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-12" windowWidth="10200" windowHeight="8160" tabRatio="719"/>
  </bookViews>
  <sheets>
    <sheet name="10.14" sheetId="48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A_impresión_IM" localSheetId="0">#REF!</definedName>
    <definedName name="A_impresión_IM">#REF!</definedName>
    <definedName name="_xlnm.Print_Area" localSheetId="0">'10.14'!$A$1:$E$65</definedName>
    <definedName name="nuevo" localSheetId="0" hidden="1">#REF!</definedName>
    <definedName name="nuevo" hidden="1">#REF!</definedName>
  </definedNames>
  <calcPr calcId="145621"/>
</workbook>
</file>

<file path=xl/calcChain.xml><?xml version="1.0" encoding="utf-8"?>
<calcChain xmlns="http://schemas.openxmlformats.org/spreadsheetml/2006/main">
  <c r="Q28" i="48" l="1"/>
  <c r="P28" i="48"/>
  <c r="Q27" i="48"/>
  <c r="P27" i="48"/>
  <c r="O26" i="48"/>
  <c r="N26" i="48"/>
  <c r="Q25" i="48"/>
  <c r="P25" i="48"/>
  <c r="Q24" i="48"/>
  <c r="P24" i="48"/>
  <c r="O23" i="48"/>
  <c r="Q23" i="48" s="1"/>
  <c r="N23" i="48"/>
  <c r="Q22" i="48"/>
  <c r="P22" i="48"/>
  <c r="Q21" i="48"/>
  <c r="P21" i="48"/>
  <c r="N20" i="48"/>
  <c r="Q18" i="48"/>
  <c r="P18" i="48"/>
  <c r="Q16" i="48"/>
  <c r="P16" i="48"/>
  <c r="O15" i="48"/>
  <c r="N15" i="48"/>
  <c r="Q14" i="48"/>
  <c r="P14" i="48"/>
  <c r="Q13" i="48"/>
  <c r="P13" i="48"/>
  <c r="Q12" i="48"/>
  <c r="P12" i="48"/>
  <c r="O10" i="48"/>
  <c r="O8" i="48" s="1"/>
  <c r="N10" i="48"/>
  <c r="N8" i="48" s="1"/>
  <c r="N30" i="48" s="1"/>
  <c r="Q15" i="48" l="1"/>
  <c r="Q8" i="48"/>
  <c r="Q10" i="48"/>
  <c r="O20" i="48"/>
  <c r="Q20" i="48" s="1"/>
  <c r="Q26" i="48"/>
  <c r="P8" i="48"/>
  <c r="P10" i="48"/>
  <c r="P15" i="48"/>
  <c r="P23" i="48"/>
  <c r="P26" i="48"/>
  <c r="K42" i="48"/>
  <c r="J42" i="48"/>
  <c r="K41" i="48"/>
  <c r="J41" i="48"/>
  <c r="K40" i="48"/>
  <c r="J40" i="48"/>
  <c r="K38" i="48"/>
  <c r="J38" i="48"/>
  <c r="K37" i="48"/>
  <c r="J37" i="48"/>
  <c r="K36" i="48"/>
  <c r="J36" i="48"/>
  <c r="K35" i="48"/>
  <c r="J35" i="48"/>
  <c r="K34" i="48"/>
  <c r="J34" i="48"/>
  <c r="K33" i="48"/>
  <c r="J33" i="48"/>
  <c r="I32" i="48"/>
  <c r="I31" i="48" s="1"/>
  <c r="H32" i="48"/>
  <c r="H31" i="48" s="1"/>
  <c r="K25" i="48"/>
  <c r="J25" i="48"/>
  <c r="K24" i="48"/>
  <c r="J24" i="48"/>
  <c r="K21" i="48"/>
  <c r="J21" i="48"/>
  <c r="K19" i="48"/>
  <c r="J19" i="48"/>
  <c r="K18" i="48"/>
  <c r="J18" i="48"/>
  <c r="K17" i="48"/>
  <c r="J17" i="48"/>
  <c r="K15" i="48"/>
  <c r="J15" i="48"/>
  <c r="K14" i="48"/>
  <c r="J14" i="48"/>
  <c r="K13" i="48"/>
  <c r="J13" i="48"/>
  <c r="K12" i="48"/>
  <c r="J12" i="48"/>
  <c r="K11" i="48"/>
  <c r="J11" i="48"/>
  <c r="K10" i="48"/>
  <c r="J10" i="48"/>
  <c r="I8" i="48"/>
  <c r="H8" i="48"/>
  <c r="I45" i="48" l="1"/>
  <c r="K32" i="48"/>
  <c r="J31" i="48"/>
  <c r="J8" i="48"/>
  <c r="K31" i="48"/>
  <c r="K8" i="48"/>
  <c r="P20" i="48"/>
  <c r="O30" i="48"/>
  <c r="Q30" i="48" s="1"/>
  <c r="H45" i="48"/>
  <c r="H28" i="48" s="1"/>
  <c r="J32" i="48"/>
  <c r="P30" i="48"/>
  <c r="J45" i="48"/>
  <c r="K45" i="48"/>
  <c r="E42" i="48"/>
  <c r="D42" i="48"/>
  <c r="E41" i="48"/>
  <c r="D41" i="48"/>
  <c r="E40" i="48"/>
  <c r="D40" i="48"/>
  <c r="E38" i="48"/>
  <c r="D38" i="48"/>
  <c r="E37" i="48"/>
  <c r="D37" i="48"/>
  <c r="E36" i="48"/>
  <c r="D36" i="48"/>
  <c r="E35" i="48"/>
  <c r="D35" i="48"/>
  <c r="E34" i="48"/>
  <c r="D34" i="48"/>
  <c r="E33" i="48"/>
  <c r="D33" i="48"/>
  <c r="C32" i="48"/>
  <c r="E32" i="48" s="1"/>
  <c r="B31" i="48"/>
  <c r="E25" i="48"/>
  <c r="D25" i="48"/>
  <c r="E24" i="48"/>
  <c r="D24" i="48"/>
  <c r="E21" i="48"/>
  <c r="D21" i="48"/>
  <c r="E19" i="48"/>
  <c r="D19" i="48"/>
  <c r="E18" i="48"/>
  <c r="D18" i="48"/>
  <c r="E17" i="48"/>
  <c r="D17" i="48"/>
  <c r="E15" i="48"/>
  <c r="D15" i="48"/>
  <c r="E14" i="48"/>
  <c r="D14" i="48"/>
  <c r="E13" i="48"/>
  <c r="D13" i="48"/>
  <c r="E12" i="48"/>
  <c r="D12" i="48"/>
  <c r="E11" i="48"/>
  <c r="D11" i="48"/>
  <c r="E10" i="48"/>
  <c r="D10" i="48"/>
  <c r="C8" i="48"/>
  <c r="B8" i="48"/>
  <c r="K28" i="48" l="1"/>
  <c r="J28" i="48"/>
  <c r="B45" i="48"/>
  <c r="B28" i="48" s="1"/>
  <c r="C31" i="48"/>
  <c r="D31" i="48" s="1"/>
  <c r="D32" i="48"/>
  <c r="D8" i="48"/>
  <c r="E8" i="48"/>
  <c r="E31" i="48" l="1"/>
  <c r="C45" i="48"/>
  <c r="E45" i="48" l="1"/>
  <c r="D45" i="48"/>
  <c r="C28" i="48"/>
  <c r="E28" i="48" l="1"/>
  <c r="D28" i="48"/>
</calcChain>
</file>

<file path=xl/sharedStrings.xml><?xml version="1.0" encoding="utf-8"?>
<sst xmlns="http://schemas.openxmlformats.org/spreadsheetml/2006/main" count="92" uniqueCount="42">
  <si>
    <t>Otros</t>
  </si>
  <si>
    <t xml:space="preserve">                   </t>
  </si>
  <si>
    <t>Gigawatt hora</t>
  </si>
  <si>
    <t>Pérdidas</t>
  </si>
  <si>
    <t>DESCRIPCION</t>
  </si>
  <si>
    <t>Variación Absoluta</t>
  </si>
  <si>
    <t>%</t>
  </si>
  <si>
    <t xml:space="preserve">          de ello: Grupos Electrógenos</t>
  </si>
  <si>
    <t xml:space="preserve">                con diesel</t>
  </si>
  <si>
    <t xml:space="preserve">                con fuel</t>
  </si>
  <si>
    <t xml:space="preserve">          Consumo estatal </t>
  </si>
  <si>
    <t xml:space="preserve">          Alumbrado público </t>
  </si>
  <si>
    <t xml:space="preserve">          Insumo </t>
  </si>
  <si>
    <t xml:space="preserve">         Residencial</t>
  </si>
  <si>
    <t xml:space="preserve">         Privado</t>
  </si>
  <si>
    <t>Fuente:  Formulario 0006-07 "Producción de bienes y servicios", 5073-09 "Balance de consumo de portadores energéticos" y SIEC MINEM (Unión Eléctrica)</t>
  </si>
  <si>
    <t>Fuentes</t>
  </si>
  <si>
    <t>Empresas de servicio público</t>
  </si>
  <si>
    <t xml:space="preserve">     Generación con gas natural</t>
  </si>
  <si>
    <t>Autoproductores</t>
  </si>
  <si>
    <t>Grupo Azucarero</t>
  </si>
  <si>
    <t>Industria del Níquel</t>
  </si>
  <si>
    <t xml:space="preserve">     Unión Eléctrica</t>
  </si>
  <si>
    <t>Importación de energía eléctrica</t>
  </si>
  <si>
    <t>Destinos</t>
  </si>
  <si>
    <t>Consumo</t>
  </si>
  <si>
    <t xml:space="preserve">    Consumo estatal</t>
  </si>
  <si>
    <t xml:space="preserve">    Consumo privado</t>
  </si>
  <si>
    <t xml:space="preserve">   Pérdidas en transmisión</t>
  </si>
  <si>
    <t xml:space="preserve">   Pérdidas en distribución</t>
  </si>
  <si>
    <t>Desbalance</t>
  </si>
  <si>
    <t xml:space="preserve">     (Generación Móvil)</t>
  </si>
  <si>
    <t>10.14 - Balance de electricidad</t>
  </si>
  <si>
    <t>10.14 - Balance de electricidad,  enero-diciembre 2021</t>
  </si>
  <si>
    <t>Grupo Azucarero AZCUBA</t>
  </si>
  <si>
    <r>
      <t>CUBAN</t>
    </r>
    <r>
      <rPr>
        <sz val="9"/>
        <rFont val="Calibri"/>
        <family val="2"/>
      </rPr>
      <t>Í</t>
    </r>
    <r>
      <rPr>
        <sz val="9"/>
        <rFont val="Arial"/>
        <family val="2"/>
      </rPr>
      <t>QUEL</t>
    </r>
  </si>
  <si>
    <t xml:space="preserve">Fuente: Formularios 0006 y 5073 SIEN Oficina Nacional de Estadística e Información, SIEC MINEM (Unión Eléctrica y </t>
  </si>
  <si>
    <t>10.14 - Balance de electricidad,  enero-diciembre 2022</t>
  </si>
  <si>
    <t xml:space="preserve">     Empresas de Servicio Público</t>
  </si>
  <si>
    <t xml:space="preserve">     Empresas autoproductoras</t>
  </si>
  <si>
    <t xml:space="preserve">     Otros</t>
  </si>
  <si>
    <t>CUBANÍQUEL) y SIEC Grupo Azucarero AZCUBA.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</si>
</sst>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6" formatCode="#\ ###\ ###.0"/>
    <numFmt numFmtId="167" formatCode="#,##0.0"/>
  </numFmts>
  <fonts count="15" x14ac:knownFonts="1">
    <font>
      <sz val="10"/>
      <name val="Arial"/>
    </font>
    <font>
      <sz val="10"/>
      <name val="Courier"/>
      <family val="3"/>
    </font>
    <font>
      <sz val="11"/>
      <color indexed="8"/>
      <name val="Calibri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i/>
      <sz val="10"/>
      <color rgb="FF000099"/>
      <name val="Arial"/>
      <family val="2"/>
    </font>
    <font>
      <b/>
      <sz val="9"/>
      <color rgb="FF000099"/>
      <name val="Arial"/>
      <family val="2"/>
    </font>
    <font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95C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6695C4"/>
      </bottom>
      <diagonal/>
    </border>
    <border>
      <left/>
      <right/>
      <top style="thin">
        <color rgb="FF6695C4"/>
      </top>
      <bottom style="thin">
        <color rgb="FF6695C4"/>
      </bottom>
      <diagonal/>
    </border>
    <border>
      <left/>
      <right/>
      <top style="thin">
        <color rgb="FF6695C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73">
    <xf numFmtId="0" fontId="0" fillId="0" borderId="0" xfId="0"/>
    <xf numFmtId="164" fontId="3" fillId="0" borderId="0" xfId="1" applyNumberFormat="1" applyFont="1" applyAlignment="1" applyProtection="1">
      <alignment horizontal="right"/>
    </xf>
    <xf numFmtId="0" fontId="7" fillId="0" borderId="0" xfId="3" applyFont="1"/>
    <xf numFmtId="164" fontId="5" fillId="2" borderId="0" xfId="2" applyNumberFormat="1" applyFont="1" applyFill="1" applyProtection="1"/>
    <xf numFmtId="164" fontId="4" fillId="2" borderId="0" xfId="2" applyNumberFormat="1" applyFont="1" applyFill="1" applyProtection="1"/>
    <xf numFmtId="164" fontId="10" fillId="0" borderId="0" xfId="1" applyNumberFormat="1" applyFont="1" applyProtection="1"/>
    <xf numFmtId="164" fontId="9" fillId="0" borderId="0" xfId="1" applyNumberFormat="1" applyFont="1" applyAlignment="1" applyProtection="1">
      <alignment horizontal="left"/>
    </xf>
    <xf numFmtId="166" fontId="7" fillId="0" borderId="0" xfId="3" applyNumberFormat="1" applyFont="1"/>
    <xf numFmtId="0" fontId="8" fillId="0" borderId="0" xfId="4" applyFont="1" applyAlignment="1" applyProtection="1">
      <protection locked="0"/>
    </xf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0" fontId="7" fillId="0" borderId="0" xfId="3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wrapText="1"/>
    </xf>
    <xf numFmtId="167" fontId="5" fillId="0" borderId="0" xfId="0" applyNumberFormat="1" applyFont="1" applyFill="1" applyAlignment="1">
      <alignment horizontal="right"/>
    </xf>
    <xf numFmtId="0" fontId="3" fillId="0" borderId="0" xfId="0" applyFont="1" applyFill="1"/>
    <xf numFmtId="167" fontId="3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167" fontId="3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167" fontId="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5" fillId="0" borderId="1" xfId="0" applyFont="1" applyFill="1" applyBorder="1"/>
    <xf numFmtId="167" fontId="5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167" fontId="0" fillId="0" borderId="0" xfId="0" applyNumberFormat="1" applyFill="1" applyBorder="1" applyAlignment="1">
      <alignment horizontal="right"/>
    </xf>
    <xf numFmtId="164" fontId="12" fillId="0" borderId="1" xfId="1" applyNumberFormat="1" applyFont="1" applyFill="1" applyBorder="1" applyProtection="1"/>
    <xf numFmtId="164" fontId="11" fillId="0" borderId="1" xfId="1" applyNumberFormat="1" applyFont="1" applyFill="1" applyBorder="1" applyProtection="1"/>
    <xf numFmtId="0" fontId="5" fillId="0" borderId="2" xfId="0" applyFont="1" applyFill="1" applyBorder="1"/>
    <xf numFmtId="0" fontId="5" fillId="0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 wrapText="1"/>
    </xf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 wrapText="1"/>
    </xf>
    <xf numFmtId="0" fontId="3" fillId="0" borderId="0" xfId="0" applyFont="1"/>
    <xf numFmtId="167" fontId="3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0" fontId="3" fillId="0" borderId="0" xfId="0" applyFont="1" applyBorder="1"/>
    <xf numFmtId="0" fontId="13" fillId="3" borderId="0" xfId="0" applyFont="1" applyFill="1" applyBorder="1"/>
    <xf numFmtId="167" fontId="13" fillId="3" borderId="0" xfId="0" applyNumberFormat="1" applyFont="1" applyFill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4" fontId="4" fillId="3" borderId="0" xfId="1" applyNumberFormat="1" applyFont="1" applyFill="1" applyBorder="1" applyProtection="1"/>
    <xf numFmtId="164" fontId="3" fillId="3" borderId="0" xfId="1" applyNumberFormat="1" applyFont="1" applyFill="1" applyBorder="1" applyProtection="1"/>
    <xf numFmtId="0" fontId="5" fillId="3" borderId="0" xfId="0" applyFont="1" applyFill="1"/>
    <xf numFmtId="164" fontId="4" fillId="3" borderId="3" xfId="1" applyNumberFormat="1" applyFont="1" applyFill="1" applyBorder="1" applyProtection="1"/>
    <xf numFmtId="164" fontId="3" fillId="3" borderId="3" xfId="1" applyNumberFormat="1" applyFont="1" applyFill="1" applyBorder="1" applyProtection="1"/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wrapText="1"/>
    </xf>
    <xf numFmtId="0" fontId="3" fillId="3" borderId="0" xfId="0" applyFont="1" applyFill="1"/>
    <xf numFmtId="167" fontId="3" fillId="3" borderId="0" xfId="0" applyNumberFormat="1" applyFont="1" applyFill="1" applyAlignment="1">
      <alignment horizontal="right"/>
    </xf>
    <xf numFmtId="167" fontId="5" fillId="3" borderId="0" xfId="0" applyNumberFormat="1" applyFont="1" applyFill="1" applyAlignment="1">
      <alignment horizontal="right"/>
    </xf>
    <xf numFmtId="0" fontId="3" fillId="3" borderId="0" xfId="0" applyFont="1" applyFill="1" applyBorder="1"/>
    <xf numFmtId="167" fontId="3" fillId="3" borderId="0" xfId="0" applyNumberFormat="1" applyFont="1" applyFill="1" applyBorder="1" applyAlignment="1">
      <alignment horizontal="right"/>
    </xf>
    <xf numFmtId="0" fontId="5" fillId="3" borderId="0" xfId="0" applyFont="1" applyFill="1" applyBorder="1"/>
    <xf numFmtId="167" fontId="5" fillId="3" borderId="0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167" fontId="5" fillId="3" borderId="1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justify"/>
    </xf>
    <xf numFmtId="0" fontId="0" fillId="0" borderId="0" xfId="0" applyFill="1" applyAlignment="1"/>
    <xf numFmtId="164" fontId="6" fillId="4" borderId="0" xfId="1" applyNumberFormat="1" applyFont="1" applyFill="1" applyBorder="1" applyProtection="1"/>
    <xf numFmtId="164" fontId="7" fillId="4" borderId="0" xfId="1" applyNumberFormat="1" applyFont="1" applyFill="1" applyBorder="1" applyProtection="1"/>
    <xf numFmtId="164" fontId="12" fillId="4" borderId="0" xfId="1" applyNumberFormat="1" applyFont="1" applyFill="1" applyBorder="1" applyProtection="1"/>
    <xf numFmtId="164" fontId="11" fillId="4" borderId="0" xfId="1" applyNumberFormat="1" applyFont="1" applyFill="1" applyBorder="1" applyProtection="1"/>
    <xf numFmtId="0" fontId="13" fillId="4" borderId="0" xfId="0" applyFont="1" applyFill="1"/>
    <xf numFmtId="0" fontId="13" fillId="4" borderId="0" xfId="0" applyFont="1" applyFill="1" applyAlignment="1">
      <alignment horizontal="right"/>
    </xf>
    <xf numFmtId="0" fontId="13" fillId="4" borderId="0" xfId="0" applyFont="1" applyFill="1" applyAlignment="1">
      <alignment horizontal="right" wrapText="1"/>
    </xf>
    <xf numFmtId="167" fontId="13" fillId="4" borderId="0" xfId="0" applyNumberFormat="1" applyFont="1" applyFill="1" applyAlignment="1">
      <alignment horizontal="right"/>
    </xf>
    <xf numFmtId="167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3" fillId="4" borderId="1" xfId="0" applyFont="1" applyFill="1" applyBorder="1"/>
    <xf numFmtId="167" fontId="13" fillId="4" borderId="1" xfId="0" applyNumberFormat="1" applyFont="1" applyFill="1" applyBorder="1" applyAlignment="1">
      <alignment horizontal="right"/>
    </xf>
  </cellXfs>
  <cellStyles count="5">
    <cellStyle name="Normal" xfId="0" builtinId="0"/>
    <cellStyle name="Normal_AGRO-1" xfId="4"/>
    <cellStyle name="Normal_ENER-1112" xfId="1"/>
    <cellStyle name="Normal_ENER-6_EnergíaModificaciones 2008" xfId="2"/>
    <cellStyle name="Normal_EnergíaModificaciones 2008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95C4"/>
      <color rgb="FF004D9D"/>
      <color rgb="FF878787"/>
      <color rgb="FFB18134"/>
      <color rgb="FF9E4E16"/>
      <color rgb="FF9EB2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ies%20estadisticas/publicos/Mineria%20y%20energia/10%20Mineria%20y%20Energi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"/>
      <sheetName val="10.2-4"/>
      <sheetName val="10.5"/>
      <sheetName val="10.6-7"/>
      <sheetName val="10.8-9"/>
      <sheetName val="10.10"/>
      <sheetName val="10.11"/>
      <sheetName val="10.12-13"/>
      <sheetName val="10.14"/>
      <sheetName val="10.15"/>
      <sheetName val="10.16-17"/>
      <sheetName val="10.18-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tabSelected="1" zoomScaleNormal="100" workbookViewId="0">
      <selection activeCell="N20" sqref="N20"/>
    </sheetView>
  </sheetViews>
  <sheetFormatPr baseColWidth="10" defaultColWidth="13" defaultRowHeight="11.4" x14ac:dyDescent="0.2"/>
  <cols>
    <col min="1" max="1" width="38" style="2" customWidth="1"/>
    <col min="2" max="2" width="14.109375" style="11" customWidth="1"/>
    <col min="3" max="5" width="14.109375" style="2" customWidth="1"/>
    <col min="6" max="6" width="14.6640625" style="2" customWidth="1"/>
    <col min="7" max="7" width="37.109375" style="2" customWidth="1"/>
    <col min="8" max="9" width="12.33203125" style="2" customWidth="1"/>
    <col min="10" max="10" width="13" style="2"/>
    <col min="11" max="11" width="16.5546875" style="2" bestFit="1" customWidth="1"/>
    <col min="12" max="12" width="13" style="2"/>
    <col min="13" max="13" width="33.21875" style="2" customWidth="1"/>
    <col min="14" max="16384" width="13" style="2"/>
  </cols>
  <sheetData>
    <row r="1" spans="1:17" ht="15" customHeight="1" x14ac:dyDescent="0.25">
      <c r="A1" s="8" t="s">
        <v>32</v>
      </c>
      <c r="B1" s="5"/>
      <c r="C1" s="5"/>
      <c r="D1" s="5"/>
      <c r="E1" s="5"/>
      <c r="F1" s="5"/>
      <c r="G1" s="8" t="s">
        <v>33</v>
      </c>
      <c r="H1" s="5"/>
      <c r="I1" s="5"/>
      <c r="J1" s="5"/>
      <c r="K1" s="5"/>
      <c r="M1" s="8" t="s">
        <v>37</v>
      </c>
      <c r="N1" s="5"/>
      <c r="O1" s="5"/>
      <c r="P1" s="5"/>
      <c r="Q1" s="5"/>
    </row>
    <row r="2" spans="1:17" s="4" customFormat="1" ht="15" customHeight="1" x14ac:dyDescent="0.25">
      <c r="A2" s="8"/>
      <c r="B2" s="3"/>
      <c r="C2" s="3"/>
      <c r="G2" s="8"/>
      <c r="H2" s="3"/>
      <c r="I2" s="3"/>
      <c r="M2" s="8"/>
      <c r="N2" s="3"/>
      <c r="O2" s="3"/>
    </row>
    <row r="3" spans="1:17" ht="15" customHeight="1" x14ac:dyDescent="0.25">
      <c r="A3" s="6"/>
      <c r="B3" s="5"/>
      <c r="C3" s="5"/>
      <c r="D3" s="5"/>
      <c r="E3" s="1" t="s">
        <v>2</v>
      </c>
      <c r="F3" s="5"/>
      <c r="G3" s="6"/>
      <c r="H3" s="5"/>
      <c r="I3" s="5"/>
      <c r="J3" s="5"/>
      <c r="K3" s="1" t="s">
        <v>2</v>
      </c>
      <c r="M3" s="6"/>
      <c r="N3" s="5"/>
      <c r="O3" s="5"/>
      <c r="P3" s="5"/>
      <c r="Q3" s="1" t="s">
        <v>2</v>
      </c>
    </row>
    <row r="4" spans="1:17" ht="5.0999999999999996" customHeight="1" x14ac:dyDescent="0.25">
      <c r="A4" s="9" t="s">
        <v>1</v>
      </c>
      <c r="B4" s="10"/>
      <c r="C4" s="10"/>
      <c r="D4" s="10"/>
      <c r="E4" s="10"/>
      <c r="F4" s="5"/>
      <c r="G4" s="45" t="s">
        <v>1</v>
      </c>
      <c r="H4" s="46"/>
      <c r="I4" s="46"/>
      <c r="J4" s="46"/>
      <c r="K4" s="46"/>
      <c r="M4" s="61" t="s">
        <v>1</v>
      </c>
      <c r="N4" s="62"/>
      <c r="O4" s="62"/>
      <c r="P4" s="62"/>
      <c r="Q4" s="62"/>
    </row>
    <row r="5" spans="1:17" ht="4.8" customHeight="1" x14ac:dyDescent="0.25">
      <c r="A5" s="27"/>
      <c r="B5" s="28"/>
      <c r="C5" s="28"/>
      <c r="D5" s="28"/>
      <c r="E5" s="28"/>
      <c r="F5" s="5"/>
      <c r="G5" s="42"/>
      <c r="H5" s="43"/>
      <c r="I5" s="43"/>
      <c r="J5" s="43"/>
      <c r="K5" s="43"/>
      <c r="M5" s="63"/>
      <c r="N5" s="64"/>
      <c r="O5" s="64"/>
      <c r="P5" s="64"/>
      <c r="Q5" s="64"/>
    </row>
    <row r="6" spans="1:17" ht="24" x14ac:dyDescent="0.25">
      <c r="A6" s="29" t="s">
        <v>4</v>
      </c>
      <c r="B6" s="30">
        <v>2019</v>
      </c>
      <c r="C6" s="30">
        <v>2020</v>
      </c>
      <c r="D6" s="31" t="s">
        <v>5</v>
      </c>
      <c r="E6" s="30" t="s">
        <v>6</v>
      </c>
      <c r="F6" s="5"/>
      <c r="G6" s="47" t="s">
        <v>4</v>
      </c>
      <c r="H6" s="48">
        <v>2020</v>
      </c>
      <c r="I6" s="48">
        <v>2021</v>
      </c>
      <c r="J6" s="49" t="s">
        <v>5</v>
      </c>
      <c r="K6" s="48" t="s">
        <v>6</v>
      </c>
      <c r="L6" s="7"/>
      <c r="M6" s="65" t="s">
        <v>4</v>
      </c>
      <c r="N6" s="66">
        <v>2021</v>
      </c>
      <c r="O6" s="66">
        <v>2022</v>
      </c>
      <c r="P6" s="67" t="s">
        <v>5</v>
      </c>
      <c r="Q6" s="66" t="s">
        <v>6</v>
      </c>
    </row>
    <row r="7" spans="1:17" ht="12" x14ac:dyDescent="0.25">
      <c r="A7" s="12"/>
      <c r="B7" s="13"/>
      <c r="C7" s="13"/>
      <c r="D7" s="14"/>
      <c r="E7" s="13"/>
      <c r="F7" s="5"/>
      <c r="G7" s="32"/>
      <c r="H7" s="33"/>
      <c r="I7" s="33"/>
      <c r="J7" s="34"/>
      <c r="K7" s="33"/>
      <c r="L7" s="7"/>
      <c r="M7" s="32"/>
      <c r="N7" s="33"/>
      <c r="O7" s="33"/>
      <c r="P7" s="34"/>
      <c r="Q7" s="33"/>
    </row>
    <row r="8" spans="1:17" ht="12" x14ac:dyDescent="0.25">
      <c r="A8" s="12" t="s">
        <v>16</v>
      </c>
      <c r="B8" s="15">
        <f>B10+B17+B21+B24</f>
        <v>21155.032200000001</v>
      </c>
      <c r="C8" s="15">
        <f>C10+C17+C21+C24</f>
        <v>20472.52</v>
      </c>
      <c r="D8" s="15">
        <f t="shared" ref="D8:D15" si="0">C8-B8</f>
        <v>-682.51220000000103</v>
      </c>
      <c r="E8" s="15">
        <f>C8/B8*100</f>
        <v>96.773759578583849</v>
      </c>
      <c r="F8" s="5"/>
      <c r="G8" s="44" t="s">
        <v>16</v>
      </c>
      <c r="H8" s="52">
        <f>H10+H17+H21+H24</f>
        <v>20472.52</v>
      </c>
      <c r="I8" s="52">
        <f>I10+I17+I21+I24</f>
        <v>19350.2</v>
      </c>
      <c r="J8" s="52">
        <f t="shared" ref="J8:J15" si="1">I8-H8</f>
        <v>-1122.3199999999997</v>
      </c>
      <c r="K8" s="52">
        <f>I8/H8*100</f>
        <v>94.517919630802666</v>
      </c>
      <c r="M8" s="65" t="s">
        <v>16</v>
      </c>
      <c r="N8" s="68">
        <f>SUM(N10,N15)</f>
        <v>19350.2</v>
      </c>
      <c r="O8" s="68">
        <f>SUM(O10,O15)</f>
        <v>18322.800000000003</v>
      </c>
      <c r="P8" s="68">
        <f>O8-N8</f>
        <v>-1027.3999999999978</v>
      </c>
      <c r="Q8" s="68">
        <f>O8/N8*100</f>
        <v>94.690494155099174</v>
      </c>
    </row>
    <row r="9" spans="1:17" ht="4.2" customHeight="1" x14ac:dyDescent="0.25">
      <c r="A9" s="16"/>
      <c r="B9" s="17"/>
      <c r="C9" s="17"/>
      <c r="D9" s="15"/>
      <c r="E9" s="15"/>
      <c r="G9" s="50"/>
      <c r="H9" s="51"/>
      <c r="I9" s="51"/>
      <c r="J9" s="52"/>
      <c r="K9" s="52"/>
      <c r="M9" s="35"/>
      <c r="N9" s="36"/>
      <c r="O9" s="36"/>
      <c r="P9" s="36"/>
      <c r="Q9" s="36"/>
    </row>
    <row r="10" spans="1:17" ht="12" x14ac:dyDescent="0.25">
      <c r="A10" s="12" t="s">
        <v>17</v>
      </c>
      <c r="B10" s="15">
        <v>19861.2</v>
      </c>
      <c r="C10" s="15">
        <v>18156.8</v>
      </c>
      <c r="D10" s="15">
        <f t="shared" si="0"/>
        <v>-1704.4000000000015</v>
      </c>
      <c r="E10" s="15">
        <f t="shared" ref="E10:E15" si="2">C10/B10*100</f>
        <v>91.418444001369494</v>
      </c>
      <c r="G10" s="44" t="s">
        <v>17</v>
      </c>
      <c r="H10" s="52">
        <v>18156.8</v>
      </c>
      <c r="I10" s="52">
        <v>17104.900000000001</v>
      </c>
      <c r="J10" s="52">
        <f t="shared" si="1"/>
        <v>-1051.8999999999978</v>
      </c>
      <c r="K10" s="52">
        <f t="shared" ref="K10:K15" si="3">I10/H10*100</f>
        <v>94.206578251674316</v>
      </c>
      <c r="M10" s="65" t="s">
        <v>17</v>
      </c>
      <c r="N10" s="68">
        <f>SUM(N12:N14)</f>
        <v>17965.5</v>
      </c>
      <c r="O10" s="68">
        <f>SUM(O12:O14)</f>
        <v>15732.100000000002</v>
      </c>
      <c r="P10" s="68">
        <f t="shared" ref="P10:P30" si="4">O10-N10</f>
        <v>-2233.3999999999978</v>
      </c>
      <c r="Q10" s="68">
        <f t="shared" ref="Q10:Q30" si="5">O10/N10*100</f>
        <v>87.568394979265832</v>
      </c>
    </row>
    <row r="11" spans="1:17" x14ac:dyDescent="0.2">
      <c r="A11" s="16" t="s">
        <v>22</v>
      </c>
      <c r="B11" s="17">
        <v>17435.952200000003</v>
      </c>
      <c r="C11" s="17">
        <v>16151.3</v>
      </c>
      <c r="D11" s="17">
        <f t="shared" si="0"/>
        <v>-1284.6522000000041</v>
      </c>
      <c r="E11" s="17">
        <f t="shared" si="2"/>
        <v>92.63216493562075</v>
      </c>
      <c r="G11" s="35" t="s">
        <v>22</v>
      </c>
      <c r="H11" s="36">
        <v>16151.3</v>
      </c>
      <c r="I11" s="36">
        <v>15593.419</v>
      </c>
      <c r="J11" s="36">
        <f t="shared" si="1"/>
        <v>-557.8809999999994</v>
      </c>
      <c r="K11" s="36">
        <f t="shared" si="3"/>
        <v>96.545906521456487</v>
      </c>
      <c r="M11" s="35"/>
      <c r="N11" s="36"/>
      <c r="O11" s="36"/>
      <c r="P11" s="36"/>
      <c r="Q11" s="36"/>
    </row>
    <row r="12" spans="1:17" x14ac:dyDescent="0.2">
      <c r="A12" s="16" t="s">
        <v>7</v>
      </c>
      <c r="B12" s="17">
        <v>4371.6620999999996</v>
      </c>
      <c r="C12" s="17">
        <v>3962.44</v>
      </c>
      <c r="D12" s="17">
        <f t="shared" si="0"/>
        <v>-409.2220999999995</v>
      </c>
      <c r="E12" s="17">
        <f t="shared" si="2"/>
        <v>90.639210198793734</v>
      </c>
      <c r="G12" s="35" t="s">
        <v>7</v>
      </c>
      <c r="H12" s="36">
        <v>3962.44</v>
      </c>
      <c r="I12" s="36">
        <v>4125.5959999999995</v>
      </c>
      <c r="J12" s="36">
        <f t="shared" si="1"/>
        <v>163.15599999999949</v>
      </c>
      <c r="K12" s="36">
        <f t="shared" si="3"/>
        <v>104.11756392525817</v>
      </c>
      <c r="M12" s="16" t="s">
        <v>38</v>
      </c>
      <c r="N12" s="17">
        <v>17104.900000000001</v>
      </c>
      <c r="O12" s="17">
        <v>15027.7</v>
      </c>
      <c r="P12" s="17">
        <f t="shared" si="4"/>
        <v>-2077.2000000000007</v>
      </c>
      <c r="Q12" s="17">
        <f t="shared" si="5"/>
        <v>87.856111406672937</v>
      </c>
    </row>
    <row r="13" spans="1:17" x14ac:dyDescent="0.2">
      <c r="A13" s="16" t="s">
        <v>8</v>
      </c>
      <c r="B13" s="17">
        <v>1491.6109000000001</v>
      </c>
      <c r="C13" s="17">
        <v>1224.5999999999999</v>
      </c>
      <c r="D13" s="17">
        <f t="shared" si="0"/>
        <v>-267.01090000000022</v>
      </c>
      <c r="E13" s="17">
        <f t="shared" si="2"/>
        <v>82.099158701508529</v>
      </c>
      <c r="G13" s="35" t="s">
        <v>8</v>
      </c>
      <c r="H13" s="36">
        <v>1224.5999999999999</v>
      </c>
      <c r="I13" s="36">
        <v>1722.2070000000001</v>
      </c>
      <c r="J13" s="36">
        <f t="shared" si="1"/>
        <v>497.6070000000002</v>
      </c>
      <c r="K13" s="36">
        <f t="shared" si="3"/>
        <v>140.63424791768745</v>
      </c>
      <c r="M13" s="16" t="s">
        <v>39</v>
      </c>
      <c r="N13" s="17">
        <v>752.6</v>
      </c>
      <c r="O13" s="17">
        <v>588.70000000000005</v>
      </c>
      <c r="P13" s="17">
        <f t="shared" si="4"/>
        <v>-163.89999999999998</v>
      </c>
      <c r="Q13" s="17">
        <f t="shared" si="5"/>
        <v>78.222163167685366</v>
      </c>
    </row>
    <row r="14" spans="1:17" ht="19.350000000000001" customHeight="1" x14ac:dyDescent="0.2">
      <c r="A14" s="16" t="s">
        <v>9</v>
      </c>
      <c r="B14" s="17">
        <v>2880.0511999999999</v>
      </c>
      <c r="C14" s="17">
        <v>2737.8</v>
      </c>
      <c r="D14" s="17">
        <f t="shared" si="0"/>
        <v>-142.2511999999997</v>
      </c>
      <c r="E14" s="17">
        <f t="shared" si="2"/>
        <v>95.060810030043925</v>
      </c>
      <c r="G14" s="35" t="s">
        <v>9</v>
      </c>
      <c r="H14" s="36">
        <v>2737.8</v>
      </c>
      <c r="I14" s="36">
        <v>2403.3890000000001</v>
      </c>
      <c r="J14" s="36">
        <f t="shared" si="1"/>
        <v>-334.41100000000006</v>
      </c>
      <c r="K14" s="36">
        <f t="shared" si="3"/>
        <v>87.785411644386002</v>
      </c>
      <c r="M14" s="16" t="s">
        <v>40</v>
      </c>
      <c r="N14" s="17">
        <v>108</v>
      </c>
      <c r="O14" s="17">
        <v>115.7</v>
      </c>
      <c r="P14" s="17">
        <f t="shared" si="4"/>
        <v>7.7000000000000028</v>
      </c>
      <c r="Q14" s="17">
        <f t="shared" si="5"/>
        <v>107.12962962962965</v>
      </c>
    </row>
    <row r="15" spans="1:17" ht="12" x14ac:dyDescent="0.25">
      <c r="A15" s="16" t="s">
        <v>18</v>
      </c>
      <c r="B15" s="17">
        <v>2425.2922400000002</v>
      </c>
      <c r="C15" s="17">
        <v>2005.47</v>
      </c>
      <c r="D15" s="17">
        <f t="shared" si="0"/>
        <v>-419.82224000000019</v>
      </c>
      <c r="E15" s="17">
        <f t="shared" si="2"/>
        <v>82.689828752348618</v>
      </c>
      <c r="G15" s="35" t="s">
        <v>18</v>
      </c>
      <c r="H15" s="36">
        <v>2005.47</v>
      </c>
      <c r="I15" s="36">
        <v>1511.4670000000001</v>
      </c>
      <c r="J15" s="36">
        <f t="shared" si="1"/>
        <v>-494.00299999999993</v>
      </c>
      <c r="K15" s="36">
        <f t="shared" si="3"/>
        <v>75.367220651518096</v>
      </c>
      <c r="M15" s="65" t="s">
        <v>23</v>
      </c>
      <c r="N15" s="68">
        <f>SUM(N16)</f>
        <v>1384.7</v>
      </c>
      <c r="O15" s="68">
        <f>SUM(O16)</f>
        <v>2590.6999999999998</v>
      </c>
      <c r="P15" s="68">
        <f t="shared" si="4"/>
        <v>1205.9999999999998</v>
      </c>
      <c r="Q15" s="68">
        <f t="shared" si="5"/>
        <v>187.0946775474832</v>
      </c>
    </row>
    <row r="16" spans="1:17" ht="17.399999999999999" customHeight="1" x14ac:dyDescent="0.25">
      <c r="A16" s="16"/>
      <c r="B16" s="17"/>
      <c r="C16" s="17"/>
      <c r="D16" s="15"/>
      <c r="E16" s="15"/>
      <c r="G16" s="35"/>
      <c r="H16" s="36"/>
      <c r="I16" s="36"/>
      <c r="J16" s="37"/>
      <c r="K16" s="37"/>
      <c r="M16" s="35" t="s">
        <v>31</v>
      </c>
      <c r="N16" s="36">
        <v>1384.7</v>
      </c>
      <c r="O16" s="36">
        <v>2590.6999999999998</v>
      </c>
      <c r="P16" s="36">
        <f t="shared" si="4"/>
        <v>1205.9999999999998</v>
      </c>
      <c r="Q16" s="36">
        <f t="shared" si="5"/>
        <v>187.0946775474832</v>
      </c>
    </row>
    <row r="17" spans="1:17" ht="12" x14ac:dyDescent="0.25">
      <c r="A17" s="12" t="s">
        <v>19</v>
      </c>
      <c r="B17" s="15">
        <v>841.9</v>
      </c>
      <c r="C17" s="15">
        <v>898.2</v>
      </c>
      <c r="D17" s="15">
        <f>C17-B17</f>
        <v>56.300000000000068</v>
      </c>
      <c r="E17" s="15">
        <f>C17/B17*100</f>
        <v>106.68725501841074</v>
      </c>
      <c r="G17" s="44" t="s">
        <v>19</v>
      </c>
      <c r="H17" s="52">
        <v>898.2</v>
      </c>
      <c r="I17" s="52">
        <v>752.6</v>
      </c>
      <c r="J17" s="52">
        <f>I17-H17</f>
        <v>-145.60000000000002</v>
      </c>
      <c r="K17" s="52">
        <f>I17/H17*100</f>
        <v>83.789801825873965</v>
      </c>
      <c r="M17" s="38"/>
      <c r="N17" s="69"/>
      <c r="O17" s="69"/>
      <c r="P17" s="36"/>
      <c r="Q17" s="36"/>
    </row>
    <row r="18" spans="1:17" ht="12" x14ac:dyDescent="0.25">
      <c r="A18" s="16" t="s">
        <v>20</v>
      </c>
      <c r="B18" s="17">
        <v>518.99209999999994</v>
      </c>
      <c r="C18" s="17">
        <v>546.91</v>
      </c>
      <c r="D18" s="17">
        <f>C18-B18</f>
        <v>27.917900000000031</v>
      </c>
      <c r="E18" s="17">
        <f>C18/B18*100</f>
        <v>105.37925336435758</v>
      </c>
      <c r="G18" s="35" t="s">
        <v>34</v>
      </c>
      <c r="H18" s="36">
        <v>546.91</v>
      </c>
      <c r="I18" s="36">
        <v>432.44</v>
      </c>
      <c r="J18" s="36">
        <f>I18-H18</f>
        <v>-114.46999999999997</v>
      </c>
      <c r="K18" s="36">
        <f>I18/H18*100</f>
        <v>79.069682397469421</v>
      </c>
      <c r="M18" s="65" t="s">
        <v>24</v>
      </c>
      <c r="N18" s="68">
        <v>19350.2</v>
      </c>
      <c r="O18" s="68">
        <v>18322.800000000003</v>
      </c>
      <c r="P18" s="68">
        <f t="shared" si="4"/>
        <v>-1027.3999999999978</v>
      </c>
      <c r="Q18" s="68">
        <f t="shared" si="5"/>
        <v>94.690494155099174</v>
      </c>
    </row>
    <row r="19" spans="1:17" ht="12" x14ac:dyDescent="0.25">
      <c r="A19" s="16" t="s">
        <v>21</v>
      </c>
      <c r="B19" s="17">
        <v>322.91803999999996</v>
      </c>
      <c r="C19" s="17">
        <v>351.32</v>
      </c>
      <c r="D19" s="17">
        <f>C19-B19</f>
        <v>28.401960000000031</v>
      </c>
      <c r="E19" s="17">
        <f>C19/B19*100</f>
        <v>108.79540827139915</v>
      </c>
      <c r="G19" s="35" t="s">
        <v>35</v>
      </c>
      <c r="H19" s="36">
        <v>351.32</v>
      </c>
      <c r="I19" s="36">
        <v>320.2</v>
      </c>
      <c r="J19" s="36">
        <f>I19-H19</f>
        <v>-31.120000000000005</v>
      </c>
      <c r="K19" s="36">
        <f>I19/H19*100</f>
        <v>91.141978822725719</v>
      </c>
      <c r="M19" s="35"/>
      <c r="N19" s="36"/>
      <c r="O19" s="36"/>
      <c r="P19" s="36"/>
      <c r="Q19" s="36"/>
    </row>
    <row r="20" spans="1:17" ht="12" x14ac:dyDescent="0.25">
      <c r="A20" s="16"/>
      <c r="B20" s="17"/>
      <c r="C20" s="17"/>
      <c r="D20" s="17"/>
      <c r="E20" s="17"/>
      <c r="G20" s="35"/>
      <c r="H20" s="36"/>
      <c r="I20" s="36"/>
      <c r="J20" s="36"/>
      <c r="K20" s="36"/>
      <c r="M20" s="65" t="s">
        <v>25</v>
      </c>
      <c r="N20" s="68">
        <f>N21+N23</f>
        <v>15688.005000000001</v>
      </c>
      <c r="O20" s="68">
        <f>O21+O23</f>
        <v>14862.6</v>
      </c>
      <c r="P20" s="68">
        <f t="shared" si="4"/>
        <v>-825.40500000000065</v>
      </c>
      <c r="Q20" s="68">
        <f t="shared" si="5"/>
        <v>94.738623553472863</v>
      </c>
    </row>
    <row r="21" spans="1:17" ht="12" x14ac:dyDescent="0.25">
      <c r="A21" s="12" t="s">
        <v>0</v>
      </c>
      <c r="B21" s="15">
        <v>2.5</v>
      </c>
      <c r="C21" s="15">
        <v>15.9</v>
      </c>
      <c r="D21" s="15">
        <f>C21-B21</f>
        <v>13.4</v>
      </c>
      <c r="E21" s="15">
        <f>C21/B21*100</f>
        <v>636</v>
      </c>
      <c r="G21" s="44" t="s">
        <v>0</v>
      </c>
      <c r="H21" s="52">
        <v>15.9</v>
      </c>
      <c r="I21" s="52">
        <v>108</v>
      </c>
      <c r="J21" s="52">
        <f>I21-H21</f>
        <v>92.1</v>
      </c>
      <c r="K21" s="52">
        <f>I21/H21*100</f>
        <v>679.24528301886789</v>
      </c>
      <c r="M21" s="35" t="s">
        <v>26</v>
      </c>
      <c r="N21" s="36">
        <v>6619.9960000000001</v>
      </c>
      <c r="O21" s="36">
        <v>5971.5</v>
      </c>
      <c r="P21" s="36">
        <f t="shared" si="4"/>
        <v>-648.49600000000009</v>
      </c>
      <c r="Q21" s="36">
        <f t="shared" si="5"/>
        <v>90.203981996363751</v>
      </c>
    </row>
    <row r="22" spans="1:17" ht="13.2" customHeight="1" x14ac:dyDescent="0.25">
      <c r="A22" s="16"/>
      <c r="B22" s="15"/>
      <c r="C22" s="15"/>
      <c r="D22" s="15"/>
      <c r="E22" s="15"/>
      <c r="G22" s="50"/>
      <c r="H22" s="52"/>
      <c r="I22" s="52"/>
      <c r="J22" s="52"/>
      <c r="K22" s="52"/>
      <c r="M22" s="35" t="s">
        <v>12</v>
      </c>
      <c r="N22" s="36">
        <v>1859.501</v>
      </c>
      <c r="O22" s="36">
        <v>1590.2</v>
      </c>
      <c r="P22" s="36">
        <f t="shared" si="4"/>
        <v>-269.30099999999993</v>
      </c>
      <c r="Q22" s="36">
        <f t="shared" si="5"/>
        <v>85.517566271811631</v>
      </c>
    </row>
    <row r="23" spans="1:17" x14ac:dyDescent="0.2">
      <c r="A23" s="16"/>
      <c r="B23" s="17"/>
      <c r="C23" s="17"/>
      <c r="D23" s="17"/>
      <c r="E23" s="17"/>
      <c r="G23" s="50"/>
      <c r="H23" s="51"/>
      <c r="I23" s="51"/>
      <c r="J23" s="51"/>
      <c r="K23" s="51"/>
      <c r="M23" s="35" t="s">
        <v>27</v>
      </c>
      <c r="N23" s="36">
        <f>SUM(N24:N25)</f>
        <v>9068.009</v>
      </c>
      <c r="O23" s="36">
        <f>SUM(O24:O25)</f>
        <v>8891.1</v>
      </c>
      <c r="P23" s="36">
        <f t="shared" si="4"/>
        <v>-176.90899999999965</v>
      </c>
      <c r="Q23" s="36">
        <f t="shared" si="5"/>
        <v>98.049086629711113</v>
      </c>
    </row>
    <row r="24" spans="1:17" ht="12" x14ac:dyDescent="0.25">
      <c r="A24" s="12" t="s">
        <v>23</v>
      </c>
      <c r="B24" s="15">
        <v>449.43220000000002</v>
      </c>
      <c r="C24" s="15">
        <v>1401.62</v>
      </c>
      <c r="D24" s="15">
        <f>C24-B24</f>
        <v>952.18779999999992</v>
      </c>
      <c r="E24" s="15">
        <f>C24/B24*100</f>
        <v>311.86461495193265</v>
      </c>
      <c r="G24" s="44" t="s">
        <v>23</v>
      </c>
      <c r="H24" s="52">
        <v>1401.62</v>
      </c>
      <c r="I24" s="52">
        <v>1384.7</v>
      </c>
      <c r="J24" s="52">
        <f>I24-H24</f>
        <v>-16.919999999999845</v>
      </c>
      <c r="K24" s="52">
        <f>I24/H24*100</f>
        <v>98.792825444842407</v>
      </c>
      <c r="M24" s="35" t="s">
        <v>13</v>
      </c>
      <c r="N24" s="36">
        <v>8515.7090000000007</v>
      </c>
      <c r="O24" s="36">
        <v>8056.5</v>
      </c>
      <c r="P24" s="36">
        <f t="shared" si="4"/>
        <v>-459.20900000000074</v>
      </c>
      <c r="Q24" s="36">
        <f t="shared" si="5"/>
        <v>94.607507137691044</v>
      </c>
    </row>
    <row r="25" spans="1:17" x14ac:dyDescent="0.2">
      <c r="A25" s="16" t="s">
        <v>31</v>
      </c>
      <c r="B25" s="17">
        <v>449.43220000000002</v>
      </c>
      <c r="C25" s="17">
        <v>1401.62</v>
      </c>
      <c r="D25" s="17">
        <f>C25-B25</f>
        <v>952.18779999999992</v>
      </c>
      <c r="E25" s="17">
        <f>C25/B25*100</f>
        <v>311.86461495193265</v>
      </c>
      <c r="G25" s="50" t="s">
        <v>31</v>
      </c>
      <c r="H25" s="51">
        <v>1401.62</v>
      </c>
      <c r="I25" s="51">
        <v>1384.7</v>
      </c>
      <c r="J25" s="51">
        <f>I25-H25</f>
        <v>-16.919999999999845</v>
      </c>
      <c r="K25" s="51">
        <f>I25/H25*100</f>
        <v>98.792825444842407</v>
      </c>
      <c r="M25" s="35" t="s">
        <v>14</v>
      </c>
      <c r="N25" s="36">
        <v>552.29999999999995</v>
      </c>
      <c r="O25" s="36">
        <v>834.6</v>
      </c>
      <c r="P25" s="36">
        <f t="shared" si="4"/>
        <v>282.30000000000007</v>
      </c>
      <c r="Q25" s="36">
        <f t="shared" si="5"/>
        <v>151.11352525801195</v>
      </c>
    </row>
    <row r="26" spans="1:17" ht="13.2" customHeight="1" x14ac:dyDescent="0.25">
      <c r="A26" s="18"/>
      <c r="B26" s="19"/>
      <c r="C26" s="19"/>
      <c r="D26" s="19"/>
      <c r="E26" s="19"/>
      <c r="G26" s="53"/>
      <c r="H26" s="54"/>
      <c r="I26" s="54"/>
      <c r="J26" s="54"/>
      <c r="K26" s="54"/>
      <c r="M26" s="65" t="s">
        <v>3</v>
      </c>
      <c r="N26" s="68">
        <f>SUM(N27:N28)</f>
        <v>3623.1099999999997</v>
      </c>
      <c r="O26" s="68">
        <f>SUM(O27:O28)</f>
        <v>3427.66</v>
      </c>
      <c r="P26" s="68">
        <f t="shared" si="4"/>
        <v>-195.44999999999982</v>
      </c>
      <c r="Q26" s="68">
        <f t="shared" si="5"/>
        <v>94.605463262225001</v>
      </c>
    </row>
    <row r="27" spans="1:17" ht="13.2" customHeight="1" x14ac:dyDescent="0.2">
      <c r="A27" s="18"/>
      <c r="B27" s="19"/>
      <c r="C27" s="19"/>
      <c r="D27" s="19"/>
      <c r="E27" s="19"/>
      <c r="G27" s="53"/>
      <c r="H27" s="54"/>
      <c r="I27" s="54"/>
      <c r="J27" s="54"/>
      <c r="K27" s="54"/>
      <c r="M27" s="35" t="s">
        <v>28</v>
      </c>
      <c r="N27" s="36">
        <v>650.49</v>
      </c>
      <c r="O27" s="36">
        <v>568.12</v>
      </c>
      <c r="P27" s="36">
        <f t="shared" si="4"/>
        <v>-82.37</v>
      </c>
      <c r="Q27" s="36">
        <f t="shared" si="5"/>
        <v>87.337238082061219</v>
      </c>
    </row>
    <row r="28" spans="1:17" ht="13.8" customHeight="1" x14ac:dyDescent="0.25">
      <c r="A28" s="12" t="s">
        <v>24</v>
      </c>
      <c r="B28" s="15">
        <f>B31+B40+B45</f>
        <v>21155.032200000001</v>
      </c>
      <c r="C28" s="15">
        <f>C31+C40+C45</f>
        <v>20472.52</v>
      </c>
      <c r="D28" s="15">
        <f>C28-B28</f>
        <v>-682.51220000000103</v>
      </c>
      <c r="E28" s="15">
        <f>C28/B28*100</f>
        <v>96.773759578583849</v>
      </c>
      <c r="G28" s="44" t="s">
        <v>24</v>
      </c>
      <c r="H28" s="52">
        <f>H31+H40+H45</f>
        <v>20472.52</v>
      </c>
      <c r="I28" s="52">
        <v>19350.2</v>
      </c>
      <c r="J28" s="52">
        <f>I28-H28</f>
        <v>-1122.3199999999997</v>
      </c>
      <c r="K28" s="52">
        <f>I28/H28*100</f>
        <v>94.517919630802666</v>
      </c>
      <c r="M28" s="35" t="s">
        <v>29</v>
      </c>
      <c r="N28" s="36">
        <v>2972.62</v>
      </c>
      <c r="O28" s="36">
        <v>2859.54</v>
      </c>
      <c r="P28" s="36">
        <f t="shared" si="4"/>
        <v>-113.07999999999993</v>
      </c>
      <c r="Q28" s="36">
        <f t="shared" si="5"/>
        <v>96.195948355322912</v>
      </c>
    </row>
    <row r="29" spans="1:17" ht="15.6" customHeight="1" x14ac:dyDescent="0.25">
      <c r="A29" s="20"/>
      <c r="B29" s="21"/>
      <c r="C29" s="21"/>
      <c r="D29" s="21"/>
      <c r="E29" s="21"/>
      <c r="G29" s="55"/>
      <c r="H29" s="56"/>
      <c r="I29" s="56"/>
      <c r="J29" s="56"/>
      <c r="K29" s="56"/>
      <c r="M29" s="38"/>
      <c r="N29" s="70"/>
      <c r="O29" s="70"/>
      <c r="P29" s="36"/>
      <c r="Q29" s="36"/>
    </row>
    <row r="30" spans="1:17" ht="15.6" customHeight="1" x14ac:dyDescent="0.25">
      <c r="A30" s="16"/>
      <c r="B30" s="17"/>
      <c r="C30" s="17"/>
      <c r="D30" s="17"/>
      <c r="E30" s="17"/>
      <c r="G30" s="50"/>
      <c r="H30" s="51"/>
      <c r="I30" s="51"/>
      <c r="J30" s="51"/>
      <c r="K30" s="51"/>
      <c r="M30" s="71" t="s">
        <v>30</v>
      </c>
      <c r="N30" s="72">
        <f>N8-N20-N26</f>
        <v>39.085000000000036</v>
      </c>
      <c r="O30" s="72">
        <f>O8-O20-O26</f>
        <v>32.540000000002692</v>
      </c>
      <c r="P30" s="68">
        <f t="shared" si="4"/>
        <v>-6.5449999999973443</v>
      </c>
      <c r="Q30" s="68">
        <f t="shared" si="5"/>
        <v>83.254445439433695</v>
      </c>
    </row>
    <row r="31" spans="1:17" ht="12" x14ac:dyDescent="0.25">
      <c r="A31" s="12" t="s">
        <v>25</v>
      </c>
      <c r="B31" s="15">
        <f>B32+B36</f>
        <v>17176.645069277474</v>
      </c>
      <c r="C31" s="15">
        <f>C32+C36</f>
        <v>17003.84</v>
      </c>
      <c r="D31" s="15">
        <f t="shared" ref="D31:D38" si="6">C31-B31</f>
        <v>-172.8050692774741</v>
      </c>
      <c r="E31" s="17">
        <f t="shared" ref="E31:E38" si="7">C31/B31*100</f>
        <v>98.993953309388942</v>
      </c>
      <c r="G31" s="44" t="s">
        <v>25</v>
      </c>
      <c r="H31" s="52">
        <f>H32+H36</f>
        <v>17003.84</v>
      </c>
      <c r="I31" s="52">
        <f>I32+I36</f>
        <v>15688.031999999999</v>
      </c>
      <c r="J31" s="52">
        <f t="shared" ref="J31:J38" si="8">I31-H31</f>
        <v>-1315.8080000000009</v>
      </c>
      <c r="K31" s="51">
        <f t="shared" ref="K31:K38" si="9">I31/H31*100</f>
        <v>92.261700886388013</v>
      </c>
      <c r="M31" s="39"/>
      <c r="N31" s="40"/>
      <c r="O31" s="40"/>
      <c r="P31" s="40"/>
      <c r="Q31" s="40"/>
    </row>
    <row r="32" spans="1:17" ht="13.2" x14ac:dyDescent="0.25">
      <c r="A32" s="16" t="s">
        <v>26</v>
      </c>
      <c r="B32" s="17">
        <v>7449.8777899999995</v>
      </c>
      <c r="C32" s="17">
        <f>C33+C35+C34</f>
        <v>7109.9100000000008</v>
      </c>
      <c r="D32" s="17">
        <f t="shared" si="6"/>
        <v>-339.96778999999879</v>
      </c>
      <c r="E32" s="17">
        <f t="shared" si="7"/>
        <v>95.436599101580711</v>
      </c>
      <c r="G32" s="50" t="s">
        <v>26</v>
      </c>
      <c r="H32" s="51">
        <f>H33+H35+H34</f>
        <v>7109.9100000000008</v>
      </c>
      <c r="I32" s="51">
        <f>I33+I35+I34</f>
        <v>6619.9960000000001</v>
      </c>
      <c r="J32" s="51">
        <f t="shared" si="8"/>
        <v>-489.91400000000067</v>
      </c>
      <c r="K32" s="51">
        <f t="shared" si="9"/>
        <v>93.109420513058524</v>
      </c>
      <c r="M32" s="38" t="s">
        <v>36</v>
      </c>
      <c r="N32" s="41"/>
      <c r="O32" s="41"/>
      <c r="P32" s="41"/>
      <c r="Q32" s="41"/>
    </row>
    <row r="33" spans="1:17" ht="13.2" x14ac:dyDescent="0.25">
      <c r="A33" s="16" t="s">
        <v>10</v>
      </c>
      <c r="B33" s="17">
        <v>5205.4954699999998</v>
      </c>
      <c r="C33" s="17">
        <v>4922.88</v>
      </c>
      <c r="D33" s="17">
        <f t="shared" si="6"/>
        <v>-282.61546999999973</v>
      </c>
      <c r="E33" s="17">
        <f t="shared" si="7"/>
        <v>94.570824782602301</v>
      </c>
      <c r="G33" s="35" t="s">
        <v>10</v>
      </c>
      <c r="H33" s="36">
        <v>4922.88</v>
      </c>
      <c r="I33" s="36">
        <v>4600.4430000000002</v>
      </c>
      <c r="J33" s="36">
        <f t="shared" si="8"/>
        <v>-322.4369999999999</v>
      </c>
      <c r="K33" s="36">
        <f t="shared" si="9"/>
        <v>93.450236446957874</v>
      </c>
      <c r="M33" s="38" t="s">
        <v>41</v>
      </c>
      <c r="N33" s="69"/>
      <c r="O33" s="41"/>
      <c r="P33" s="41"/>
      <c r="Q33" s="41"/>
    </row>
    <row r="34" spans="1:17" x14ac:dyDescent="0.2">
      <c r="A34" s="16" t="s">
        <v>11</v>
      </c>
      <c r="B34" s="17">
        <v>162.917</v>
      </c>
      <c r="C34" s="17">
        <v>188.52</v>
      </c>
      <c r="D34" s="17">
        <f t="shared" si="6"/>
        <v>25.603000000000009</v>
      </c>
      <c r="E34" s="17">
        <f t="shared" si="7"/>
        <v>115.71536426523936</v>
      </c>
      <c r="G34" s="35" t="s">
        <v>11</v>
      </c>
      <c r="H34" s="36">
        <v>188.52</v>
      </c>
      <c r="I34" s="36">
        <v>160.05199999999999</v>
      </c>
      <c r="J34" s="36">
        <f t="shared" si="8"/>
        <v>-28.468000000000018</v>
      </c>
      <c r="K34" s="36">
        <f t="shared" si="9"/>
        <v>84.899214937407166</v>
      </c>
    </row>
    <row r="35" spans="1:17" x14ac:dyDescent="0.2">
      <c r="A35" s="16" t="s">
        <v>12</v>
      </c>
      <c r="B35" s="17">
        <v>2081.465322</v>
      </c>
      <c r="C35" s="17">
        <v>1998.51</v>
      </c>
      <c r="D35" s="17">
        <f t="shared" si="6"/>
        <v>-82.955322000000024</v>
      </c>
      <c r="E35" s="17">
        <f t="shared" si="7"/>
        <v>96.014571027285172</v>
      </c>
      <c r="G35" s="35" t="s">
        <v>12</v>
      </c>
      <c r="H35" s="36">
        <v>1998.51</v>
      </c>
      <c r="I35" s="36">
        <v>1859.501</v>
      </c>
      <c r="J35" s="36">
        <f t="shared" si="8"/>
        <v>-139.00900000000001</v>
      </c>
      <c r="K35" s="36">
        <f t="shared" si="9"/>
        <v>93.044368054200376</v>
      </c>
    </row>
    <row r="36" spans="1:17" x14ac:dyDescent="0.2">
      <c r="A36" s="16" t="s">
        <v>27</v>
      </c>
      <c r="B36" s="17">
        <v>9726.7672792774738</v>
      </c>
      <c r="C36" s="17">
        <v>9893.93</v>
      </c>
      <c r="D36" s="17">
        <f t="shared" si="6"/>
        <v>167.1627207225265</v>
      </c>
      <c r="E36" s="17">
        <f t="shared" si="7"/>
        <v>101.71858456075802</v>
      </c>
      <c r="G36" s="35" t="s">
        <v>27</v>
      </c>
      <c r="H36" s="36">
        <v>9893.93</v>
      </c>
      <c r="I36" s="36">
        <v>9068.0360000000001</v>
      </c>
      <c r="J36" s="36">
        <f t="shared" si="8"/>
        <v>-825.89400000000023</v>
      </c>
      <c r="K36" s="36">
        <f t="shared" si="9"/>
        <v>91.652518261196519</v>
      </c>
    </row>
    <row r="37" spans="1:17" x14ac:dyDescent="0.2">
      <c r="A37" s="16" t="s">
        <v>13</v>
      </c>
      <c r="B37" s="17">
        <v>9256.9399619999967</v>
      </c>
      <c r="C37" s="17">
        <v>9428.0400000000009</v>
      </c>
      <c r="D37" s="17">
        <f t="shared" si="6"/>
        <v>171.10003800000413</v>
      </c>
      <c r="E37" s="17">
        <f t="shared" si="7"/>
        <v>101.84834339103823</v>
      </c>
      <c r="G37" s="35" t="s">
        <v>13</v>
      </c>
      <c r="H37" s="36">
        <v>9428.0400000000009</v>
      </c>
      <c r="I37" s="36">
        <v>8515.7090000000007</v>
      </c>
      <c r="J37" s="36">
        <f t="shared" si="8"/>
        <v>-912.33100000000013</v>
      </c>
      <c r="K37" s="36">
        <f t="shared" si="9"/>
        <v>90.323216702517172</v>
      </c>
    </row>
    <row r="38" spans="1:17" x14ac:dyDescent="0.2">
      <c r="A38" s="16" t="s">
        <v>14</v>
      </c>
      <c r="B38" s="17">
        <v>469.9</v>
      </c>
      <c r="C38" s="17">
        <v>465.9</v>
      </c>
      <c r="D38" s="17">
        <f t="shared" si="6"/>
        <v>-4</v>
      </c>
      <c r="E38" s="17">
        <f t="shared" si="7"/>
        <v>99.148755054266871</v>
      </c>
      <c r="G38" s="35" t="s">
        <v>14</v>
      </c>
      <c r="H38" s="36">
        <v>465.9</v>
      </c>
      <c r="I38" s="36">
        <v>552.29999999999995</v>
      </c>
      <c r="J38" s="36">
        <f t="shared" si="8"/>
        <v>86.399999999999977</v>
      </c>
      <c r="K38" s="36">
        <f t="shared" si="9"/>
        <v>118.54475209272375</v>
      </c>
    </row>
    <row r="39" spans="1:17" x14ac:dyDescent="0.2">
      <c r="A39" s="16"/>
      <c r="B39" s="17"/>
      <c r="C39" s="17"/>
      <c r="D39" s="17"/>
      <c r="E39" s="17"/>
      <c r="G39" s="35"/>
      <c r="H39" s="36"/>
      <c r="I39" s="36"/>
      <c r="J39" s="36"/>
      <c r="K39" s="36"/>
    </row>
    <row r="40" spans="1:17" ht="12" x14ac:dyDescent="0.25">
      <c r="A40" s="12" t="s">
        <v>3</v>
      </c>
      <c r="B40" s="15">
        <v>3428.5095019999949</v>
      </c>
      <c r="C40" s="15">
        <v>3426.79</v>
      </c>
      <c r="D40" s="15">
        <f>C40-B40</f>
        <v>-1.7195019999949182</v>
      </c>
      <c r="E40" s="15">
        <f>C40/B40*100</f>
        <v>99.949846952473322</v>
      </c>
      <c r="G40" s="55" t="s">
        <v>3</v>
      </c>
      <c r="H40" s="56">
        <v>3426.79</v>
      </c>
      <c r="I40" s="56">
        <v>3623.1099999999997</v>
      </c>
      <c r="J40" s="56">
        <f>I40-H40</f>
        <v>196.31999999999971</v>
      </c>
      <c r="K40" s="56">
        <f>I40/H40*100</f>
        <v>105.72897668080039</v>
      </c>
    </row>
    <row r="41" spans="1:17" x14ac:dyDescent="0.2">
      <c r="A41" s="16" t="s">
        <v>28</v>
      </c>
      <c r="B41" s="17">
        <v>649.46950000000004</v>
      </c>
      <c r="C41" s="17">
        <v>619.54</v>
      </c>
      <c r="D41" s="17">
        <f>C41-B41</f>
        <v>-29.929500000000075</v>
      </c>
      <c r="E41" s="17">
        <f>C41/B41*100</f>
        <v>95.391700457065326</v>
      </c>
      <c r="G41" s="53" t="s">
        <v>28</v>
      </c>
      <c r="H41" s="54">
        <v>619.54</v>
      </c>
      <c r="I41" s="54">
        <v>650.49</v>
      </c>
      <c r="J41" s="54">
        <f>I41-H41</f>
        <v>30.950000000000045</v>
      </c>
      <c r="K41" s="54">
        <f>I41/H41*100</f>
        <v>104.99564192788198</v>
      </c>
    </row>
    <row r="42" spans="1:17" x14ac:dyDescent="0.2">
      <c r="A42" s="16" t="s">
        <v>29</v>
      </c>
      <c r="B42" s="17">
        <v>2779.0400019999947</v>
      </c>
      <c r="C42" s="17">
        <v>2807.25</v>
      </c>
      <c r="D42" s="17">
        <f>C42-B42</f>
        <v>28.209998000005271</v>
      </c>
      <c r="E42" s="17">
        <f>C42/B42*100</f>
        <v>101.01509866643529</v>
      </c>
      <c r="G42" s="53" t="s">
        <v>29</v>
      </c>
      <c r="H42" s="54">
        <v>2807.25</v>
      </c>
      <c r="I42" s="54">
        <v>2972.62</v>
      </c>
      <c r="J42" s="54">
        <f>I42-H42</f>
        <v>165.36999999999989</v>
      </c>
      <c r="K42" s="54">
        <f>I42/H42*100</f>
        <v>105.89081841659987</v>
      </c>
    </row>
    <row r="43" spans="1:17" ht="5.0999999999999996" customHeight="1" x14ac:dyDescent="0.2">
      <c r="A43" s="18"/>
      <c r="B43" s="19"/>
      <c r="C43" s="19"/>
      <c r="D43" s="19"/>
      <c r="E43" s="19"/>
      <c r="G43" s="53"/>
      <c r="H43" s="54"/>
      <c r="I43" s="54"/>
      <c r="J43" s="54"/>
      <c r="K43" s="54"/>
    </row>
    <row r="44" spans="1:17" ht="5.0999999999999996" customHeight="1" x14ac:dyDescent="0.2">
      <c r="A44" s="18"/>
      <c r="B44" s="22"/>
      <c r="C44" s="22"/>
      <c r="D44" s="22"/>
      <c r="E44" s="22"/>
      <c r="G44" s="53"/>
      <c r="H44" s="57"/>
      <c r="I44" s="57"/>
      <c r="J44" s="57"/>
      <c r="K44" s="57"/>
    </row>
    <row r="45" spans="1:17" ht="12" x14ac:dyDescent="0.25">
      <c r="A45" s="23" t="s">
        <v>30</v>
      </c>
      <c r="B45" s="24">
        <f>B8-B31-B40</f>
        <v>549.87762872253234</v>
      </c>
      <c r="C45" s="24">
        <f>C8-C31-C40</f>
        <v>41.890000000000327</v>
      </c>
      <c r="D45" s="24">
        <f>C45-B45</f>
        <v>-507.98762872253201</v>
      </c>
      <c r="E45" s="24">
        <f>C45/B45*100</f>
        <v>7.618058602841975</v>
      </c>
      <c r="G45" s="47" t="s">
        <v>30</v>
      </c>
      <c r="H45" s="58">
        <f>H8-H31-H40</f>
        <v>41.890000000000327</v>
      </c>
      <c r="I45" s="58">
        <f>I8-I31-I40</f>
        <v>39.058000000001812</v>
      </c>
      <c r="J45" s="58">
        <f>I45-H45</f>
        <v>-2.8319999999985157</v>
      </c>
      <c r="K45" s="58">
        <f>I45/H45*100</f>
        <v>93.2394366197219</v>
      </c>
    </row>
    <row r="46" spans="1:17" ht="5.0999999999999996" customHeight="1" x14ac:dyDescent="0.25">
      <c r="A46" s="25"/>
      <c r="B46" s="26"/>
      <c r="C46" s="26"/>
      <c r="D46" s="26"/>
      <c r="E46" s="26"/>
      <c r="G46" s="39"/>
      <c r="H46" s="40"/>
      <c r="I46" s="40"/>
      <c r="J46" s="40"/>
      <c r="K46" s="40"/>
    </row>
    <row r="47" spans="1:17" ht="13.2" x14ac:dyDescent="0.25">
      <c r="A47" s="59" t="s">
        <v>15</v>
      </c>
      <c r="B47" s="60"/>
      <c r="C47" s="60"/>
      <c r="D47" s="60"/>
      <c r="E47" s="60"/>
      <c r="G47" s="38" t="s">
        <v>36</v>
      </c>
      <c r="H47" s="41"/>
      <c r="I47" s="41"/>
      <c r="J47" s="41"/>
      <c r="K47" s="41"/>
    </row>
    <row r="48" spans="1:17" x14ac:dyDescent="0.2">
      <c r="A48" s="60"/>
      <c r="B48" s="60"/>
      <c r="C48" s="60"/>
      <c r="D48" s="60"/>
      <c r="E48" s="60"/>
    </row>
  </sheetData>
  <mergeCells count="1">
    <mergeCell ref="A47:E48"/>
  </mergeCells>
  <pageMargins left="0.59055118110236227" right="0.59055118110236227" top="0.59055118110236227" bottom="0.59055118110236227" header="0.59055118110236227" footer="0.59055118110236227"/>
  <pageSetup paperSize="11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10.14</vt:lpstr>
      <vt:lpstr>'10.14'!Área_de_impresión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ANAYS JIMENEZ</dc:creator>
  <cp:lastModifiedBy>Niurka Adelina Ramos Fernandez</cp:lastModifiedBy>
  <cp:lastPrinted>2021-07-16T16:26:12Z</cp:lastPrinted>
  <dcterms:created xsi:type="dcterms:W3CDTF">2004-08-09T22:11:42Z</dcterms:created>
  <dcterms:modified xsi:type="dcterms:W3CDTF">2023-10-13T14:33:12Z</dcterms:modified>
</cp:coreProperties>
</file>