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\GASTOS DE INVERSIÓN PARA LA PROTECCIÓN DEL MEDIO AMBIENTE. CUBA 2020\Gasto ambiente 2021 edic 2022\"/>
    </mc:Choice>
  </mc:AlternateContent>
  <bookViews>
    <workbookView xWindow="0" yWindow="-150" windowWidth="7200" windowHeight="8445"/>
  </bookViews>
  <sheets>
    <sheet name="3" sheetId="17" r:id="rId1"/>
    <sheet name="4 " sheetId="14" r:id="rId2"/>
    <sheet name="5" sheetId="3" r:id="rId3"/>
    <sheet name="6" sheetId="4" r:id="rId4"/>
    <sheet name="7" sheetId="13" r:id="rId5"/>
    <sheet name="8" sheetId="6" r:id="rId6"/>
    <sheet name="9-10" sheetId="7" r:id="rId7"/>
    <sheet name="11-12" sheetId="8" r:id="rId8"/>
    <sheet name="13" sheetId="9" r:id="rId9"/>
    <sheet name="14" sheetId="10" r:id="rId10"/>
    <sheet name="15" sheetId="11" state="hidden" r:id="rId11"/>
    <sheet name="15a" sheetId="18" state="hidden" r:id="rId12"/>
  </sheets>
  <externalReferences>
    <externalReference r:id="rId13"/>
    <externalReference r:id="rId14"/>
    <externalReference r:id="rId15"/>
  </externalReferences>
  <definedNames>
    <definedName name="\c" localSheetId="7">#N/A</definedName>
    <definedName name="\c" localSheetId="3">#N/A</definedName>
    <definedName name="\c" localSheetId="6">#N/A</definedName>
    <definedName name="\c">#N/A</definedName>
    <definedName name="\i" localSheetId="0">'3'!#REF!</definedName>
    <definedName name="\i" localSheetId="4">#REF!</definedName>
    <definedName name="\i">#REF!</definedName>
    <definedName name="\r" localSheetId="0">'3'!#REF!</definedName>
    <definedName name="\r" localSheetId="4">#REF!</definedName>
    <definedName name="\r">#REF!</definedName>
    <definedName name="_f">#REF!</definedName>
    <definedName name="_Fill" hidden="1">#REF!</definedName>
    <definedName name="_Regression_Int" localSheetId="0" hidden="1">1</definedName>
    <definedName name="a" localSheetId="4">#REF!</definedName>
    <definedName name="a">#REF!</definedName>
    <definedName name="A_IMPRESIÓN_IM" localSheetId="7">#REF!</definedName>
    <definedName name="A_impresión_IM" localSheetId="0">'3'!$A$39:$F$40</definedName>
    <definedName name="A_IMPRESIÓN_IM" localSheetId="3">#REF!</definedName>
    <definedName name="A_IMPRESIÓN_IM" localSheetId="4">#REF!</definedName>
    <definedName name="A_IMPRESIÓN_IM" localSheetId="6">#REF!</definedName>
    <definedName name="A_IMPRESIÓN_IM">#REF!</definedName>
    <definedName name="_xlnm.Print_Area" localSheetId="7">'11-12'!$A$1:$S$76</definedName>
    <definedName name="_xlnm.Print_Area" localSheetId="8">'13'!$A$1:$R$148</definedName>
    <definedName name="_xlnm.Print_Area" localSheetId="9">'14'!$A$1:$N$78</definedName>
    <definedName name="_xlnm.Print_Area" localSheetId="10">'15'!$A$1:$G$59</definedName>
    <definedName name="_xlnm.Print_Area" localSheetId="0">'3'!$A$1:$U$52</definedName>
    <definedName name="_xlnm.Print_Area" localSheetId="1">'4 '!$A$1:$Q$41</definedName>
    <definedName name="_xlnm.Print_Area" localSheetId="2">'5'!$A$1:$Q$48</definedName>
    <definedName name="_xlnm.Print_Area" localSheetId="3">'6'!$A$1:$J$52</definedName>
    <definedName name="_xlnm.Print_Area" localSheetId="4">'7'!$A$1:$Q$57</definedName>
    <definedName name="_xlnm.Print_Area" localSheetId="5">'8'!$A$1:$T$56</definedName>
    <definedName name="_xlnm.Print_Area" localSheetId="6">'9-10'!$A$1:$R$81</definedName>
    <definedName name="Bosques">#N/A</definedName>
    <definedName name="conflicto">#REF!</definedName>
    <definedName name="conflicto2">#REF!</definedName>
    <definedName name="Database" localSheetId="7">#REF!</definedName>
    <definedName name="Database" localSheetId="3">#REF!</definedName>
    <definedName name="Database" localSheetId="6">#REF!</definedName>
    <definedName name="Database">#REF!</definedName>
    <definedName name="ia">#REF!</definedName>
    <definedName name="Mapa_original">#REF!</definedName>
    <definedName name="nuevo" hidden="1">#REF!</definedName>
    <definedName name="Print_Area" localSheetId="7">'11-12'!$A$1:$Q$76</definedName>
    <definedName name="Print_Area" localSheetId="8">'13'!$A$1:$Q$129</definedName>
    <definedName name="Print_Area" localSheetId="9">'14'!$A$1:$N$78</definedName>
    <definedName name="Print_Area" localSheetId="10">'15'!$A$1:$G$60</definedName>
    <definedName name="Print_Area" localSheetId="0">'3'!$A$1:$U$50</definedName>
    <definedName name="Print_Area" localSheetId="1">'4 '!$A$1:$Q$43</definedName>
    <definedName name="Print_Area" localSheetId="2">'5'!$A$1:$Q$48</definedName>
    <definedName name="Print_Area" localSheetId="3">'6'!$A$1:$J$51</definedName>
    <definedName name="Print_Area" localSheetId="4">'7'!$A$1:$Q$57</definedName>
    <definedName name="Print_Area" localSheetId="5">'8'!$A$1:$R$54</definedName>
    <definedName name="Print_Area" localSheetId="6">'9-10'!$A$1:$P$81</definedName>
    <definedName name="ra">#REF!</definedName>
    <definedName name="w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S62" i="8" l="1"/>
  <c r="S69" i="8"/>
  <c r="S68" i="8"/>
  <c r="S67" i="8"/>
  <c r="S66" i="8"/>
  <c r="S65" i="8"/>
  <c r="S64" i="8"/>
  <c r="S63" i="8"/>
  <c r="S60" i="8"/>
  <c r="S59" i="8"/>
  <c r="S58" i="8"/>
  <c r="S57" i="8"/>
  <c r="S56" i="8"/>
  <c r="S55" i="8"/>
  <c r="S52" i="8"/>
  <c r="S51" i="8"/>
  <c r="S50" i="8"/>
  <c r="S49" i="8"/>
  <c r="S48" i="8"/>
  <c r="S47" i="8"/>
  <c r="AO43" i="13" l="1"/>
  <c r="AK43" i="13"/>
  <c r="AL43" i="13"/>
  <c r="AM43" i="13"/>
  <c r="AN43" i="13"/>
  <c r="S73" i="8" l="1"/>
  <c r="S71" i="8"/>
  <c r="S72" i="8"/>
  <c r="S23" i="8"/>
  <c r="S12" i="8"/>
  <c r="J52" i="18"/>
  <c r="J51" i="18"/>
  <c r="J50" i="18"/>
  <c r="J49" i="18"/>
  <c r="J48" i="18"/>
  <c r="J47" i="18"/>
  <c r="J46" i="18"/>
  <c r="J45" i="18"/>
  <c r="J44" i="18"/>
  <c r="J43" i="18"/>
  <c r="I42" i="18"/>
  <c r="J42" i="18" s="1"/>
  <c r="J41" i="18"/>
  <c r="J40" i="18"/>
  <c r="J39" i="18"/>
  <c r="J38" i="18"/>
  <c r="J37" i="18"/>
  <c r="J36" i="18"/>
  <c r="J35" i="18"/>
  <c r="J34" i="18"/>
  <c r="J33" i="18"/>
  <c r="AB17" i="18"/>
  <c r="AA17" i="18"/>
  <c r="Z17" i="18"/>
  <c r="Y17" i="18"/>
  <c r="X17" i="18"/>
  <c r="W17" i="18"/>
  <c r="V17" i="18"/>
  <c r="U17" i="18"/>
  <c r="T17" i="18"/>
  <c r="S17" i="18"/>
  <c r="R17" i="18"/>
  <c r="O17" i="18"/>
  <c r="Q15" i="18"/>
  <c r="Q17" i="18" s="1"/>
  <c r="P15" i="18"/>
  <c r="P17" i="18" s="1"/>
  <c r="O15" i="18"/>
  <c r="N15" i="18"/>
  <c r="N17" i="18" s="1"/>
  <c r="M15" i="18"/>
  <c r="M17" i="18" s="1"/>
  <c r="AB11" i="18"/>
  <c r="AA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AC9" i="18"/>
  <c r="Z9" i="18"/>
  <c r="Z11" i="18" s="1"/>
  <c r="S19" i="8"/>
  <c r="S46" i="8"/>
  <c r="S31" i="8"/>
  <c r="S32" i="8"/>
  <c r="S33" i="8"/>
  <c r="S34" i="8"/>
  <c r="S28" i="8"/>
  <c r="S29" i="8"/>
  <c r="S30" i="8"/>
  <c r="S27" i="8"/>
  <c r="S25" i="8" s="1"/>
  <c r="S13" i="8"/>
  <c r="S14" i="8"/>
  <c r="S11" i="8" s="1"/>
  <c r="S15" i="8"/>
  <c r="S17" i="8"/>
  <c r="Q8" i="14"/>
  <c r="S8" i="14" s="1"/>
  <c r="U33" i="17"/>
  <c r="U32" i="17"/>
  <c r="U31" i="17"/>
  <c r="U30" i="17"/>
  <c r="U29" i="17"/>
  <c r="U28" i="17"/>
  <c r="U24" i="17"/>
  <c r="U23" i="17"/>
  <c r="U22" i="17"/>
  <c r="U21" i="17"/>
  <c r="U20" i="17"/>
  <c r="U19" i="17"/>
  <c r="U9" i="17"/>
  <c r="U18" i="17" l="1"/>
  <c r="S54" i="8"/>
  <c r="S9" i="8" s="1"/>
  <c r="Q22" i="9" l="1"/>
  <c r="P22" i="9"/>
  <c r="O22" i="9"/>
  <c r="N22" i="9"/>
  <c r="Q9" i="9"/>
  <c r="P9" i="9"/>
  <c r="O9" i="9"/>
  <c r="N9" i="9"/>
  <c r="N25" i="3" l="1"/>
  <c r="M25" i="3"/>
  <c r="O23" i="3"/>
  <c r="O22" i="3"/>
  <c r="N22" i="3"/>
  <c r="N21" i="3"/>
  <c r="M21" i="3"/>
  <c r="O19" i="3"/>
  <c r="O18" i="3"/>
  <c r="N18" i="3"/>
  <c r="N17" i="3"/>
  <c r="M17" i="3"/>
  <c r="O15" i="3"/>
  <c r="O14" i="3"/>
  <c r="N14" i="3"/>
  <c r="N13" i="3"/>
  <c r="M13" i="3"/>
  <c r="O11" i="3"/>
  <c r="O10" i="3"/>
  <c r="N10" i="3"/>
  <c r="P8" i="14"/>
  <c r="O25" i="3" s="1"/>
  <c r="O8" i="14"/>
  <c r="N24" i="3" s="1"/>
  <c r="N8" i="14"/>
  <c r="M23" i="3" s="1"/>
  <c r="M8" i="14"/>
  <c r="T33" i="17"/>
  <c r="S33" i="17"/>
  <c r="R33" i="17"/>
  <c r="Q33" i="17"/>
  <c r="T32" i="17"/>
  <c r="S32" i="17"/>
  <c r="R32" i="17"/>
  <c r="Q32" i="17"/>
  <c r="T31" i="17"/>
  <c r="S31" i="17"/>
  <c r="R31" i="17"/>
  <c r="Q31" i="17"/>
  <c r="T30" i="17"/>
  <c r="S30" i="17"/>
  <c r="R30" i="17"/>
  <c r="Q30" i="17"/>
  <c r="T29" i="17"/>
  <c r="S29" i="17"/>
  <c r="R29" i="17"/>
  <c r="Q29" i="17"/>
  <c r="T28" i="17"/>
  <c r="S28" i="17"/>
  <c r="R28" i="17"/>
  <c r="Q28" i="17"/>
  <c r="T9" i="17"/>
  <c r="S24" i="17" s="1"/>
  <c r="S9" i="17"/>
  <c r="R9" i="17"/>
  <c r="Q24" i="17" s="1"/>
  <c r="Q9" i="17"/>
  <c r="M16" i="3" l="1"/>
  <c r="M10" i="3"/>
  <c r="N11" i="3"/>
  <c r="N9" i="3" s="1"/>
  <c r="O12" i="3"/>
  <c r="O9" i="3" s="1"/>
  <c r="M14" i="3"/>
  <c r="N15" i="3"/>
  <c r="O16" i="3"/>
  <c r="M18" i="3"/>
  <c r="N19" i="3"/>
  <c r="O20" i="3"/>
  <c r="M22" i="3"/>
  <c r="N23" i="3"/>
  <c r="O24" i="3"/>
  <c r="M12" i="3"/>
  <c r="M20" i="3"/>
  <c r="M24" i="3"/>
  <c r="M11" i="3"/>
  <c r="N12" i="3"/>
  <c r="O13" i="3"/>
  <c r="M15" i="3"/>
  <c r="N16" i="3"/>
  <c r="O17" i="3"/>
  <c r="M19" i="3"/>
  <c r="N20" i="3"/>
  <c r="O21" i="3"/>
  <c r="R19" i="17"/>
  <c r="R20" i="17"/>
  <c r="R21" i="17"/>
  <c r="R22" i="17"/>
  <c r="R23" i="17"/>
  <c r="R24" i="17"/>
  <c r="R27" i="17"/>
  <c r="S19" i="17"/>
  <c r="S20" i="17"/>
  <c r="S21" i="17"/>
  <c r="S22" i="17"/>
  <c r="S23" i="17"/>
  <c r="S27" i="17"/>
  <c r="Q19" i="17"/>
  <c r="Q20" i="17"/>
  <c r="Q21" i="17"/>
  <c r="Q22" i="17"/>
  <c r="Q23" i="17"/>
  <c r="J36" i="11"/>
  <c r="M9" i="3" l="1"/>
  <c r="S18" i="17"/>
  <c r="Q18" i="17"/>
  <c r="R18" i="17"/>
  <c r="AB19" i="11"/>
  <c r="AB13" i="11"/>
  <c r="AC11" i="11"/>
  <c r="S9" i="6" l="1"/>
  <c r="U52" i="8" l="1"/>
  <c r="Q67" i="7" l="1"/>
  <c r="Q59" i="7"/>
  <c r="Q51" i="7"/>
  <c r="Q25" i="7"/>
  <c r="Q19" i="7"/>
  <c r="Q11" i="7"/>
  <c r="AM40" i="13"/>
  <c r="AX9" i="14"/>
  <c r="AX10" i="14"/>
  <c r="AX11" i="14"/>
  <c r="AX12" i="14"/>
  <c r="AX13" i="14"/>
  <c r="AX14" i="14"/>
  <c r="AX15" i="14"/>
  <c r="AX16" i="14"/>
  <c r="AX17" i="14"/>
  <c r="AX18" i="14"/>
  <c r="AX19" i="14"/>
  <c r="AX20" i="14"/>
  <c r="AX21" i="14"/>
  <c r="AX22" i="14"/>
  <c r="AX23" i="14"/>
  <c r="AX24" i="14"/>
  <c r="AX8" i="14"/>
  <c r="AM9" i="13"/>
  <c r="Q9" i="7" l="1"/>
  <c r="R55" i="8"/>
  <c r="R64" i="8"/>
  <c r="R68" i="8"/>
  <c r="R56" i="8"/>
  <c r="R50" i="8"/>
  <c r="R30" i="8"/>
  <c r="R34" i="8"/>
  <c r="R57" i="8"/>
  <c r="R65" i="8"/>
  <c r="R63" i="8"/>
  <c r="R29" i="8"/>
  <c r="R15" i="8"/>
  <c r="R66" i="8"/>
  <c r="R59" i="8"/>
  <c r="R52" i="8"/>
  <c r="R47" i="8"/>
  <c r="R32" i="8"/>
  <c r="R28" i="8"/>
  <c r="R48" i="8"/>
  <c r="R72" i="8"/>
  <c r="R67" i="8"/>
  <c r="R58" i="8"/>
  <c r="R51" i="8"/>
  <c r="R26" i="8"/>
  <c r="R33" i="8"/>
  <c r="R27" i="8"/>
  <c r="R49" i="8"/>
  <c r="R31" i="8"/>
  <c r="R17" i="8"/>
  <c r="R12" i="8"/>
  <c r="R13" i="8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9" i="3"/>
  <c r="R14" i="8" l="1"/>
  <c r="R11" i="8" s="1"/>
  <c r="R23" i="8"/>
  <c r="R19" i="8" s="1"/>
  <c r="R22" i="8"/>
  <c r="R16" i="8"/>
  <c r="R62" i="8"/>
  <c r="R46" i="8"/>
  <c r="R25" i="8"/>
  <c r="R54" i="8"/>
  <c r="J37" i="11"/>
  <c r="J38" i="11"/>
  <c r="J39" i="11"/>
  <c r="J40" i="11"/>
  <c r="J41" i="11"/>
  <c r="J42" i="11"/>
  <c r="J43" i="11"/>
  <c r="AA19" i="11"/>
  <c r="R9" i="8" l="1"/>
  <c r="AA11" i="11"/>
  <c r="AA13" i="11" s="1"/>
  <c r="AF9" i="6" l="1"/>
  <c r="AH19" i="6" s="1"/>
  <c r="AG19" i="6"/>
  <c r="R9" i="6" l="1"/>
  <c r="O67" i="7" l="1"/>
  <c r="P67" i="7"/>
  <c r="P59" i="7"/>
  <c r="P51" i="7"/>
  <c r="P25" i="7"/>
  <c r="P19" i="7"/>
  <c r="P11" i="7"/>
  <c r="P9" i="7" s="1"/>
  <c r="Q32" i="8" l="1"/>
  <c r="Q49" i="8"/>
  <c r="Q72" i="8"/>
  <c r="Q29" i="8"/>
  <c r="Q48" i="8"/>
  <c r="Q17" i="8"/>
  <c r="Q33" i="8"/>
  <c r="Q28" i="8"/>
  <c r="Q51" i="8"/>
  <c r="Q55" i="8"/>
  <c r="Q60" i="8"/>
  <c r="Q67" i="8"/>
  <c r="Q73" i="8"/>
  <c r="Q21" i="8"/>
  <c r="Q19" i="8" s="1"/>
  <c r="Q31" i="8"/>
  <c r="Q50" i="8"/>
  <c r="Q58" i="8"/>
  <c r="Q63" i="8"/>
  <c r="Q62" i="8" s="1"/>
  <c r="Q66" i="8"/>
  <c r="AL40" i="13"/>
  <c r="AV9" i="14"/>
  <c r="AV10" i="14"/>
  <c r="AV11" i="14"/>
  <c r="AV12" i="14"/>
  <c r="AV13" i="14"/>
  <c r="AV14" i="14"/>
  <c r="AV15" i="14"/>
  <c r="AV16" i="14"/>
  <c r="AV17" i="14"/>
  <c r="AV18" i="14"/>
  <c r="AV19" i="14"/>
  <c r="AV20" i="14"/>
  <c r="AV21" i="14"/>
  <c r="AV22" i="14"/>
  <c r="AV23" i="14"/>
  <c r="AV24" i="14"/>
  <c r="AV8" i="14"/>
  <c r="AL9" i="13"/>
  <c r="Q56" i="8" l="1"/>
  <c r="Q34" i="8"/>
  <c r="Q65" i="8"/>
  <c r="Q47" i="8"/>
  <c r="Q13" i="8"/>
  <c r="Q64" i="8"/>
  <c r="Q27" i="8"/>
  <c r="Q25" i="8" s="1"/>
  <c r="Q52" i="8"/>
  <c r="Q46" i="8" s="1"/>
  <c r="Q12" i="8"/>
  <c r="Q57" i="8"/>
  <c r="Q14" i="8"/>
  <c r="Q11" i="8" l="1"/>
  <c r="Q54" i="8"/>
  <c r="Q9" i="8"/>
  <c r="Z13" i="11" l="1"/>
  <c r="Z19" i="11"/>
  <c r="J35" i="11" l="1"/>
  <c r="K22" i="9"/>
  <c r="L22" i="9"/>
  <c r="M22" i="9"/>
  <c r="F24" i="10" l="1"/>
  <c r="P67" i="10"/>
  <c r="AT9" i="14"/>
  <c r="AT10" i="14"/>
  <c r="AT11" i="14"/>
  <c r="AT12" i="14"/>
  <c r="AT13" i="14"/>
  <c r="AT14" i="14"/>
  <c r="AT15" i="14"/>
  <c r="AT16" i="14"/>
  <c r="AT17" i="14"/>
  <c r="AT18" i="14"/>
  <c r="AT19" i="14"/>
  <c r="AT20" i="14"/>
  <c r="AT21" i="14"/>
  <c r="AT22" i="14"/>
  <c r="AT23" i="14"/>
  <c r="AT24" i="14"/>
  <c r="AT8" i="14"/>
  <c r="AK9" i="13"/>
  <c r="AG14" i="6" l="1"/>
  <c r="AG15" i="6"/>
  <c r="AG16" i="6"/>
  <c r="AG17" i="6"/>
  <c r="AG18" i="6"/>
  <c r="AG20" i="6"/>
  <c r="AG21" i="6"/>
  <c r="AG22" i="6"/>
  <c r="AG23" i="6"/>
  <c r="AG24" i="6"/>
  <c r="AG12" i="6"/>
  <c r="AG13" i="6"/>
  <c r="AG11" i="6"/>
  <c r="AH14" i="6"/>
  <c r="Q9" i="6"/>
  <c r="AK40" i="13"/>
  <c r="AH22" i="6" l="1"/>
  <c r="AH21" i="6"/>
  <c r="AH20" i="6"/>
  <c r="AH24" i="6"/>
  <c r="AH23" i="6"/>
  <c r="AH17" i="6"/>
  <c r="AH16" i="6"/>
  <c r="AH18" i="6"/>
  <c r="AH12" i="6"/>
  <c r="AH13" i="6"/>
  <c r="AH11" i="6"/>
  <c r="AH15" i="6"/>
  <c r="O59" i="7" l="1"/>
  <c r="O51" i="7"/>
  <c r="O25" i="7"/>
  <c r="O19" i="7"/>
  <c r="O11" i="7"/>
  <c r="O9" i="7" l="1"/>
  <c r="P17" i="8" s="1"/>
  <c r="AE13" i="6"/>
  <c r="AC13" i="6"/>
  <c r="AA13" i="6"/>
  <c r="Y13" i="6"/>
  <c r="W13" i="6"/>
  <c r="AE14" i="6"/>
  <c r="AC14" i="6"/>
  <c r="AA14" i="6"/>
  <c r="Y14" i="6"/>
  <c r="W14" i="6"/>
  <c r="AE15" i="6"/>
  <c r="AC15" i="6"/>
  <c r="AA15" i="6"/>
  <c r="Y15" i="6"/>
  <c r="W15" i="6"/>
  <c r="AE16" i="6"/>
  <c r="AC16" i="6"/>
  <c r="AA16" i="6"/>
  <c r="Y16" i="6"/>
  <c r="W16" i="6"/>
  <c r="V9" i="6"/>
  <c r="X9" i="6"/>
  <c r="Z9" i="6"/>
  <c r="AB9" i="6"/>
  <c r="AD9" i="6"/>
  <c r="W10" i="6"/>
  <c r="Y10" i="6"/>
  <c r="AA10" i="6"/>
  <c r="AC10" i="6"/>
  <c r="AE10" i="6"/>
  <c r="AG10" i="6"/>
  <c r="I44" i="11"/>
  <c r="Y19" i="11"/>
  <c r="Y13" i="11"/>
  <c r="L9" i="6"/>
  <c r="M9" i="6"/>
  <c r="N9" i="6"/>
  <c r="O9" i="6"/>
  <c r="P9" i="6"/>
  <c r="K9" i="6"/>
  <c r="M9" i="17"/>
  <c r="M19" i="17" s="1"/>
  <c r="M28" i="17"/>
  <c r="M29" i="17"/>
  <c r="M31" i="17"/>
  <c r="M32" i="17"/>
  <c r="M33" i="17"/>
  <c r="AJ40" i="13"/>
  <c r="J48" i="11" l="1"/>
  <c r="J52" i="11"/>
  <c r="J53" i="11"/>
  <c r="J54" i="11"/>
  <c r="J49" i="11"/>
  <c r="J46" i="11"/>
  <c r="J47" i="11"/>
  <c r="J51" i="11"/>
  <c r="J50" i="11"/>
  <c r="J45" i="11"/>
  <c r="P63" i="8"/>
  <c r="P58" i="8"/>
  <c r="P69" i="8"/>
  <c r="P56" i="8"/>
  <c r="P30" i="8"/>
  <c r="P28" i="8"/>
  <c r="P13" i="8"/>
  <c r="P65" i="8"/>
  <c r="P49" i="8"/>
  <c r="P15" i="8"/>
  <c r="P32" i="8"/>
  <c r="P64" i="8"/>
  <c r="P66" i="8"/>
  <c r="P33" i="8"/>
  <c r="P14" i="8"/>
  <c r="P34" i="8"/>
  <c r="P60" i="8"/>
  <c r="P68" i="8"/>
  <c r="P67" i="8"/>
  <c r="P47" i="8"/>
  <c r="P21" i="8"/>
  <c r="P19" i="8" s="1"/>
  <c r="P48" i="8"/>
  <c r="P12" i="8"/>
  <c r="P27" i="8"/>
  <c r="P55" i="8"/>
  <c r="P57" i="8"/>
  <c r="P73" i="8"/>
  <c r="P72" i="8"/>
  <c r="P31" i="8"/>
  <c r="P52" i="8"/>
  <c r="P16" i="8"/>
  <c r="P29" i="8"/>
  <c r="P50" i="8"/>
  <c r="AG9" i="6"/>
  <c r="AC9" i="6"/>
  <c r="Y9" i="6"/>
  <c r="AE9" i="6"/>
  <c r="AA9" i="6"/>
  <c r="W9" i="6"/>
  <c r="AH10" i="6"/>
  <c r="AH9" i="6" s="1"/>
  <c r="M20" i="17"/>
  <c r="M22" i="17"/>
  <c r="M23" i="17"/>
  <c r="M21" i="17"/>
  <c r="AR9" i="14"/>
  <c r="AR10" i="14"/>
  <c r="AR11" i="14"/>
  <c r="AR12" i="14"/>
  <c r="AR13" i="14"/>
  <c r="AR14" i="14"/>
  <c r="AR15" i="14"/>
  <c r="AR16" i="14"/>
  <c r="AR17" i="14"/>
  <c r="AR18" i="14"/>
  <c r="AR19" i="14"/>
  <c r="AR20" i="14"/>
  <c r="AR21" i="14"/>
  <c r="AR22" i="14"/>
  <c r="AR23" i="14"/>
  <c r="AR24" i="14"/>
  <c r="AQ8" i="14"/>
  <c r="AR8" i="14" s="1"/>
  <c r="P11" i="8" l="1"/>
  <c r="P46" i="8"/>
  <c r="P54" i="8"/>
  <c r="P62" i="8"/>
  <c r="P25" i="8"/>
  <c r="P9" i="8" l="1"/>
  <c r="N19" i="7"/>
  <c r="N11" i="7"/>
  <c r="N25" i="7"/>
  <c r="N51" i="7"/>
  <c r="N59" i="7"/>
  <c r="N67" i="7"/>
  <c r="M67" i="7"/>
  <c r="M59" i="7"/>
  <c r="M51" i="7"/>
  <c r="M25" i="7"/>
  <c r="M11" i="7"/>
  <c r="M9" i="7" l="1"/>
  <c r="N12" i="8" s="1"/>
  <c r="N9" i="7"/>
  <c r="P31" i="17"/>
  <c r="O32" i="17"/>
  <c r="O31" i="17"/>
  <c r="O30" i="17"/>
  <c r="O29" i="17"/>
  <c r="O28" i="17"/>
  <c r="O24" i="17"/>
  <c r="N28" i="17"/>
  <c r="N29" i="17"/>
  <c r="N30" i="17"/>
  <c r="N31" i="17"/>
  <c r="N32" i="17"/>
  <c r="AI40" i="13"/>
  <c r="AI9" i="13"/>
  <c r="N13" i="8" l="1"/>
  <c r="O55" i="8"/>
  <c r="O50" i="8"/>
  <c r="O48" i="8"/>
  <c r="O34" i="8"/>
  <c r="O32" i="8"/>
  <c r="O29" i="8"/>
  <c r="O27" i="8"/>
  <c r="O58" i="8"/>
  <c r="O16" i="8"/>
  <c r="O14" i="8"/>
  <c r="O12" i="8"/>
  <c r="O13" i="8"/>
  <c r="O52" i="8"/>
  <c r="O49" i="8"/>
  <c r="O47" i="8"/>
  <c r="O33" i="8"/>
  <c r="O31" i="8"/>
  <c r="O28" i="8"/>
  <c r="O17" i="8"/>
  <c r="O15" i="8"/>
  <c r="O57" i="8"/>
  <c r="N63" i="8"/>
  <c r="N60" i="8"/>
  <c r="N69" i="8"/>
  <c r="N73" i="8"/>
  <c r="N64" i="8"/>
  <c r="N33" i="8"/>
  <c r="N29" i="8"/>
  <c r="N16" i="8"/>
  <c r="N31" i="8"/>
  <c r="N14" i="8"/>
  <c r="N17" i="8"/>
  <c r="N34" i="8"/>
  <c r="N32" i="8"/>
  <c r="N67" i="8"/>
  <c r="N51" i="8"/>
  <c r="N50" i="8"/>
  <c r="N26" i="8"/>
  <c r="N65" i="8"/>
  <c r="N27" i="8"/>
  <c r="N28" i="8"/>
  <c r="N72" i="8"/>
  <c r="N56" i="8"/>
  <c r="N55" i="8"/>
  <c r="N47" i="8"/>
  <c r="N15" i="8"/>
  <c r="N48" i="8"/>
  <c r="N57" i="8"/>
  <c r="N58" i="8"/>
  <c r="N49" i="8"/>
  <c r="N66" i="8"/>
  <c r="N52" i="8"/>
  <c r="O73" i="8"/>
  <c r="O65" i="8"/>
  <c r="O21" i="8"/>
  <c r="O26" i="8"/>
  <c r="O20" i="8"/>
  <c r="O63" i="8"/>
  <c r="O59" i="8"/>
  <c r="O64" i="8"/>
  <c r="O72" i="8"/>
  <c r="O66" i="8"/>
  <c r="O69" i="8"/>
  <c r="O67" i="8"/>
  <c r="X19" i="11"/>
  <c r="X13" i="11"/>
  <c r="N62" i="8" l="1"/>
  <c r="O11" i="8"/>
  <c r="N11" i="8"/>
  <c r="O19" i="8"/>
  <c r="N46" i="8"/>
  <c r="N54" i="8"/>
  <c r="N25" i="8"/>
  <c r="O54" i="8"/>
  <c r="O46" i="8"/>
  <c r="O62" i="8"/>
  <c r="O25" i="8"/>
  <c r="M9" i="9"/>
  <c r="O9" i="8" l="1"/>
  <c r="N9" i="8"/>
  <c r="M117" i="9"/>
  <c r="M109" i="9"/>
  <c r="M120" i="9"/>
  <c r="M119" i="9"/>
  <c r="M122" i="9"/>
  <c r="M106" i="9"/>
  <c r="M105" i="9"/>
  <c r="M113" i="9"/>
  <c r="M111" i="9"/>
  <c r="M107" i="9"/>
  <c r="M114" i="9"/>
  <c r="M112" i="9"/>
  <c r="M110" i="9"/>
  <c r="L67" i="7"/>
  <c r="L59" i="7"/>
  <c r="L51" i="7"/>
  <c r="L25" i="7"/>
  <c r="L19" i="7"/>
  <c r="L11" i="7"/>
  <c r="M116" i="9" l="1"/>
  <c r="M104" i="9"/>
  <c r="L9" i="7"/>
  <c r="N33" i="17"/>
  <c r="AP9" i="14"/>
  <c r="AP10" i="14"/>
  <c r="AP11" i="14"/>
  <c r="AP12" i="14"/>
  <c r="AP13" i="14"/>
  <c r="AP14" i="14"/>
  <c r="AP15" i="14"/>
  <c r="AP16" i="14"/>
  <c r="AP17" i="14"/>
  <c r="AP18" i="14"/>
  <c r="AP19" i="14"/>
  <c r="AP20" i="14"/>
  <c r="AP21" i="14"/>
  <c r="AP22" i="14"/>
  <c r="AP23" i="14"/>
  <c r="AP24" i="14"/>
  <c r="AO8" i="14"/>
  <c r="AP8" i="14" s="1"/>
  <c r="M17" i="8" l="1"/>
  <c r="M13" i="8"/>
  <c r="M26" i="8"/>
  <c r="M16" i="8"/>
  <c r="M22" i="8"/>
  <c r="M12" i="8"/>
  <c r="M15" i="8"/>
  <c r="M23" i="8"/>
  <c r="M21" i="8"/>
  <c r="M14" i="8"/>
  <c r="M19" i="8"/>
  <c r="M71" i="8"/>
  <c r="M69" i="8"/>
  <c r="M34" i="8"/>
  <c r="M47" i="8"/>
  <c r="M49" i="8"/>
  <c r="M28" i="8"/>
  <c r="M73" i="8"/>
  <c r="M66" i="8"/>
  <c r="M64" i="8"/>
  <c r="M60" i="8"/>
  <c r="M57" i="8"/>
  <c r="M55" i="8"/>
  <c r="M51" i="8"/>
  <c r="M32" i="8"/>
  <c r="M29" i="8"/>
  <c r="M72" i="8"/>
  <c r="M67" i="8"/>
  <c r="M65" i="8"/>
  <c r="M63" i="8"/>
  <c r="M58" i="8"/>
  <c r="M56" i="8"/>
  <c r="M52" i="8"/>
  <c r="M50" i="8"/>
  <c r="M48" i="8"/>
  <c r="M33" i="8"/>
  <c r="M31" i="8"/>
  <c r="M27" i="8"/>
  <c r="M62" i="8" l="1"/>
  <c r="M11" i="8"/>
  <c r="M25" i="8"/>
  <c r="M54" i="8"/>
  <c r="M46" i="8"/>
  <c r="P28" i="17"/>
  <c r="P29" i="17"/>
  <c r="P30" i="17"/>
  <c r="P32" i="17"/>
  <c r="P33" i="17"/>
  <c r="P9" i="17"/>
  <c r="Q27" i="17" s="1"/>
  <c r="P20" i="17" l="1"/>
  <c r="M9" i="8"/>
  <c r="P19" i="17"/>
  <c r="P23" i="17"/>
  <c r="P21" i="17"/>
  <c r="P24" i="17"/>
  <c r="P22" i="17"/>
  <c r="L8" i="14"/>
  <c r="L12" i="3" l="1"/>
  <c r="L14" i="3"/>
  <c r="L10" i="3"/>
  <c r="L24" i="3"/>
  <c r="L16" i="3"/>
  <c r="L18" i="3"/>
  <c r="L20" i="3"/>
  <c r="L22" i="3"/>
  <c r="L15" i="3"/>
  <c r="L13" i="3"/>
  <c r="L17" i="3"/>
  <c r="L19" i="3"/>
  <c r="L11" i="3"/>
  <c r="L25" i="3"/>
  <c r="L21" i="3"/>
  <c r="L23" i="3"/>
  <c r="L9" i="3" l="1"/>
  <c r="I9" i="6"/>
  <c r="J8" i="14" l="1"/>
  <c r="J14" i="3" s="1"/>
  <c r="K8" i="14"/>
  <c r="L33" i="17"/>
  <c r="J33" i="17"/>
  <c r="I33" i="17"/>
  <c r="H33" i="17"/>
  <c r="G33" i="17"/>
  <c r="F33" i="17"/>
  <c r="E33" i="17"/>
  <c r="D33" i="17"/>
  <c r="C33" i="17"/>
  <c r="K32" i="17"/>
  <c r="J32" i="17"/>
  <c r="I32" i="17"/>
  <c r="H32" i="17"/>
  <c r="G32" i="17"/>
  <c r="F32" i="17"/>
  <c r="E32" i="17"/>
  <c r="D32" i="17"/>
  <c r="C32" i="17"/>
  <c r="K31" i="17"/>
  <c r="J31" i="17"/>
  <c r="I31" i="17"/>
  <c r="H31" i="17"/>
  <c r="G31" i="17"/>
  <c r="F31" i="17"/>
  <c r="E31" i="17"/>
  <c r="D31" i="17"/>
  <c r="C31" i="17"/>
  <c r="J30" i="17"/>
  <c r="I30" i="17"/>
  <c r="H30" i="17"/>
  <c r="G30" i="17"/>
  <c r="F30" i="17"/>
  <c r="E30" i="17"/>
  <c r="D30" i="17"/>
  <c r="C30" i="17"/>
  <c r="L29" i="17"/>
  <c r="J29" i="17"/>
  <c r="I29" i="17"/>
  <c r="H29" i="17"/>
  <c r="G29" i="17"/>
  <c r="F29" i="17"/>
  <c r="E29" i="17"/>
  <c r="D29" i="17"/>
  <c r="C29" i="17"/>
  <c r="L28" i="17"/>
  <c r="K28" i="17"/>
  <c r="J28" i="17"/>
  <c r="I28" i="17"/>
  <c r="H28" i="17"/>
  <c r="G28" i="17"/>
  <c r="F28" i="17"/>
  <c r="E28" i="17"/>
  <c r="D28" i="17"/>
  <c r="C28" i="17"/>
  <c r="I24" i="17"/>
  <c r="I23" i="17"/>
  <c r="I22" i="17"/>
  <c r="I21" i="17"/>
  <c r="I20" i="17"/>
  <c r="I19" i="17"/>
  <c r="O9" i="17"/>
  <c r="N9" i="17"/>
  <c r="N27" i="17" s="1"/>
  <c r="L9" i="17"/>
  <c r="M27" i="17" s="1"/>
  <c r="K9" i="17"/>
  <c r="J9" i="17"/>
  <c r="J27" i="17" s="1"/>
  <c r="H9" i="17"/>
  <c r="G9" i="17"/>
  <c r="F9" i="17"/>
  <c r="E9" i="17"/>
  <c r="D9" i="17"/>
  <c r="C9" i="17"/>
  <c r="B9" i="17"/>
  <c r="I18" i="17" l="1"/>
  <c r="O27" i="17"/>
  <c r="P27" i="17"/>
  <c r="F27" i="17"/>
  <c r="H27" i="17"/>
  <c r="K27" i="17"/>
  <c r="L27" i="17"/>
  <c r="E27" i="17"/>
  <c r="D27" i="17"/>
  <c r="G27" i="17"/>
  <c r="C27" i="17"/>
  <c r="C19" i="17"/>
  <c r="E19" i="17"/>
  <c r="G19" i="17"/>
  <c r="K19" i="17"/>
  <c r="O19" i="17"/>
  <c r="C20" i="17"/>
  <c r="E20" i="17"/>
  <c r="G20" i="17"/>
  <c r="K20" i="17"/>
  <c r="O20" i="17"/>
  <c r="C21" i="17"/>
  <c r="E21" i="17"/>
  <c r="G21" i="17"/>
  <c r="K21" i="17"/>
  <c r="O21" i="17"/>
  <c r="C22" i="17"/>
  <c r="E22" i="17"/>
  <c r="G22" i="17"/>
  <c r="K22" i="17"/>
  <c r="O22" i="17"/>
  <c r="C23" i="17"/>
  <c r="E23" i="17"/>
  <c r="G23" i="17"/>
  <c r="K23" i="17"/>
  <c r="O23" i="17"/>
  <c r="C24" i="17"/>
  <c r="E24" i="17"/>
  <c r="G24" i="17"/>
  <c r="L24" i="17"/>
  <c r="I27" i="17"/>
  <c r="D19" i="17"/>
  <c r="F19" i="17"/>
  <c r="H19" i="17"/>
  <c r="J19" i="17"/>
  <c r="L19" i="17"/>
  <c r="N19" i="17"/>
  <c r="D20" i="17"/>
  <c r="F20" i="17"/>
  <c r="H20" i="17"/>
  <c r="J20" i="17"/>
  <c r="L20" i="17"/>
  <c r="N20" i="17"/>
  <c r="D21" i="17"/>
  <c r="F21" i="17"/>
  <c r="H21" i="17"/>
  <c r="J21" i="17"/>
  <c r="L21" i="17"/>
  <c r="N21" i="17"/>
  <c r="D22" i="17"/>
  <c r="F22" i="17"/>
  <c r="H22" i="17"/>
  <c r="J22" i="17"/>
  <c r="L22" i="17"/>
  <c r="N22" i="17"/>
  <c r="D23" i="17"/>
  <c r="F23" i="17"/>
  <c r="H23" i="17"/>
  <c r="J23" i="17"/>
  <c r="L23" i="17"/>
  <c r="N23" i="17"/>
  <c r="D24" i="17"/>
  <c r="F24" i="17"/>
  <c r="H24" i="17"/>
  <c r="J24" i="17"/>
  <c r="N24" i="17"/>
  <c r="W19" i="11"/>
  <c r="W13" i="11"/>
  <c r="P18" i="17" l="1"/>
  <c r="N18" i="17"/>
  <c r="J18" i="17"/>
  <c r="F18" i="17"/>
  <c r="G18" i="17"/>
  <c r="C18" i="17"/>
  <c r="L18" i="17"/>
  <c r="H18" i="17"/>
  <c r="D18" i="17"/>
  <c r="E18" i="17"/>
  <c r="K59" i="7" l="1"/>
  <c r="AH40" i="13" l="1"/>
  <c r="AH9" i="13"/>
  <c r="AM10" i="14"/>
  <c r="L11" i="13" s="1"/>
  <c r="AM11" i="14"/>
  <c r="L12" i="13" s="1"/>
  <c r="AM12" i="14"/>
  <c r="L13" i="13" s="1"/>
  <c r="AM13" i="14"/>
  <c r="L14" i="13" s="1"/>
  <c r="AM14" i="14"/>
  <c r="L15" i="13" s="1"/>
  <c r="AM15" i="14"/>
  <c r="L16" i="13" s="1"/>
  <c r="AM16" i="14"/>
  <c r="L17" i="13" s="1"/>
  <c r="AM17" i="14"/>
  <c r="L18" i="13" s="1"/>
  <c r="AM18" i="14"/>
  <c r="L19" i="13" s="1"/>
  <c r="AM19" i="14"/>
  <c r="L20" i="13" s="1"/>
  <c r="AM20" i="14"/>
  <c r="L21" i="13" s="1"/>
  <c r="AM21" i="14"/>
  <c r="L22" i="13" s="1"/>
  <c r="AM22" i="14"/>
  <c r="L23" i="13" s="1"/>
  <c r="AM23" i="14"/>
  <c r="L24" i="13" s="1"/>
  <c r="AM24" i="14"/>
  <c r="L25" i="13" s="1"/>
  <c r="AM9" i="14"/>
  <c r="L10" i="13" s="1"/>
  <c r="AL8" i="14"/>
  <c r="AM8" i="14" s="1"/>
  <c r="L9" i="13" l="1"/>
  <c r="K19" i="7"/>
  <c r="K51" i="7"/>
  <c r="K25" i="7"/>
  <c r="K11" i="7"/>
  <c r="K9" i="7" l="1"/>
  <c r="L34" i="8" s="1"/>
  <c r="L27" i="8"/>
  <c r="L29" i="8"/>
  <c r="L15" i="8"/>
  <c r="L12" i="8"/>
  <c r="V19" i="11"/>
  <c r="V13" i="11"/>
  <c r="L9" i="9"/>
  <c r="L69" i="8" l="1"/>
  <c r="L52" i="8"/>
  <c r="L21" i="8"/>
  <c r="L51" i="8"/>
  <c r="L26" i="8"/>
  <c r="L49" i="8"/>
  <c r="L33" i="8"/>
  <c r="L48" i="8"/>
  <c r="L32" i="8"/>
  <c r="L58" i="8"/>
  <c r="L30" i="8"/>
  <c r="L63" i="8"/>
  <c r="L47" i="8"/>
  <c r="L73" i="8"/>
  <c r="L72" i="8"/>
  <c r="L14" i="8"/>
  <c r="L28" i="8"/>
  <c r="L55" i="8"/>
  <c r="L68" i="8"/>
  <c r="L16" i="8"/>
  <c r="L60" i="8"/>
  <c r="L67" i="8"/>
  <c r="L17" i="8"/>
  <c r="L59" i="8"/>
  <c r="L66" i="8"/>
  <c r="L13" i="8"/>
  <c r="L65" i="8"/>
  <c r="L23" i="8"/>
  <c r="L20" i="8"/>
  <c r="L57" i="8"/>
  <c r="L64" i="8"/>
  <c r="L31" i="8"/>
  <c r="L50" i="8"/>
  <c r="L56" i="8"/>
  <c r="L71" i="8"/>
  <c r="L108" i="9"/>
  <c r="L114" i="9"/>
  <c r="L112" i="9"/>
  <c r="L110" i="9"/>
  <c r="L109" i="9"/>
  <c r="L106" i="9"/>
  <c r="L119" i="9"/>
  <c r="L117" i="9"/>
  <c r="L121" i="9"/>
  <c r="L105" i="9"/>
  <c r="L113" i="9"/>
  <c r="L111" i="9"/>
  <c r="L107" i="9"/>
  <c r="L118" i="9"/>
  <c r="L120" i="9"/>
  <c r="L122" i="9"/>
  <c r="AG40" i="13"/>
  <c r="AG9" i="13"/>
  <c r="L46" i="8" l="1"/>
  <c r="L62" i="8"/>
  <c r="L19" i="8"/>
  <c r="L54" i="8"/>
  <c r="L25" i="8"/>
  <c r="L11" i="8"/>
  <c r="L104" i="9"/>
  <c r="L116" i="9"/>
  <c r="L9" i="8" l="1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10" i="3"/>
  <c r="AJ10" i="14"/>
  <c r="K11" i="13" s="1"/>
  <c r="AJ11" i="14"/>
  <c r="K12" i="13" s="1"/>
  <c r="AJ12" i="14"/>
  <c r="K13" i="13" s="1"/>
  <c r="AJ13" i="14"/>
  <c r="K14" i="13" s="1"/>
  <c r="AJ14" i="14"/>
  <c r="K15" i="13" s="1"/>
  <c r="AJ15" i="14"/>
  <c r="K16" i="13" s="1"/>
  <c r="AJ16" i="14"/>
  <c r="K17" i="13" s="1"/>
  <c r="AJ17" i="14"/>
  <c r="K18" i="13" s="1"/>
  <c r="AJ18" i="14"/>
  <c r="K19" i="13" s="1"/>
  <c r="AJ19" i="14"/>
  <c r="K20" i="13" s="1"/>
  <c r="AJ20" i="14"/>
  <c r="K21" i="13" s="1"/>
  <c r="AJ21" i="14"/>
  <c r="K22" i="13" s="1"/>
  <c r="AJ22" i="14"/>
  <c r="K23" i="13" s="1"/>
  <c r="AJ23" i="14"/>
  <c r="K24" i="13" s="1"/>
  <c r="AJ24" i="14"/>
  <c r="K25" i="13" s="1"/>
  <c r="AI8" i="14"/>
  <c r="AJ8" i="14" s="1"/>
  <c r="K9" i="13" s="1"/>
  <c r="AJ9" i="14"/>
  <c r="K10" i="13" s="1"/>
  <c r="K9" i="3" l="1"/>
  <c r="J25" i="7" l="1"/>
  <c r="AF9" i="13" l="1"/>
  <c r="U19" i="11"/>
  <c r="U13" i="11"/>
  <c r="K9" i="9"/>
  <c r="J59" i="7"/>
  <c r="J51" i="7"/>
  <c r="J19" i="7"/>
  <c r="J11" i="7"/>
  <c r="K108" i="9" l="1"/>
  <c r="J9" i="7"/>
  <c r="K68" i="8" s="1"/>
  <c r="K105" i="9"/>
  <c r="K106" i="9"/>
  <c r="K109" i="9"/>
  <c r="K120" i="9"/>
  <c r="K111" i="9"/>
  <c r="K107" i="9"/>
  <c r="K113" i="9"/>
  <c r="K114" i="9"/>
  <c r="K112" i="9"/>
  <c r="K110" i="9"/>
  <c r="K119" i="9"/>
  <c r="K118" i="9"/>
  <c r="K116" i="9" l="1"/>
  <c r="K104" i="9"/>
  <c r="K50" i="8"/>
  <c r="K73" i="8"/>
  <c r="K69" i="8"/>
  <c r="K67" i="8"/>
  <c r="K65" i="8"/>
  <c r="K63" i="8"/>
  <c r="K57" i="8"/>
  <c r="K59" i="8"/>
  <c r="K55" i="8"/>
  <c r="K48" i="8"/>
  <c r="K52" i="8"/>
  <c r="K27" i="8"/>
  <c r="K29" i="8"/>
  <c r="K31" i="8"/>
  <c r="K33" i="8"/>
  <c r="K26" i="8"/>
  <c r="K19" i="8"/>
  <c r="K16" i="8"/>
  <c r="K15" i="8"/>
  <c r="K12" i="8"/>
  <c r="K72" i="8"/>
  <c r="K66" i="8"/>
  <c r="K64" i="8"/>
  <c r="K56" i="8"/>
  <c r="K58" i="8"/>
  <c r="K60" i="8"/>
  <c r="K47" i="8"/>
  <c r="K49" i="8"/>
  <c r="K51" i="8"/>
  <c r="K28" i="8"/>
  <c r="K30" i="8"/>
  <c r="K32" i="8"/>
  <c r="K34" i="8"/>
  <c r="K20" i="8"/>
  <c r="K17" i="8"/>
  <c r="K14" i="8"/>
  <c r="K13" i="8"/>
  <c r="K46" i="8"/>
  <c r="K62" i="8" l="1"/>
  <c r="K11" i="8"/>
  <c r="K25" i="8"/>
  <c r="K54" i="8"/>
  <c r="AF40" i="13"/>
  <c r="K9" i="8" l="1"/>
  <c r="J11" i="3"/>
  <c r="J12" i="3"/>
  <c r="J13" i="3"/>
  <c r="J15" i="3"/>
  <c r="J16" i="3"/>
  <c r="J17" i="3"/>
  <c r="J18" i="3"/>
  <c r="J19" i="3"/>
  <c r="J20" i="3"/>
  <c r="J21" i="3"/>
  <c r="J22" i="3"/>
  <c r="J23" i="3"/>
  <c r="J24" i="3"/>
  <c r="J25" i="3"/>
  <c r="J10" i="3"/>
  <c r="AG9" i="14"/>
  <c r="J10" i="13" s="1"/>
  <c r="AG10" i="14"/>
  <c r="J11" i="13" s="1"/>
  <c r="AG11" i="14"/>
  <c r="J12" i="13" s="1"/>
  <c r="AG12" i="14"/>
  <c r="J13" i="13" s="1"/>
  <c r="AG13" i="14"/>
  <c r="J14" i="13" s="1"/>
  <c r="AG14" i="14"/>
  <c r="J15" i="13" s="1"/>
  <c r="AG15" i="14"/>
  <c r="J16" i="13" s="1"/>
  <c r="AG16" i="14"/>
  <c r="J17" i="13" s="1"/>
  <c r="AG17" i="14"/>
  <c r="J18" i="13" s="1"/>
  <c r="AG18" i="14"/>
  <c r="J19" i="13" s="1"/>
  <c r="AG19" i="14"/>
  <c r="J20" i="13" s="1"/>
  <c r="AG20" i="14"/>
  <c r="J21" i="13" s="1"/>
  <c r="AG21" i="14"/>
  <c r="J22" i="13" s="1"/>
  <c r="AG22" i="14"/>
  <c r="J23" i="13" s="1"/>
  <c r="AG23" i="14"/>
  <c r="J24" i="13" s="1"/>
  <c r="AG24" i="14"/>
  <c r="J25" i="13" s="1"/>
  <c r="AE8" i="14"/>
  <c r="AG8" i="14" s="1"/>
  <c r="J9" i="13" s="1"/>
  <c r="J9" i="3" l="1"/>
  <c r="G9" i="9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10" i="13"/>
  <c r="I59" i="7"/>
  <c r="I51" i="7"/>
  <c r="I25" i="7"/>
  <c r="I11" i="7"/>
  <c r="T19" i="11"/>
  <c r="T13" i="11"/>
  <c r="J22" i="9"/>
  <c r="J9" i="9"/>
  <c r="J110" i="9" l="1"/>
  <c r="J111" i="9"/>
  <c r="J112" i="9"/>
  <c r="F11" i="10"/>
  <c r="I9" i="7"/>
  <c r="J58" i="8" s="1"/>
  <c r="J120" i="9"/>
  <c r="J105" i="9"/>
  <c r="J113" i="9"/>
  <c r="J109" i="9"/>
  <c r="J122" i="9"/>
  <c r="J119" i="9"/>
  <c r="J114" i="9"/>
  <c r="J107" i="9"/>
  <c r="J118" i="9"/>
  <c r="AE9" i="13"/>
  <c r="AE40" i="13"/>
  <c r="I8" i="14"/>
  <c r="AC9" i="14"/>
  <c r="I10" i="13" s="1"/>
  <c r="AC10" i="14"/>
  <c r="I11" i="13" s="1"/>
  <c r="AC11" i="14"/>
  <c r="I12" i="13" s="1"/>
  <c r="AC12" i="14"/>
  <c r="I13" i="13" s="1"/>
  <c r="AC13" i="14"/>
  <c r="I14" i="13" s="1"/>
  <c r="AC14" i="14"/>
  <c r="I15" i="13" s="1"/>
  <c r="AC15" i="14"/>
  <c r="I16" i="13" s="1"/>
  <c r="AC16" i="14"/>
  <c r="I17" i="13" s="1"/>
  <c r="AC17" i="14"/>
  <c r="I18" i="13" s="1"/>
  <c r="AC18" i="14"/>
  <c r="I19" i="13" s="1"/>
  <c r="AC19" i="14"/>
  <c r="I20" i="13" s="1"/>
  <c r="AC20" i="14"/>
  <c r="I21" i="13" s="1"/>
  <c r="AC21" i="14"/>
  <c r="I22" i="13" s="1"/>
  <c r="AC22" i="14"/>
  <c r="I23" i="13" s="1"/>
  <c r="AC23" i="14"/>
  <c r="I24" i="13" s="1"/>
  <c r="AC24" i="14"/>
  <c r="AB8" i="14"/>
  <c r="AC8" i="14" s="1"/>
  <c r="J46" i="8" l="1"/>
  <c r="J48" i="8"/>
  <c r="J52" i="8"/>
  <c r="J17" i="8"/>
  <c r="J14" i="8"/>
  <c r="J72" i="8"/>
  <c r="J50" i="8"/>
  <c r="J60" i="8"/>
  <c r="J49" i="8"/>
  <c r="J47" i="8"/>
  <c r="J15" i="8"/>
  <c r="J59" i="8"/>
  <c r="J12" i="8"/>
  <c r="J56" i="8"/>
  <c r="J57" i="8"/>
  <c r="J67" i="8"/>
  <c r="J28" i="8"/>
  <c r="J65" i="8"/>
  <c r="J27" i="8"/>
  <c r="J64" i="8"/>
  <c r="J13" i="8"/>
  <c r="J32" i="8"/>
  <c r="J69" i="8"/>
  <c r="J33" i="8"/>
  <c r="J29" i="8"/>
  <c r="J66" i="8"/>
  <c r="J26" i="8"/>
  <c r="J63" i="8"/>
  <c r="J30" i="8"/>
  <c r="J73" i="8"/>
  <c r="I9" i="13"/>
  <c r="J31" i="8"/>
  <c r="J55" i="8"/>
  <c r="J34" i="8"/>
  <c r="J116" i="9"/>
  <c r="I11" i="3"/>
  <c r="I23" i="3"/>
  <c r="I21" i="3"/>
  <c r="I19" i="3"/>
  <c r="I17" i="3"/>
  <c r="I15" i="3"/>
  <c r="I13" i="3"/>
  <c r="I10" i="3"/>
  <c r="I12" i="3"/>
  <c r="I24" i="3"/>
  <c r="I22" i="3"/>
  <c r="I20" i="3"/>
  <c r="I18" i="3"/>
  <c r="I16" i="3"/>
  <c r="I14" i="3"/>
  <c r="J104" i="9"/>
  <c r="B8" i="14"/>
  <c r="C8" i="14"/>
  <c r="D8" i="14"/>
  <c r="E8" i="14"/>
  <c r="F8" i="14"/>
  <c r="H8" i="14"/>
  <c r="T20" i="14"/>
  <c r="V8" i="14"/>
  <c r="W8" i="14" s="1"/>
  <c r="Y8" i="14"/>
  <c r="W9" i="14"/>
  <c r="Z9" i="14"/>
  <c r="H10" i="13" s="1"/>
  <c r="W10" i="14"/>
  <c r="Z10" i="14"/>
  <c r="H11" i="13" s="1"/>
  <c r="W11" i="14"/>
  <c r="Z11" i="14"/>
  <c r="H12" i="13" s="1"/>
  <c r="Z12" i="14"/>
  <c r="H13" i="13" s="1"/>
  <c r="W13" i="14"/>
  <c r="Z13" i="14"/>
  <c r="H14" i="13" s="1"/>
  <c r="W14" i="14"/>
  <c r="Z14" i="14"/>
  <c r="H15" i="13" s="1"/>
  <c r="W15" i="14"/>
  <c r="Z15" i="14"/>
  <c r="H16" i="13" s="1"/>
  <c r="W16" i="14"/>
  <c r="Z16" i="14"/>
  <c r="H17" i="13" s="1"/>
  <c r="W17" i="14"/>
  <c r="Z17" i="14"/>
  <c r="H18" i="13" s="1"/>
  <c r="W18" i="14"/>
  <c r="Z18" i="14"/>
  <c r="H19" i="13" s="1"/>
  <c r="W19" i="14"/>
  <c r="Z19" i="14"/>
  <c r="H20" i="13" s="1"/>
  <c r="W20" i="14"/>
  <c r="Z20" i="14"/>
  <c r="H21" i="13" s="1"/>
  <c r="W21" i="14"/>
  <c r="Z21" i="14"/>
  <c r="H22" i="13" s="1"/>
  <c r="W22" i="14"/>
  <c r="Z22" i="14"/>
  <c r="H23" i="13" s="1"/>
  <c r="W23" i="14"/>
  <c r="Z23" i="14"/>
  <c r="H24" i="13" s="1"/>
  <c r="W24" i="14"/>
  <c r="Z24" i="14"/>
  <c r="H25" i="13" s="1"/>
  <c r="S19" i="11"/>
  <c r="K13" i="11"/>
  <c r="L13" i="11"/>
  <c r="S13" i="11"/>
  <c r="I22" i="9"/>
  <c r="I118" i="9" s="1"/>
  <c r="I9" i="9"/>
  <c r="J9" i="6"/>
  <c r="H59" i="7"/>
  <c r="H51" i="7"/>
  <c r="H25" i="7"/>
  <c r="H19" i="7"/>
  <c r="H11" i="7"/>
  <c r="AD9" i="13"/>
  <c r="B9" i="13"/>
  <c r="Z9" i="13"/>
  <c r="Z38" i="13" s="1"/>
  <c r="AA9" i="13"/>
  <c r="AA38" i="13" s="1"/>
  <c r="AB9" i="13"/>
  <c r="AB38" i="13" s="1"/>
  <c r="AB40" i="13" s="1"/>
  <c r="AC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S38" i="13"/>
  <c r="S40" i="13" s="1"/>
  <c r="T38" i="13"/>
  <c r="T40" i="13" s="1"/>
  <c r="U38" i="13"/>
  <c r="V38" i="13"/>
  <c r="W38" i="13"/>
  <c r="X38" i="13"/>
  <c r="Y38" i="13"/>
  <c r="U39" i="13"/>
  <c r="V39" i="13"/>
  <c r="W39" i="13"/>
  <c r="X39" i="13"/>
  <c r="Y39" i="13"/>
  <c r="Z39" i="13"/>
  <c r="AA39" i="13"/>
  <c r="AC40" i="13"/>
  <c r="AD40" i="1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9" i="3"/>
  <c r="H9" i="6"/>
  <c r="B9" i="6"/>
  <c r="C9" i="6"/>
  <c r="D9" i="6"/>
  <c r="E9" i="6"/>
  <c r="F9" i="6"/>
  <c r="G9" i="6"/>
  <c r="B11" i="7"/>
  <c r="B19" i="7"/>
  <c r="B25" i="7"/>
  <c r="B51" i="7"/>
  <c r="B59" i="7"/>
  <c r="B67" i="7"/>
  <c r="C11" i="7"/>
  <c r="C19" i="7"/>
  <c r="C25" i="7"/>
  <c r="C51" i="7"/>
  <c r="C59" i="7"/>
  <c r="C67" i="7"/>
  <c r="D11" i="7"/>
  <c r="D19" i="7"/>
  <c r="D25" i="7"/>
  <c r="D51" i="7"/>
  <c r="D59" i="7"/>
  <c r="D67" i="7"/>
  <c r="E11" i="7"/>
  <c r="E19" i="7"/>
  <c r="E25" i="7"/>
  <c r="E51" i="7"/>
  <c r="E59" i="7"/>
  <c r="E67" i="7"/>
  <c r="F11" i="7"/>
  <c r="F19" i="7"/>
  <c r="F25" i="7"/>
  <c r="F51" i="7"/>
  <c r="F59" i="7"/>
  <c r="G11" i="7"/>
  <c r="G19" i="7"/>
  <c r="G25" i="7"/>
  <c r="G51" i="7"/>
  <c r="G59" i="7"/>
  <c r="C69" i="7"/>
  <c r="D69" i="7"/>
  <c r="E69" i="7"/>
  <c r="F69" i="7"/>
  <c r="B9" i="9"/>
  <c r="B108" i="9" s="1"/>
  <c r="C9" i="9"/>
  <c r="C105" i="9" s="1"/>
  <c r="D9" i="9"/>
  <c r="D105" i="9" s="1"/>
  <c r="E9" i="9"/>
  <c r="E105" i="9" s="1"/>
  <c r="F9" i="9"/>
  <c r="F113" i="9" s="1"/>
  <c r="G106" i="9"/>
  <c r="H9" i="9"/>
  <c r="H110" i="9" s="1"/>
  <c r="C22" i="9"/>
  <c r="C117" i="9" s="1"/>
  <c r="D22" i="9"/>
  <c r="D119" i="9" s="1"/>
  <c r="E22" i="9"/>
  <c r="E117" i="9" s="1"/>
  <c r="F22" i="9"/>
  <c r="F118" i="9" s="1"/>
  <c r="G22" i="9"/>
  <c r="G117" i="9" s="1"/>
  <c r="H22" i="9"/>
  <c r="H118" i="9" s="1"/>
  <c r="M13" i="11"/>
  <c r="N13" i="11"/>
  <c r="O13" i="11"/>
  <c r="P13" i="11"/>
  <c r="Q13" i="11"/>
  <c r="R13" i="11"/>
  <c r="M17" i="11"/>
  <c r="M19" i="11" s="1"/>
  <c r="N17" i="11"/>
  <c r="N19" i="11" s="1"/>
  <c r="O17" i="11"/>
  <c r="O19" i="11" s="1"/>
  <c r="P17" i="11"/>
  <c r="P19" i="11" s="1"/>
  <c r="Q17" i="11"/>
  <c r="Q19" i="11" s="1"/>
  <c r="R19" i="11"/>
  <c r="G112" i="9"/>
  <c r="G110" i="9"/>
  <c r="G109" i="9"/>
  <c r="C108" i="9" l="1"/>
  <c r="T21" i="14"/>
  <c r="T24" i="14"/>
  <c r="E121" i="9"/>
  <c r="F117" i="9"/>
  <c r="T19" i="14"/>
  <c r="J54" i="8"/>
  <c r="J62" i="8"/>
  <c r="J11" i="8"/>
  <c r="F107" i="9"/>
  <c r="E107" i="9"/>
  <c r="E110" i="9"/>
  <c r="U40" i="13"/>
  <c r="W40" i="13"/>
  <c r="X40" i="13"/>
  <c r="V40" i="13"/>
  <c r="Y40" i="13"/>
  <c r="J25" i="8"/>
  <c r="C118" i="9"/>
  <c r="D108" i="9"/>
  <c r="C107" i="9"/>
  <c r="D109" i="9"/>
  <c r="F120" i="9"/>
  <c r="F116" i="9" s="1"/>
  <c r="C112" i="9"/>
  <c r="D106" i="9"/>
  <c r="I114" i="9"/>
  <c r="H111" i="9"/>
  <c r="H108" i="9"/>
  <c r="I105" i="9"/>
  <c r="I110" i="9"/>
  <c r="I111" i="9"/>
  <c r="H113" i="9"/>
  <c r="I112" i="9"/>
  <c r="I113" i="9"/>
  <c r="H112" i="9"/>
  <c r="H109" i="9"/>
  <c r="H107" i="9"/>
  <c r="I107" i="9"/>
  <c r="H106" i="9"/>
  <c r="I109" i="9"/>
  <c r="I108" i="9"/>
  <c r="H114" i="9"/>
  <c r="H105" i="9"/>
  <c r="E108" i="9"/>
  <c r="E109" i="9"/>
  <c r="H117" i="9"/>
  <c r="H116" i="9" s="1"/>
  <c r="F112" i="9"/>
  <c r="D112" i="9"/>
  <c r="C106" i="9"/>
  <c r="C110" i="9"/>
  <c r="G118" i="9"/>
  <c r="G116" i="9" s="1"/>
  <c r="F109" i="9"/>
  <c r="D111" i="9"/>
  <c r="B109" i="9"/>
  <c r="T22" i="14"/>
  <c r="F105" i="9"/>
  <c r="C111" i="9"/>
  <c r="E118" i="9"/>
  <c r="E112" i="9"/>
  <c r="E111" i="9"/>
  <c r="E106" i="9"/>
  <c r="C109" i="9"/>
  <c r="AA40" i="13"/>
  <c r="Z40" i="13"/>
  <c r="B107" i="9"/>
  <c r="F106" i="9"/>
  <c r="D110" i="9"/>
  <c r="B106" i="9"/>
  <c r="D118" i="9"/>
  <c r="F111" i="9"/>
  <c r="D107" i="9"/>
  <c r="B111" i="9"/>
  <c r="D121" i="9"/>
  <c r="D117" i="9"/>
  <c r="F110" i="9"/>
  <c r="B110" i="9"/>
  <c r="B105" i="9"/>
  <c r="B112" i="9"/>
  <c r="I120" i="9"/>
  <c r="C119" i="9"/>
  <c r="C121" i="9"/>
  <c r="F108" i="9"/>
  <c r="Z8" i="14"/>
  <c r="H9" i="13" s="1"/>
  <c r="G9" i="13"/>
  <c r="G11" i="3"/>
  <c r="G13" i="3"/>
  <c r="G15" i="3"/>
  <c r="G17" i="3"/>
  <c r="G19" i="3"/>
  <c r="G21" i="3"/>
  <c r="G23" i="3"/>
  <c r="G25" i="3"/>
  <c r="G12" i="3"/>
  <c r="G14" i="3"/>
  <c r="G16" i="3"/>
  <c r="G18" i="3"/>
  <c r="G20" i="3"/>
  <c r="G22" i="3"/>
  <c r="G24" i="3"/>
  <c r="G10" i="3"/>
  <c r="E11" i="3"/>
  <c r="E13" i="3"/>
  <c r="E15" i="3"/>
  <c r="E17" i="3"/>
  <c r="E19" i="3"/>
  <c r="E21" i="3"/>
  <c r="E23" i="3"/>
  <c r="E25" i="3"/>
  <c r="E9" i="13"/>
  <c r="E12" i="3"/>
  <c r="E14" i="3"/>
  <c r="E16" i="3"/>
  <c r="E18" i="3"/>
  <c r="E20" i="3"/>
  <c r="E22" i="3"/>
  <c r="E24" i="3"/>
  <c r="E10" i="3"/>
  <c r="C12" i="3"/>
  <c r="C14" i="3"/>
  <c r="C16" i="3"/>
  <c r="C18" i="3"/>
  <c r="C20" i="3"/>
  <c r="C22" i="3"/>
  <c r="C24" i="3"/>
  <c r="C11" i="3"/>
  <c r="C9" i="13"/>
  <c r="C13" i="3"/>
  <c r="C15" i="3"/>
  <c r="C17" i="3"/>
  <c r="C19" i="3"/>
  <c r="C21" i="3"/>
  <c r="C23" i="3"/>
  <c r="C25" i="3"/>
  <c r="C10" i="3"/>
  <c r="H11" i="3"/>
  <c r="H13" i="3"/>
  <c r="H15" i="3"/>
  <c r="H17" i="3"/>
  <c r="H19" i="3"/>
  <c r="H21" i="3"/>
  <c r="H23" i="3"/>
  <c r="H25" i="3"/>
  <c r="H12" i="3"/>
  <c r="H14" i="3"/>
  <c r="H16" i="3"/>
  <c r="H18" i="3"/>
  <c r="H20" i="3"/>
  <c r="H22" i="3"/>
  <c r="H24" i="3"/>
  <c r="H10" i="3"/>
  <c r="D9" i="13"/>
  <c r="D11" i="3"/>
  <c r="D13" i="3"/>
  <c r="D15" i="3"/>
  <c r="D17" i="3"/>
  <c r="D19" i="3"/>
  <c r="D21" i="3"/>
  <c r="D23" i="3"/>
  <c r="D25" i="3"/>
  <c r="D12" i="3"/>
  <c r="D14" i="3"/>
  <c r="D16" i="3"/>
  <c r="D18" i="3"/>
  <c r="D20" i="3"/>
  <c r="D22" i="3"/>
  <c r="D24" i="3"/>
  <c r="D10" i="3"/>
  <c r="F9" i="13"/>
  <c r="E9" i="7"/>
  <c r="F21" i="8" s="1"/>
  <c r="C9" i="7"/>
  <c r="D13" i="8" s="1"/>
  <c r="G9" i="7"/>
  <c r="H12" i="8" s="1"/>
  <c r="H9" i="7"/>
  <c r="I57" i="8" s="1"/>
  <c r="B9" i="7"/>
  <c r="F9" i="7"/>
  <c r="G15" i="8" s="1"/>
  <c r="D9" i="7"/>
  <c r="E28" i="8" s="1"/>
  <c r="I9" i="3"/>
  <c r="G111" i="9"/>
  <c r="G107" i="9"/>
  <c r="G113" i="9"/>
  <c r="G108" i="9"/>
  <c r="G105" i="9"/>
  <c r="F11" i="3"/>
  <c r="F13" i="3"/>
  <c r="F15" i="3"/>
  <c r="F17" i="3"/>
  <c r="F19" i="3"/>
  <c r="F21" i="3"/>
  <c r="F23" i="3"/>
  <c r="F25" i="3"/>
  <c r="F12" i="3"/>
  <c r="F14" i="3"/>
  <c r="F16" i="3"/>
  <c r="F18" i="3"/>
  <c r="F20" i="3"/>
  <c r="F22" i="3"/>
  <c r="F24" i="3"/>
  <c r="F10" i="3"/>
  <c r="I29" i="8"/>
  <c r="I17" i="8"/>
  <c r="I117" i="9"/>
  <c r="J44" i="11"/>
  <c r="I31" i="8" l="1"/>
  <c r="I48" i="8"/>
  <c r="E116" i="9"/>
  <c r="I52" i="8"/>
  <c r="I14" i="8"/>
  <c r="I34" i="8"/>
  <c r="D67" i="8"/>
  <c r="I50" i="8"/>
  <c r="D14" i="8"/>
  <c r="D69" i="8"/>
  <c r="J9" i="8"/>
  <c r="D21" i="8"/>
  <c r="E65" i="8"/>
  <c r="I16" i="8"/>
  <c r="I32" i="8"/>
  <c r="I47" i="8"/>
  <c r="E50" i="8"/>
  <c r="E14" i="8"/>
  <c r="I49" i="8"/>
  <c r="I51" i="8"/>
  <c r="E27" i="8"/>
  <c r="I33" i="8"/>
  <c r="I15" i="8"/>
  <c r="I27" i="8"/>
  <c r="I56" i="8"/>
  <c r="G60" i="8"/>
  <c r="I65" i="8"/>
  <c r="I72" i="8"/>
  <c r="I28" i="8"/>
  <c r="F55" i="8"/>
  <c r="F66" i="8"/>
  <c r="F64" i="8"/>
  <c r="F33" i="8"/>
  <c r="I55" i="8"/>
  <c r="I58" i="8"/>
  <c r="F49" i="8"/>
  <c r="F31" i="8"/>
  <c r="F48" i="8"/>
  <c r="F27" i="8"/>
  <c r="F56" i="8"/>
  <c r="F34" i="8"/>
  <c r="F46" i="8"/>
  <c r="F50" i="8"/>
  <c r="I13" i="8"/>
  <c r="I66" i="8"/>
  <c r="I64" i="8"/>
  <c r="I26" i="8"/>
  <c r="I63" i="8"/>
  <c r="I69" i="8"/>
  <c r="F47" i="8"/>
  <c r="F28" i="8"/>
  <c r="F73" i="8"/>
  <c r="F12" i="8"/>
  <c r="F60" i="8"/>
  <c r="F26" i="8"/>
  <c r="F65" i="8"/>
  <c r="F52" i="8"/>
  <c r="F29" i="8"/>
  <c r="I12" i="8"/>
  <c r="I73" i="8"/>
  <c r="I22" i="8"/>
  <c r="I20" i="8"/>
  <c r="I46" i="8"/>
  <c r="F72" i="8"/>
  <c r="F22" i="8"/>
  <c r="F19" i="8" s="1"/>
  <c r="F69" i="8"/>
  <c r="F15" i="8"/>
  <c r="F16" i="8"/>
  <c r="F32" i="8"/>
  <c r="F68" i="8"/>
  <c r="F17" i="8"/>
  <c r="F57" i="8"/>
  <c r="E104" i="9"/>
  <c r="I104" i="9"/>
  <c r="C104" i="9"/>
  <c r="H104" i="9"/>
  <c r="D104" i="9"/>
  <c r="F104" i="9"/>
  <c r="B104" i="9"/>
  <c r="D57" i="8"/>
  <c r="G67" i="8"/>
  <c r="D46" i="8"/>
  <c r="D22" i="8"/>
  <c r="F59" i="8"/>
  <c r="F14" i="8"/>
  <c r="D32" i="8"/>
  <c r="H32" i="8"/>
  <c r="H31" i="8"/>
  <c r="D51" i="8"/>
  <c r="D52" i="8"/>
  <c r="I60" i="8"/>
  <c r="I19" i="8"/>
  <c r="I59" i="8"/>
  <c r="I67" i="8"/>
  <c r="E13" i="8"/>
  <c r="D63" i="8"/>
  <c r="D28" i="8"/>
  <c r="F67" i="8"/>
  <c r="F58" i="8"/>
  <c r="F13" i="8"/>
  <c r="F63" i="8"/>
  <c r="C116" i="9"/>
  <c r="E51" i="8"/>
  <c r="E73" i="8"/>
  <c r="E67" i="8"/>
  <c r="E17" i="8"/>
  <c r="H27" i="8"/>
  <c r="H26" i="8"/>
  <c r="E47" i="8"/>
  <c r="E60" i="8"/>
  <c r="E52" i="8"/>
  <c r="E12" i="8"/>
  <c r="G64" i="8"/>
  <c r="H15" i="8"/>
  <c r="H14" i="8"/>
  <c r="D27" i="8"/>
  <c r="D33" i="8"/>
  <c r="E56" i="8"/>
  <c r="H65" i="8"/>
  <c r="E34" i="8"/>
  <c r="E72" i="8"/>
  <c r="E58" i="8"/>
  <c r="G16" i="8"/>
  <c r="H50" i="8"/>
  <c r="H49" i="8"/>
  <c r="I116" i="9"/>
  <c r="E33" i="8"/>
  <c r="E30" i="8"/>
  <c r="E59" i="8"/>
  <c r="E46" i="8"/>
  <c r="G13" i="8"/>
  <c r="H73" i="8"/>
  <c r="H72" i="8"/>
  <c r="D48" i="8"/>
  <c r="D66" i="8"/>
  <c r="D15" i="8"/>
  <c r="E69" i="8"/>
  <c r="H66" i="8"/>
  <c r="E64" i="8"/>
  <c r="E15" i="8"/>
  <c r="H58" i="8"/>
  <c r="D116" i="9"/>
  <c r="E49" i="8"/>
  <c r="E63" i="8"/>
  <c r="E57" i="8"/>
  <c r="E29" i="8"/>
  <c r="E55" i="8"/>
  <c r="E32" i="8"/>
  <c r="H60" i="8"/>
  <c r="E48" i="8"/>
  <c r="E23" i="8"/>
  <c r="E19" i="8" s="1"/>
  <c r="E66" i="8"/>
  <c r="E31" i="8"/>
  <c r="H55" i="8"/>
  <c r="H46" i="8"/>
  <c r="D58" i="8"/>
  <c r="D47" i="8"/>
  <c r="D9" i="3"/>
  <c r="C9" i="3"/>
  <c r="G104" i="9"/>
  <c r="H9" i="3"/>
  <c r="E9" i="3"/>
  <c r="G9" i="3"/>
  <c r="G66" i="8"/>
  <c r="G73" i="8"/>
  <c r="G55" i="8"/>
  <c r="G72" i="8"/>
  <c r="H67" i="8"/>
  <c r="H52" i="8"/>
  <c r="H48" i="8"/>
  <c r="H69" i="8"/>
  <c r="H57" i="8"/>
  <c r="H34" i="8"/>
  <c r="H29" i="8"/>
  <c r="H23" i="8"/>
  <c r="H19" i="8" s="1"/>
  <c r="H13" i="8"/>
  <c r="H64" i="8"/>
  <c r="H47" i="8"/>
  <c r="H63" i="8"/>
  <c r="H62" i="8" s="1"/>
  <c r="H56" i="8"/>
  <c r="H33" i="8"/>
  <c r="H28" i="8"/>
  <c r="H17" i="8"/>
  <c r="D65" i="8"/>
  <c r="D50" i="8"/>
  <c r="D72" i="8"/>
  <c r="D60" i="8"/>
  <c r="D56" i="8"/>
  <c r="D34" i="8"/>
  <c r="D29" i="8"/>
  <c r="D23" i="8"/>
  <c r="D16" i="8"/>
  <c r="D12" i="8"/>
  <c r="D64" i="8"/>
  <c r="D49" i="8"/>
  <c r="D73" i="8"/>
  <c r="D59" i="8"/>
  <c r="D55" i="8"/>
  <c r="D31" i="8"/>
  <c r="D26" i="8"/>
  <c r="D17" i="8"/>
  <c r="G65" i="8"/>
  <c r="G52" i="8"/>
  <c r="G69" i="8"/>
  <c r="G57" i="8"/>
  <c r="G32" i="8"/>
  <c r="G50" i="8"/>
  <c r="G46" i="8"/>
  <c r="G27" i="8"/>
  <c r="G12" i="8"/>
  <c r="G48" i="8"/>
  <c r="G58" i="8"/>
  <c r="G28" i="8"/>
  <c r="G34" i="8"/>
  <c r="G29" i="8"/>
  <c r="G22" i="8"/>
  <c r="G14" i="8"/>
  <c r="G26" i="8"/>
  <c r="G49" i="8"/>
  <c r="G47" i="8"/>
  <c r="G63" i="8"/>
  <c r="G56" i="8"/>
  <c r="G33" i="8"/>
  <c r="G17" i="8"/>
  <c r="F9" i="3"/>
  <c r="G31" i="8"/>
  <c r="G23" i="8"/>
  <c r="D62" i="8" l="1"/>
  <c r="D19" i="8"/>
  <c r="I25" i="8"/>
  <c r="I11" i="8"/>
  <c r="F62" i="8"/>
  <c r="I62" i="8"/>
  <c r="F25" i="8"/>
  <c r="F11" i="8"/>
  <c r="F54" i="8"/>
  <c r="G54" i="8"/>
  <c r="E54" i="8"/>
  <c r="I54" i="8"/>
  <c r="D25" i="8"/>
  <c r="D11" i="8"/>
  <c r="E62" i="8"/>
  <c r="E25" i="8"/>
  <c r="E11" i="8"/>
  <c r="H25" i="8"/>
  <c r="D54" i="8"/>
  <c r="H54" i="8"/>
  <c r="G25" i="8"/>
  <c r="H11" i="8"/>
  <c r="G19" i="8"/>
  <c r="G62" i="8"/>
  <c r="G11" i="8"/>
  <c r="I9" i="8" l="1"/>
  <c r="D9" i="8"/>
  <c r="F9" i="8"/>
  <c r="E9" i="8"/>
  <c r="H9" i="8"/>
  <c r="G9" i="8"/>
</calcChain>
</file>

<file path=xl/sharedStrings.xml><?xml version="1.0" encoding="utf-8"?>
<sst xmlns="http://schemas.openxmlformats.org/spreadsheetml/2006/main" count="1219" uniqueCount="264">
  <si>
    <t>SECTORES AMBIENTALES</t>
  </si>
  <si>
    <t>Millones de pesos</t>
  </si>
  <si>
    <t>Total</t>
  </si>
  <si>
    <t>Agua</t>
  </si>
  <si>
    <t>Suelos</t>
  </si>
  <si>
    <t>Atmósfera</t>
  </si>
  <si>
    <t>Recursos Forestales</t>
  </si>
  <si>
    <t>Residuos Sólidos</t>
  </si>
  <si>
    <t>Resto</t>
  </si>
  <si>
    <t>Estructura (%)</t>
  </si>
  <si>
    <t>Dinámica (%)</t>
  </si>
  <si>
    <t>Residuos</t>
  </si>
  <si>
    <t>PROVINCIAS</t>
  </si>
  <si>
    <t>Cuba</t>
  </si>
  <si>
    <t xml:space="preserve">    Pinar del Río</t>
  </si>
  <si>
    <t xml:space="preserve">    Artemisa</t>
  </si>
  <si>
    <t>La Habana</t>
  </si>
  <si>
    <t>Mayabeque</t>
  </si>
  <si>
    <t xml:space="preserve">    Matanzas</t>
  </si>
  <si>
    <t xml:space="preserve">    Villa Clara</t>
  </si>
  <si>
    <t xml:space="preserve">    Cienfuegos</t>
  </si>
  <si>
    <t xml:space="preserve">    Sancti Spíritus</t>
  </si>
  <si>
    <t xml:space="preserve">    Ciego de Ávila</t>
  </si>
  <si>
    <t xml:space="preserve">    Camagüey</t>
  </si>
  <si>
    <t xml:space="preserve">    Las Tunas</t>
  </si>
  <si>
    <t xml:space="preserve">    Holguín</t>
  </si>
  <si>
    <t xml:space="preserve"> </t>
  </si>
  <si>
    <t xml:space="preserve">    Granma</t>
  </si>
  <si>
    <t xml:space="preserve">    Santiago de Cuba</t>
  </si>
  <si>
    <t>Guantánamo</t>
  </si>
  <si>
    <t xml:space="preserve">    Isla de la Juventud</t>
  </si>
  <si>
    <t>Por ciento</t>
  </si>
  <si>
    <t>Datos del gráfico</t>
  </si>
  <si>
    <t>Artemisa</t>
  </si>
  <si>
    <t>Santi Spíritus</t>
  </si>
  <si>
    <t>Miles de Pesos</t>
  </si>
  <si>
    <t>Aire  y clima</t>
  </si>
  <si>
    <t>-</t>
  </si>
  <si>
    <t>Pinar del Río</t>
  </si>
  <si>
    <t>Matanzas</t>
  </si>
  <si>
    <t>Villa Clara</t>
  </si>
  <si>
    <t>Cienfuegos</t>
  </si>
  <si>
    <t>Sancti Spíritus</t>
  </si>
  <si>
    <t>Ciego de Ávila</t>
  </si>
  <si>
    <t>Camagüey</t>
  </si>
  <si>
    <t>Las Tunas</t>
  </si>
  <si>
    <t>Holguín</t>
  </si>
  <si>
    <t>Granma</t>
  </si>
  <si>
    <t>Santiago de Cuba</t>
  </si>
  <si>
    <t>Isla de la Juventud</t>
  </si>
  <si>
    <t>Gestión de las aguas</t>
  </si>
  <si>
    <t>Investigación y Desarrollo</t>
  </si>
  <si>
    <t xml:space="preserve">Artemisa </t>
  </si>
  <si>
    <t>Inversión total</t>
  </si>
  <si>
    <t xml:space="preserve"> Cuba</t>
  </si>
  <si>
    <t xml:space="preserve">    Guantánamo</t>
  </si>
  <si>
    <t>Inversión de medio ambiente/Inversión total (%)</t>
  </si>
  <si>
    <t>…</t>
  </si>
  <si>
    <t>Explotación de minas y canteras</t>
  </si>
  <si>
    <t>Suministro de electricidad, gas y agua</t>
  </si>
  <si>
    <t>Construcción</t>
  </si>
  <si>
    <t>Transporte, almacenamiento y comunicaciones</t>
  </si>
  <si>
    <t>ÁREA AMBIENTAL/ACTIVIDAD</t>
  </si>
  <si>
    <t>Protección del Aire y el Clima</t>
  </si>
  <si>
    <t>Prevención de la contaminación atmosférica por modificación de procesos</t>
  </si>
  <si>
    <t>Empleo de fuentes renovables de energía y ahorro de energía</t>
  </si>
  <si>
    <t>Sustitución y eliminación de sustancias agotadoras de la capa de ozono</t>
  </si>
  <si>
    <t>Equipos e instalaciones para la medición de la contaminación atmosférica</t>
  </si>
  <si>
    <t xml:space="preserve">Otras actividades </t>
  </si>
  <si>
    <t xml:space="preserve">Reducción del Ruido y las Vibraciones </t>
  </si>
  <si>
    <t xml:space="preserve">Modificaciones preventivas en el origen </t>
  </si>
  <si>
    <t xml:space="preserve">Construcción de dispositivos antiruidos y antivibraciones </t>
  </si>
  <si>
    <t xml:space="preserve">Equipos e instalaciones para la medición del ruido y las vibraciones </t>
  </si>
  <si>
    <t xml:space="preserve">Gestión de las Aguas </t>
  </si>
  <si>
    <t xml:space="preserve">Prevención de la contaminación  por modificación de procesos </t>
  </si>
  <si>
    <t xml:space="preserve">Prevención de la contaminación  en aguas superficiales </t>
  </si>
  <si>
    <t>Limpieza de las masas de agua</t>
  </si>
  <si>
    <t xml:space="preserve">Tratamiento de las aguas residuales </t>
  </si>
  <si>
    <t xml:space="preserve">Tratamiento de las aguas de enfriamiento </t>
  </si>
  <si>
    <t xml:space="preserve">Redes de alcantarillado </t>
  </si>
  <si>
    <t xml:space="preserve">Suministro y calidad de las aguas </t>
  </si>
  <si>
    <t xml:space="preserve">Equipos e instalaciones para el control de la calidad de las aguas </t>
  </si>
  <si>
    <t xml:space="preserve">Residuos </t>
  </si>
  <si>
    <t xml:space="preserve">Prevención de la generación de residuos por modificación de procesos </t>
  </si>
  <si>
    <t xml:space="preserve">Recogida y transporte de los residuos </t>
  </si>
  <si>
    <t xml:space="preserve">Tratamiento y disposición final de residuos peligrosos </t>
  </si>
  <si>
    <t xml:space="preserve">Tratamiento y disposición final de residuos no peligrosos </t>
  </si>
  <si>
    <t xml:space="preserve">Equipos e instalaciones para la medición , monitoreo y control de residuos </t>
  </si>
  <si>
    <t>Protección y Rehabilitación de los Suelos</t>
  </si>
  <si>
    <t xml:space="preserve">Limpieza de los suelos </t>
  </si>
  <si>
    <t xml:space="preserve">Prevención de la salinización del suelo y su rehabilitación  </t>
  </si>
  <si>
    <t xml:space="preserve">Actividades y medidas para el control de la calidad y contaminación de los suelos </t>
  </si>
  <si>
    <t xml:space="preserve">Protección de la Biodiversidad y los Paisajes </t>
  </si>
  <si>
    <t xml:space="preserve">Protección y recuperación de las especies y los hábitat </t>
  </si>
  <si>
    <t xml:space="preserve">                          Bosques de conservación y protección  </t>
  </si>
  <si>
    <t xml:space="preserve">                          Bosques productores </t>
  </si>
  <si>
    <t xml:space="preserve">                       Protección y recuperación de playas y zonas costeras </t>
  </si>
  <si>
    <t xml:space="preserve">Equipos e instalaciones para la medición, monitoreo y análisis </t>
  </si>
  <si>
    <t xml:space="preserve">Protección contra las Radiaciones </t>
  </si>
  <si>
    <t xml:space="preserve">Investigación y Desarrollo </t>
  </si>
  <si>
    <t>Otras actividades de protección del medio ambiente</t>
  </si>
  <si>
    <t>FILA</t>
  </si>
  <si>
    <t>001</t>
  </si>
  <si>
    <t>002</t>
  </si>
  <si>
    <t>003</t>
  </si>
  <si>
    <t>004</t>
  </si>
  <si>
    <t>005</t>
  </si>
  <si>
    <t>006</t>
  </si>
  <si>
    <t>007</t>
  </si>
  <si>
    <t>008</t>
  </si>
  <si>
    <t>030</t>
  </si>
  <si>
    <t>031</t>
  </si>
  <si>
    <t>032</t>
  </si>
  <si>
    <t>033</t>
  </si>
  <si>
    <t>034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</si>
  <si>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</si>
  <si>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</si>
  <si>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</si>
  <si>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</si>
  <si>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</si>
  <si>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</si>
  <si>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</si>
  <si>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</si>
  <si>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</si>
  <si>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</si>
  <si>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070</t>
  </si>
  <si>
    <t>071</t>
  </si>
  <si>
    <t>072</t>
  </si>
  <si>
    <t>073</t>
  </si>
  <si>
    <t>074</t>
  </si>
  <si>
    <t>075</t>
  </si>
  <si>
    <t>076</t>
  </si>
  <si>
    <t>090</t>
  </si>
  <si>
    <t>091</t>
  </si>
  <si>
    <t>092</t>
  </si>
  <si>
    <t>093</t>
  </si>
  <si>
    <t>094</t>
  </si>
  <si>
    <t>095</t>
  </si>
  <si>
    <t>096</t>
  </si>
  <si>
    <t>110</t>
  </si>
  <si>
    <t>111</t>
  </si>
  <si>
    <t>112</t>
  </si>
  <si>
    <t>113</t>
  </si>
  <si>
    <t>114</t>
  </si>
  <si>
    <t xml:space="preserve">                     Protección y recuperación de playas y zonas costeras </t>
  </si>
  <si>
    <t>115</t>
  </si>
  <si>
    <t>116</t>
  </si>
  <si>
    <t>117</t>
  </si>
  <si>
    <t>131</t>
  </si>
  <si>
    <t>141</t>
  </si>
  <si>
    <t>Miles de pesos</t>
  </si>
  <si>
    <t>CUENCAS HIDROGRÁFICAS Y BAHÍAS</t>
  </si>
  <si>
    <t>Total cuencas hidrográficas</t>
  </si>
  <si>
    <t>Cuyaguateje</t>
  </si>
  <si>
    <t>Ariguanabo</t>
  </si>
  <si>
    <t>Almendares-Vento</t>
  </si>
  <si>
    <t>Zaza</t>
  </si>
  <si>
    <t>Hanabanilla</t>
  </si>
  <si>
    <t>Cauto</t>
  </si>
  <si>
    <t>Toa</t>
  </si>
  <si>
    <t>Guaso-Guantánamo</t>
  </si>
  <si>
    <t>Mayarí</t>
  </si>
  <si>
    <t>Ciénaga de Zapata</t>
  </si>
  <si>
    <t>Total bahías seleccionadas</t>
  </si>
  <si>
    <t xml:space="preserve"> Matanzas</t>
  </si>
  <si>
    <t>Nipe</t>
  </si>
  <si>
    <t>..</t>
  </si>
  <si>
    <t>Protección de los suelos</t>
  </si>
  <si>
    <t xml:space="preserve">Total </t>
  </si>
  <si>
    <t xml:space="preserve">Gestión de las aguas </t>
  </si>
  <si>
    <t>Inversiones  ambientales en cuencas de interés nacional y bahías seleccionadas y</t>
  </si>
  <si>
    <t>relación con la inversión ambiental total</t>
  </si>
  <si>
    <t>Total bahías</t>
  </si>
  <si>
    <t xml:space="preserve">Protección de los suelos contra la erosión y otros tipos de degradación física </t>
  </si>
  <si>
    <t>(MP)</t>
  </si>
  <si>
    <t>(%)</t>
  </si>
  <si>
    <t>5- Gastos de inversión en actividades de protección ambiental con relación a la inversión total</t>
  </si>
  <si>
    <t>8- Estructura de los gastos de inversión ambiental, por área y actividad</t>
  </si>
  <si>
    <t>8- Estructura de los gastos de inversión ambiental, por área y actividad (Conclusión)</t>
  </si>
  <si>
    <t>Mariel</t>
  </si>
  <si>
    <t>Bahías seleccionadas</t>
  </si>
  <si>
    <t>Cuencas hidrográficas</t>
  </si>
  <si>
    <t>BAHÍAS</t>
  </si>
  <si>
    <t>CUENCAS HIDROGRÁFICAS</t>
  </si>
  <si>
    <t>1- Gastos de inversión para la protección del medio ambiente, por sector ambiental</t>
  </si>
  <si>
    <t>2- Gastos de inversión para la protección del medio ambiente, por provincias</t>
  </si>
  <si>
    <t>3-Estructura de los gastos de inversión de medio ambiente, por provincias</t>
  </si>
  <si>
    <t xml:space="preserve">Protección y Rehabilitación de los suelos </t>
  </si>
  <si>
    <r>
      <t xml:space="preserve">(a) </t>
    </r>
    <r>
      <rPr>
        <sz val="9"/>
        <rFont val="Arial"/>
        <family val="2"/>
      </rPr>
      <t xml:space="preserve">Clasificación  de actividades para la protección ambiental (CAPA 2000), aplicado a partir del 2005. </t>
    </r>
  </si>
  <si>
    <r>
      <rPr>
        <vertAlign val="superscript"/>
        <sz val="9"/>
        <rFont val="Arial"/>
        <family val="2"/>
      </rPr>
      <t>(a)</t>
    </r>
    <r>
      <rPr>
        <sz val="9"/>
        <rFont val="Arial"/>
        <family val="2"/>
      </rPr>
      <t xml:space="preserve"> Clasificación  de actividades para la protección ambiental (CAPA 2000), aplicado a partir del 2005.</t>
    </r>
  </si>
  <si>
    <t>Protección del</t>
  </si>
  <si>
    <t>De ello:</t>
  </si>
  <si>
    <t>Protección de la biodiversidad y los paisajes</t>
  </si>
  <si>
    <t>Reducción del Ruido y vibraciones</t>
  </si>
  <si>
    <t>Protección contra las radiaciones</t>
  </si>
  <si>
    <t>Otras actividades de protección</t>
  </si>
  <si>
    <t>z</t>
  </si>
  <si>
    <t xml:space="preserve">         De ello: Protección de los recursos forestales </t>
  </si>
  <si>
    <t xml:space="preserve">Prevención de la infiltración  en suelos y aguas subterráneas </t>
  </si>
  <si>
    <t>Tratamiento de los gases de escape y el aire de ventilación</t>
  </si>
  <si>
    <t>Moa</t>
  </si>
  <si>
    <t xml:space="preserve">12- Inversiones para el medio ambiente por actividades, en cuencas hidrográficas de interés </t>
  </si>
  <si>
    <t xml:space="preserve">11- Variación de los gastos de inversión ambiental en cuencas hidrográficas de interés nacional </t>
  </si>
  <si>
    <t xml:space="preserve">      y bahías seleccionadas</t>
  </si>
  <si>
    <t>Sagua la Grande</t>
  </si>
  <si>
    <t>,,,</t>
  </si>
  <si>
    <t>ACTIVIDAD ECONÓMICA</t>
  </si>
  <si>
    <t>CUBA/PROVINCIAS</t>
  </si>
  <si>
    <t xml:space="preserve">    Agricultura, ganadería, caza y silvicultura</t>
  </si>
  <si>
    <t xml:space="preserve">    Pesca</t>
  </si>
  <si>
    <t>Industria azucarera</t>
  </si>
  <si>
    <t>Industria manufacturada excepto la industria azucarera</t>
  </si>
  <si>
    <t>Comercio , reparación de efectos personal</t>
  </si>
  <si>
    <t>Hoteles y restaurantes</t>
  </si>
  <si>
    <t>Intermediación financiera</t>
  </si>
  <si>
    <t>Servicio empresarial, actividades inmobiliarias y de alquiler</t>
  </si>
  <si>
    <t>Administración pública, defensa, seguridad social</t>
  </si>
  <si>
    <t>Ciencia e innovación tecnológica</t>
  </si>
  <si>
    <t>Educación</t>
  </si>
  <si>
    <t>Salud pública y asistencia social</t>
  </si>
  <si>
    <t>Cultura y deporte</t>
  </si>
  <si>
    <t>Otras actividades de servicios comunales, de asociaciones y personales</t>
  </si>
  <si>
    <t xml:space="preserve">            Miles de Pesos</t>
  </si>
  <si>
    <t>Inversión en protección ambiental</t>
  </si>
  <si>
    <t>6- Inversiones para el medio ambiente, por actividades económicas</t>
  </si>
  <si>
    <t xml:space="preserve">Inversión ambiental </t>
  </si>
  <si>
    <t xml:space="preserve">Inversión en cuencas hidrográficas de interés nacional </t>
  </si>
  <si>
    <t>Inversión en cuencas/inversión medio ambiental</t>
  </si>
  <si>
    <t xml:space="preserve">Inversión en bahías </t>
  </si>
  <si>
    <t xml:space="preserve">Inversión en bahías/inversión medio ambiental </t>
  </si>
  <si>
    <t>Industria manufacturada exc.Industria azucarera</t>
  </si>
  <si>
    <t>Estructura de las inversiones ambientales por actividad económica</t>
  </si>
  <si>
    <t>Pesca</t>
  </si>
  <si>
    <t>Comercio, reparación de efectos personales</t>
  </si>
  <si>
    <t>Cárdenas</t>
  </si>
  <si>
    <t>Cádenas</t>
  </si>
  <si>
    <t>Nuevitas</t>
  </si>
  <si>
    <t>Cuenca Sur</t>
  </si>
  <si>
    <t>Z</t>
  </si>
  <si>
    <t>Almendares Vento</t>
  </si>
  <si>
    <t>Guaso Guantánamo</t>
  </si>
  <si>
    <t>Sagua La Grande</t>
  </si>
  <si>
    <t>GASTOS DE INVERSIÓN PARA LA PROTECCIÓN DEL MEDIO AMBIENTE. CUBA 2020</t>
  </si>
  <si>
    <t>Variación de la ejecución de las inversiones por provincias, años 2020/2019</t>
  </si>
  <si>
    <t>Otras actividades de servicios comunales</t>
  </si>
  <si>
    <t xml:space="preserve">9- Inversiones para el medio ambiente en cuencas hidrográficas de interés nacional y bahías seleccionadas </t>
  </si>
  <si>
    <t xml:space="preserve">    seleccionadas</t>
  </si>
  <si>
    <t xml:space="preserve">10- Estructura de las Inversiones para el medio ambiente en cuencas hidrográficas de interés nacional y bahías </t>
  </si>
  <si>
    <t>Estructura de las inversiones ambientales en cuencas de interés nacional y bahías seleccionadas, año 2020</t>
  </si>
  <si>
    <t>4- Ejecución de las inversiones de medio ambiente por actividad ambiental, según provincias</t>
  </si>
  <si>
    <t xml:space="preserve"> Evolución del Gasto de inversión ambiental por sector 2017 - 2021</t>
  </si>
  <si>
    <t>GASTOS DE INVERSIÓN PARA LA PROTECCIÓN DEL MEDIO AMBIENTE. CUBA 2021</t>
  </si>
  <si>
    <t xml:space="preserve"> Ejecución de las inversiones de medio ambiente por territorios, año 2021</t>
  </si>
  <si>
    <r>
      <t xml:space="preserve">7- Ejecución de los gastos de inversión, por área y actividad ambiental </t>
    </r>
    <r>
      <rPr>
        <b/>
        <vertAlign val="superscript"/>
        <sz val="10"/>
        <rFont val="Arial"/>
        <family val="2"/>
      </rPr>
      <t>(a)</t>
    </r>
    <r>
      <rPr>
        <b/>
        <sz val="10"/>
        <rFont val="Arial"/>
        <family val="2"/>
      </rPr>
      <t xml:space="preserve"> (Conclusión)</t>
    </r>
  </si>
  <si>
    <r>
      <t xml:space="preserve">7- Ejecución de los gastos de inversión, por área y actividad ambiental </t>
    </r>
    <r>
      <rPr>
        <b/>
        <vertAlign val="superscript"/>
        <sz val="10"/>
        <rFont val="Arial"/>
        <family val="2"/>
      </rPr>
      <t>(a)</t>
    </r>
  </si>
  <si>
    <t>GASTOS DE INVERSIÓN PARA LA PROTECCIÓN DEL MEDIO AMBIENTE.CUBA 2021</t>
  </si>
  <si>
    <t xml:space="preserve">    nacional y bahías seleccionadas año 2021</t>
  </si>
  <si>
    <t xml:space="preserve">                                        GASTOS DE INVERSIÓN PARA LA PROTECCIÓN DEL MEDIO AMBIENTE. CUBA 2021</t>
  </si>
  <si>
    <t xml:space="preserve">                                                    GASTOS DE INVERSIÓN PARA LA PROTECCIÓN DEL MEDIO AMBIENTE. CUBA 2021</t>
  </si>
  <si>
    <t>relación con la inversión ambiental total (Cuadro 9)</t>
  </si>
  <si>
    <t>Estructura de las inversiones ambientales en cuencas de interés nacional y bahías seleccionadas, año 2021</t>
  </si>
  <si>
    <t>9.1 Gráfico: Inversiones  ambientales en cuencas de interés nacional y bahías seleccionadas y relación con la inversión ambiental total</t>
  </si>
  <si>
    <t>10.1 Gráfico: Estructura de las inversiones ambientales en cuencas de interés nacional y bahías seleccionadas, año 2021</t>
  </si>
  <si>
    <t>5.1 Gráfico: Inversión en protección ambiental con relación a la inversión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</si>
</sst>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_)"/>
    <numFmt numFmtId="165" formatCode="0.0_)"/>
    <numFmt numFmtId="166" formatCode="0.0"/>
    <numFmt numFmtId="167" formatCode="#,##0.0"/>
    <numFmt numFmtId="168" formatCode="#\ ##0.0"/>
    <numFmt numFmtId="169" formatCode="#,##0.0000000"/>
    <numFmt numFmtId="170" formatCode="0.0000"/>
    <numFmt numFmtId="171" formatCode="0.000000000000000"/>
    <numFmt numFmtId="172" formatCode="#,##0.00000000"/>
    <numFmt numFmtId="173" formatCode="0.0000000"/>
    <numFmt numFmtId="174" formatCode="0.0000000000"/>
    <numFmt numFmtId="175" formatCode="0.00000"/>
    <numFmt numFmtId="176" formatCode="#,##0.0000"/>
    <numFmt numFmtId="177" formatCode="#,##0.00000000000"/>
    <numFmt numFmtId="178" formatCode="0.000000000000"/>
    <numFmt numFmtId="179" formatCode="0.000000000"/>
    <numFmt numFmtId="180" formatCode="#,##0.000000000000"/>
    <numFmt numFmtId="181" formatCode="#,##0.000000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name val="Myriad Pro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b/>
      <sz val="10"/>
      <color indexed="12"/>
      <name val="Myriad Web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i/>
      <sz val="9"/>
      <color indexed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sz val="10"/>
      <name val="Myriad Pro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vertAlign val="superscript"/>
      <sz val="12"/>
      <name val="Myriad Pro"/>
      <family val="2"/>
    </font>
    <font>
      <b/>
      <sz val="10"/>
      <name val="Arial"/>
      <family val="2"/>
    </font>
    <font>
      <b/>
      <sz val="10"/>
      <color rgb="FF333399"/>
      <name val="Arial"/>
      <family val="2"/>
    </font>
    <font>
      <sz val="9"/>
      <color rgb="FFFF0000"/>
      <name val="Arial"/>
      <family val="2"/>
    </font>
    <font>
      <sz val="9"/>
      <color rgb="FF00B0F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b/>
      <i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Myriad Web"/>
      <family val="2"/>
    </font>
    <font>
      <b/>
      <sz val="10"/>
      <color theme="0"/>
      <name val="Myriad Pro"/>
      <family val="2"/>
    </font>
    <font>
      <sz val="11"/>
      <color theme="0"/>
      <name val="Arial"/>
      <family val="2"/>
    </font>
    <font>
      <sz val="10"/>
      <color theme="0"/>
      <name val="Myriad Pro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10"/>
      <name val="Myriad Pro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6695C4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6695C4"/>
      </bottom>
      <diagonal/>
    </border>
    <border>
      <left/>
      <right/>
      <top style="thin">
        <color rgb="FF6695C4"/>
      </top>
      <bottom/>
      <diagonal/>
    </border>
  </borders>
  <cellStyleXfs count="22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23" borderId="1" applyNumberFormat="0" applyAlignment="0" applyProtection="0"/>
    <xf numFmtId="0" fontId="7" fillId="10" borderId="1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11" fillId="11" borderId="1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0" fillId="0" borderId="6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/>
    <xf numFmtId="0" fontId="16" fillId="11" borderId="0" applyNumberFormat="0" applyBorder="0" applyAlignment="0" applyProtection="0"/>
    <xf numFmtId="0" fontId="2" fillId="0" borderId="0"/>
    <xf numFmtId="4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4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7" fillId="0" borderId="0"/>
    <xf numFmtId="164" fontId="17" fillId="0" borderId="0"/>
    <xf numFmtId="164" fontId="17" fillId="0" borderId="0"/>
    <xf numFmtId="165" fontId="17" fillId="0" borderId="0"/>
    <xf numFmtId="165" fontId="17" fillId="0" borderId="0"/>
    <xf numFmtId="165" fontId="17" fillId="0" borderId="0"/>
    <xf numFmtId="0" fontId="3" fillId="0" borderId="0"/>
    <xf numFmtId="0" fontId="3" fillId="4" borderId="7" applyNumberFormat="0" applyFont="0" applyAlignment="0" applyProtection="0"/>
    <xf numFmtId="0" fontId="18" fillId="23" borderId="8" applyNumberFormat="0" applyAlignment="0" applyProtection="0"/>
    <xf numFmtId="9" fontId="3" fillId="0" borderId="0" applyFont="0" applyFill="0" applyBorder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5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3" fillId="0" borderId="0"/>
    <xf numFmtId="0" fontId="1" fillId="0" borderId="0"/>
    <xf numFmtId="0" fontId="3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6" fillId="8" borderId="0" applyNumberFormat="0" applyBorder="0" applyAlignment="0" applyProtection="0"/>
    <xf numFmtId="0" fontId="7" fillId="10" borderId="1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11" fillId="11" borderId="1" applyNumberFormat="0" applyAlignment="0" applyProtection="0"/>
    <xf numFmtId="0" fontId="5" fillId="7" borderId="0" applyNumberFormat="0" applyBorder="0" applyAlignment="0" applyProtection="0"/>
    <xf numFmtId="0" fontId="16" fillId="11" borderId="0" applyNumberFormat="0" applyBorder="0" applyAlignment="0" applyProtection="0"/>
    <xf numFmtId="0" fontId="3" fillId="4" borderId="7" applyNumberFormat="0" applyFont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5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3" fillId="0" borderId="0"/>
    <xf numFmtId="0" fontId="3" fillId="0" borderId="0"/>
    <xf numFmtId="0" fontId="62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" fillId="0" borderId="0"/>
    <xf numFmtId="0" fontId="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</cellStyleXfs>
  <cellXfs count="704">
    <xf numFmtId="4" fontId="0" fillId="0" borderId="0" xfId="0" applyNumberFormat="1"/>
    <xf numFmtId="165" fontId="26" fillId="0" borderId="0" xfId="146" applyFont="1"/>
    <xf numFmtId="166" fontId="26" fillId="0" borderId="0" xfId="146" applyNumberFormat="1" applyFont="1"/>
    <xf numFmtId="0" fontId="28" fillId="0" borderId="12" xfId="148" applyFont="1" applyBorder="1" applyAlignment="1">
      <alignment horizontal="center"/>
    </xf>
    <xf numFmtId="0" fontId="3" fillId="0" borderId="0" xfId="148"/>
    <xf numFmtId="0" fontId="28" fillId="0" borderId="0" xfId="148" applyFont="1" applyBorder="1" applyAlignment="1">
      <alignment horizontal="center"/>
    </xf>
    <xf numFmtId="164" fontId="29" fillId="26" borderId="0" xfId="143" applyFont="1" applyFill="1" applyBorder="1" applyAlignment="1" applyProtection="1">
      <alignment horizontal="left"/>
      <protection locked="0"/>
    </xf>
    <xf numFmtId="165" fontId="26" fillId="0" borderId="0" xfId="146" applyFont="1" applyBorder="1"/>
    <xf numFmtId="166" fontId="26" fillId="0" borderId="0" xfId="146" applyNumberFormat="1" applyFont="1" applyBorder="1"/>
    <xf numFmtId="164" fontId="26" fillId="26" borderId="0" xfId="143" applyFont="1" applyFill="1" applyBorder="1" applyAlignment="1">
      <alignment horizontal="right"/>
    </xf>
    <xf numFmtId="1" fontId="26" fillId="0" borderId="0" xfId="143" applyNumberFormat="1" applyFont="1" applyBorder="1" applyAlignment="1">
      <alignment horizontal="right"/>
    </xf>
    <xf numFmtId="4" fontId="26" fillId="0" borderId="0" xfId="0" applyNumberFormat="1" applyFont="1" applyFill="1" applyBorder="1"/>
    <xf numFmtId="165" fontId="26" fillId="0" borderId="0" xfId="146" applyFont="1" applyFill="1" applyBorder="1"/>
    <xf numFmtId="167" fontId="30" fillId="0" borderId="0" xfId="0" applyNumberFormat="1" applyFont="1" applyBorder="1"/>
    <xf numFmtId="167" fontId="30" fillId="0" borderId="0" xfId="0" applyNumberFormat="1" applyFont="1" applyFill="1" applyBorder="1"/>
    <xf numFmtId="167" fontId="26" fillId="0" borderId="0" xfId="0" applyNumberFormat="1" applyFont="1" applyBorder="1"/>
    <xf numFmtId="165" fontId="31" fillId="0" borderId="0" xfId="146" applyFont="1" applyFill="1" applyBorder="1" applyAlignment="1" applyProtection="1">
      <alignment horizontal="left" indent="1"/>
      <protection locked="0"/>
    </xf>
    <xf numFmtId="167" fontId="26" fillId="0" borderId="0" xfId="0" applyNumberFormat="1" applyFont="1" applyFill="1" applyBorder="1"/>
    <xf numFmtId="165" fontId="30" fillId="0" borderId="0" xfId="146" applyFont="1" applyFill="1" applyBorder="1"/>
    <xf numFmtId="0" fontId="26" fillId="0" borderId="0" xfId="0" applyFont="1"/>
    <xf numFmtId="1" fontId="26" fillId="0" borderId="0" xfId="0" applyNumberFormat="1" applyFont="1" applyAlignment="1"/>
    <xf numFmtId="165" fontId="31" fillId="0" borderId="0" xfId="146" applyFont="1" applyBorder="1"/>
    <xf numFmtId="164" fontId="31" fillId="0" borderId="0" xfId="146" applyNumberFormat="1" applyFont="1" applyBorder="1" applyProtection="1">
      <protection locked="0"/>
    </xf>
    <xf numFmtId="166" fontId="26" fillId="0" borderId="0" xfId="0" applyNumberFormat="1" applyFont="1" applyFill="1" applyBorder="1"/>
    <xf numFmtId="165" fontId="26" fillId="0" borderId="0" xfId="145" applyFont="1" applyBorder="1"/>
    <xf numFmtId="165" fontId="33" fillId="0" borderId="0" xfId="146" applyFont="1" applyProtection="1">
      <protection locked="0"/>
    </xf>
    <xf numFmtId="0" fontId="34" fillId="0" borderId="0" xfId="148" applyFont="1" applyAlignment="1">
      <alignment horizontal="right"/>
    </xf>
    <xf numFmtId="164" fontId="32" fillId="0" borderId="0" xfId="144" applyFont="1"/>
    <xf numFmtId="164" fontId="36" fillId="0" borderId="0" xfId="144" applyFont="1"/>
    <xf numFmtId="164" fontId="37" fillId="0" borderId="0" xfId="144" applyFont="1" applyAlignment="1" applyProtection="1">
      <alignment horizontal="left"/>
      <protection locked="0"/>
    </xf>
    <xf numFmtId="164" fontId="38" fillId="0" borderId="0" xfId="144" applyFont="1" applyBorder="1" applyAlignment="1" applyProtection="1">
      <alignment horizontal="left"/>
      <protection locked="0"/>
    </xf>
    <xf numFmtId="164" fontId="38" fillId="0" borderId="0" xfId="144" applyFont="1" applyBorder="1"/>
    <xf numFmtId="164" fontId="39" fillId="0" borderId="0" xfId="144" applyFont="1" applyBorder="1"/>
    <xf numFmtId="164" fontId="38" fillId="0" borderId="0" xfId="144" applyFont="1" applyBorder="1" applyAlignment="1">
      <alignment horizontal="right"/>
    </xf>
    <xf numFmtId="164" fontId="31" fillId="0" borderId="0" xfId="144" applyFont="1" applyBorder="1" applyAlignment="1">
      <alignment horizontal="right"/>
    </xf>
    <xf numFmtId="168" fontId="26" fillId="0" borderId="0" xfId="131" applyNumberFormat="1" applyFont="1" applyBorder="1" applyAlignment="1">
      <alignment horizontal="right"/>
    </xf>
    <xf numFmtId="164" fontId="26" fillId="0" borderId="0" xfId="144" applyFont="1"/>
    <xf numFmtId="1" fontId="26" fillId="0" borderId="0" xfId="144" applyNumberFormat="1" applyFont="1" applyFill="1" applyBorder="1" applyAlignment="1">
      <alignment horizontal="right"/>
    </xf>
    <xf numFmtId="1" fontId="26" fillId="0" borderId="0" xfId="144" applyNumberFormat="1" applyFont="1" applyBorder="1" applyAlignment="1">
      <alignment horizontal="right"/>
    </xf>
    <xf numFmtId="164" fontId="32" fillId="0" borderId="0" xfId="144" applyFont="1" applyBorder="1" applyAlignment="1" applyProtection="1">
      <alignment horizontal="left"/>
      <protection locked="0"/>
    </xf>
    <xf numFmtId="4" fontId="30" fillId="0" borderId="0" xfId="131" applyNumberFormat="1" applyFont="1"/>
    <xf numFmtId="4" fontId="26" fillId="0" borderId="0" xfId="131" applyNumberFormat="1" applyFont="1" applyBorder="1"/>
    <xf numFmtId="4" fontId="26" fillId="0" borderId="0" xfId="131" applyNumberFormat="1" applyFont="1"/>
    <xf numFmtId="167" fontId="26" fillId="0" borderId="0" xfId="131" applyNumberFormat="1" applyFont="1"/>
    <xf numFmtId="164" fontId="31" fillId="0" borderId="0" xfId="144" applyFont="1" applyFill="1" applyBorder="1" applyAlignment="1" applyProtection="1">
      <alignment horizontal="left"/>
      <protection locked="0"/>
    </xf>
    <xf numFmtId="167" fontId="26" fillId="0" borderId="0" xfId="131" applyNumberFormat="1" applyFont="1" applyFill="1" applyBorder="1"/>
    <xf numFmtId="164" fontId="31" fillId="0" borderId="0" xfId="144" applyFont="1" applyFill="1" applyBorder="1" applyAlignment="1" applyProtection="1">
      <alignment horizontal="left" indent="1"/>
      <protection locked="0"/>
    </xf>
    <xf numFmtId="167" fontId="26" fillId="0" borderId="0" xfId="131" applyNumberFormat="1" applyFont="1" applyBorder="1"/>
    <xf numFmtId="4" fontId="27" fillId="0" borderId="0" xfId="131" applyNumberFormat="1" applyFont="1" applyBorder="1" applyAlignment="1">
      <alignment horizontal="center"/>
    </xf>
    <xf numFmtId="4" fontId="26" fillId="0" borderId="0" xfId="131" applyNumberFormat="1" applyFont="1" applyBorder="1" applyAlignment="1">
      <alignment horizontal="center"/>
    </xf>
    <xf numFmtId="4" fontId="26" fillId="0" borderId="0" xfId="0" applyNumberFormat="1" applyFont="1"/>
    <xf numFmtId="164" fontId="42" fillId="0" borderId="0" xfId="144" applyFont="1" applyBorder="1" applyAlignment="1" applyProtection="1">
      <alignment horizontal="left"/>
      <protection locked="0"/>
    </xf>
    <xf numFmtId="164" fontId="43" fillId="0" borderId="0" xfId="144" applyFont="1" applyBorder="1"/>
    <xf numFmtId="4" fontId="26" fillId="0" borderId="12" xfId="0" applyNumberFormat="1" applyFont="1" applyBorder="1"/>
    <xf numFmtId="4" fontId="30" fillId="0" borderId="0" xfId="0" applyNumberFormat="1" applyFont="1"/>
    <xf numFmtId="4" fontId="26" fillId="0" borderId="0" xfId="0" applyNumberFormat="1" applyFont="1" applyBorder="1"/>
    <xf numFmtId="0" fontId="0" fillId="0" borderId="0" xfId="0" applyAlignment="1"/>
    <xf numFmtId="0" fontId="30" fillId="0" borderId="0" xfId="0" applyFont="1" applyBorder="1" applyAlignment="1">
      <alignment horizontal="left" vertical="top"/>
    </xf>
    <xf numFmtId="0" fontId="30" fillId="0" borderId="0" xfId="0" applyFont="1" applyBorder="1" applyAlignment="1"/>
    <xf numFmtId="0" fontId="26" fillId="0" borderId="0" xfId="0" applyFont="1" applyBorder="1"/>
    <xf numFmtId="0" fontId="44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horizontal="right"/>
    </xf>
    <xf numFmtId="168" fontId="26" fillId="0" borderId="0" xfId="0" applyNumberFormat="1" applyFont="1" applyBorder="1"/>
    <xf numFmtId="168" fontId="30" fillId="0" borderId="0" xfId="0" applyNumberFormat="1" applyFont="1" applyBorder="1" applyAlignment="1">
      <alignment horizontal="right"/>
    </xf>
    <xf numFmtId="0" fontId="26" fillId="0" borderId="0" xfId="0" applyFont="1" applyFill="1" applyBorder="1"/>
    <xf numFmtId="168" fontId="30" fillId="0" borderId="0" xfId="0" applyNumberFormat="1" applyFont="1" applyBorder="1" applyAlignment="1">
      <alignment horizontal="center" wrapText="1"/>
    </xf>
    <xf numFmtId="168" fontId="26" fillId="0" borderId="0" xfId="0" applyNumberFormat="1" applyFont="1" applyFill="1" applyBorder="1" applyAlignment="1">
      <alignment horizontal="right"/>
    </xf>
    <xf numFmtId="0" fontId="26" fillId="0" borderId="0" xfId="0" applyFont="1" applyBorder="1" applyAlignment="1">
      <alignment wrapText="1"/>
    </xf>
    <xf numFmtId="1" fontId="30" fillId="0" borderId="0" xfId="0" applyNumberFormat="1" applyFont="1" applyBorder="1" applyAlignment="1">
      <alignment horizontal="right" wrapText="1"/>
    </xf>
    <xf numFmtId="0" fontId="30" fillId="0" borderId="0" xfId="0" applyFont="1" applyBorder="1" applyAlignment="1">
      <alignment horizontal="right" wrapText="1"/>
    </xf>
    <xf numFmtId="49" fontId="30" fillId="0" borderId="0" xfId="0" applyNumberFormat="1" applyFont="1" applyBorder="1" applyAlignment="1">
      <alignment horizontal="right" wrapText="1"/>
    </xf>
    <xf numFmtId="168" fontId="30" fillId="0" borderId="0" xfId="0" applyNumberFormat="1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right"/>
    </xf>
    <xf numFmtId="166" fontId="30" fillId="0" borderId="0" xfId="0" applyNumberFormat="1" applyFont="1" applyBorder="1"/>
    <xf numFmtId="166" fontId="26" fillId="0" borderId="0" xfId="0" applyNumberFormat="1" applyFont="1" applyBorder="1"/>
    <xf numFmtId="0" fontId="26" fillId="0" borderId="0" xfId="0" applyNumberFormat="1" applyFont="1" applyBorder="1" applyAlignment="1">
      <alignment horizontal="right"/>
    </xf>
    <xf numFmtId="0" fontId="26" fillId="0" borderId="0" xfId="0" applyNumberFormat="1" applyFont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wrapText="1"/>
    </xf>
    <xf numFmtId="168" fontId="30" fillId="0" borderId="0" xfId="0" applyNumberFormat="1" applyFont="1" applyFill="1" applyBorder="1" applyAlignment="1">
      <alignment horizontal="center" wrapText="1"/>
    </xf>
    <xf numFmtId="0" fontId="30" fillId="0" borderId="0" xfId="0" applyFont="1"/>
    <xf numFmtId="0" fontId="41" fillId="0" borderId="0" xfId="0" applyFont="1" applyBorder="1"/>
    <xf numFmtId="0" fontId="41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26" fillId="0" borderId="0" xfId="0" applyFont="1" applyFill="1"/>
    <xf numFmtId="166" fontId="26" fillId="0" borderId="0" xfId="0" applyNumberFormat="1" applyFont="1" applyFill="1"/>
    <xf numFmtId="0" fontId="26" fillId="0" borderId="0" xfId="0" applyFont="1" applyFill="1" applyAlignment="1">
      <alignment horizontal="left" indent="1"/>
    </xf>
    <xf numFmtId="165" fontId="41" fillId="0" borderId="0" xfId="147" applyFont="1"/>
    <xf numFmtId="4" fontId="41" fillId="0" borderId="0" xfId="0" applyNumberFormat="1" applyFont="1" applyBorder="1"/>
    <xf numFmtId="165" fontId="38" fillId="0" borderId="0" xfId="147" applyFont="1" applyBorder="1"/>
    <xf numFmtId="165" fontId="41" fillId="0" borderId="0" xfId="147" applyFont="1" applyBorder="1"/>
    <xf numFmtId="165" fontId="31" fillId="0" borderId="0" xfId="147" applyFont="1" applyBorder="1"/>
    <xf numFmtId="165" fontId="26" fillId="0" borderId="0" xfId="147" applyFont="1" applyBorder="1"/>
    <xf numFmtId="3" fontId="26" fillId="0" borderId="0" xfId="0" applyNumberFormat="1" applyFont="1" applyBorder="1"/>
    <xf numFmtId="165" fontId="31" fillId="0" borderId="0" xfId="147" applyFont="1" applyFill="1" applyBorder="1" applyAlignment="1" applyProtection="1">
      <alignment horizontal="left"/>
      <protection locked="0"/>
    </xf>
    <xf numFmtId="165" fontId="26" fillId="0" borderId="0" xfId="147" applyFont="1" applyFill="1" applyBorder="1" applyAlignment="1" applyProtection="1">
      <alignment horizontal="left"/>
    </xf>
    <xf numFmtId="167" fontId="32" fillId="0" borderId="0" xfId="147" applyNumberFormat="1" applyFont="1" applyBorder="1" applyAlignment="1" applyProtection="1">
      <protection locked="0"/>
    </xf>
    <xf numFmtId="165" fontId="31" fillId="0" borderId="0" xfId="147" applyFont="1" applyFill="1" applyBorder="1" applyAlignment="1" applyProtection="1">
      <alignment horizontal="left" indent="1"/>
      <protection locked="0"/>
    </xf>
    <xf numFmtId="167" fontId="31" fillId="0" borderId="0" xfId="147" applyNumberFormat="1" applyFont="1" applyFill="1" applyBorder="1" applyAlignment="1" applyProtection="1">
      <protection locked="0"/>
    </xf>
    <xf numFmtId="167" fontId="26" fillId="0" borderId="0" xfId="147" applyNumberFormat="1" applyFont="1" applyFill="1" applyBorder="1"/>
    <xf numFmtId="167" fontId="26" fillId="0" borderId="0" xfId="147" applyNumberFormat="1" applyFont="1" applyBorder="1"/>
    <xf numFmtId="4" fontId="26" fillId="0" borderId="0" xfId="0" applyNumberFormat="1" applyFont="1" applyBorder="1" applyAlignment="1">
      <alignment horizontal="right"/>
    </xf>
    <xf numFmtId="167" fontId="26" fillId="0" borderId="0" xfId="147" applyNumberFormat="1" applyFont="1" applyFill="1" applyBorder="1" applyAlignment="1">
      <alignment horizontal="right"/>
    </xf>
    <xf numFmtId="167" fontId="26" fillId="0" borderId="0" xfId="147" applyNumberFormat="1" applyFont="1" applyBorder="1" applyAlignment="1">
      <alignment horizontal="right"/>
    </xf>
    <xf numFmtId="165" fontId="26" fillId="0" borderId="0" xfId="147" applyFont="1" applyFill="1" applyBorder="1"/>
    <xf numFmtId="164" fontId="31" fillId="0" borderId="0" xfId="144" applyFont="1" applyBorder="1" applyAlignment="1">
      <alignment horizontal="center"/>
    </xf>
    <xf numFmtId="167" fontId="26" fillId="0" borderId="0" xfId="0" applyNumberFormat="1" applyFont="1" applyBorder="1" applyAlignment="1">
      <alignment horizontal="right"/>
    </xf>
    <xf numFmtId="166" fontId="26" fillId="0" borderId="0" xfId="0" applyNumberFormat="1" applyFont="1" applyBorder="1" applyAlignment="1">
      <alignment vertical="top"/>
    </xf>
    <xf numFmtId="166" fontId="30" fillId="0" borderId="0" xfId="0" applyNumberFormat="1" applyFont="1" applyBorder="1" applyAlignment="1">
      <alignment horizontal="left" vertical="top" wrapText="1"/>
    </xf>
    <xf numFmtId="166" fontId="45" fillId="0" borderId="0" xfId="0" applyNumberFormat="1" applyFont="1" applyBorder="1" applyAlignment="1">
      <alignment vertical="top"/>
    </xf>
    <xf numFmtId="166" fontId="44" fillId="0" borderId="0" xfId="0" applyNumberFormat="1" applyFont="1" applyBorder="1" applyAlignment="1">
      <alignment horizontal="left" vertical="top" wrapText="1"/>
    </xf>
    <xf numFmtId="166" fontId="46" fillId="0" borderId="0" xfId="0" applyNumberFormat="1" applyFont="1" applyBorder="1" applyAlignment="1">
      <alignment vertical="top"/>
    </xf>
    <xf numFmtId="166" fontId="41" fillId="0" borderId="0" xfId="0" applyNumberFormat="1" applyFont="1" applyBorder="1" applyAlignment="1">
      <alignment vertical="top"/>
    </xf>
    <xf numFmtId="0" fontId="26" fillId="0" borderId="0" xfId="0" applyFont="1" applyBorder="1" applyAlignment="1"/>
    <xf numFmtId="0" fontId="26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2" fontId="26" fillId="0" borderId="0" xfId="0" applyNumberFormat="1" applyFont="1" applyBorder="1" applyAlignment="1"/>
    <xf numFmtId="0" fontId="26" fillId="0" borderId="0" xfId="0" applyFont="1" applyFill="1" applyBorder="1" applyAlignment="1">
      <alignment horizontal="left" wrapText="1" indent="1"/>
    </xf>
    <xf numFmtId="167" fontId="26" fillId="0" borderId="0" xfId="0" applyNumberFormat="1" applyFont="1" applyBorder="1" applyAlignment="1"/>
    <xf numFmtId="0" fontId="26" fillId="0" borderId="0" xfId="0" applyFont="1" applyFill="1" applyBorder="1" applyAlignment="1">
      <alignment horizontal="left" indent="1"/>
    </xf>
    <xf numFmtId="2" fontId="45" fillId="0" borderId="0" xfId="0" applyNumberFormat="1" applyFont="1" applyBorder="1" applyAlignment="1"/>
    <xf numFmtId="0" fontId="26" fillId="0" borderId="0" xfId="0" applyFont="1" applyFill="1" applyBorder="1" applyAlignment="1">
      <alignment horizontal="left"/>
    </xf>
    <xf numFmtId="167" fontId="26" fillId="0" borderId="0" xfId="0" applyNumberFormat="1" applyFont="1" applyFill="1" applyBorder="1" applyAlignment="1">
      <alignment horizontal="right"/>
    </xf>
    <xf numFmtId="166" fontId="27" fillId="0" borderId="0" xfId="0" applyNumberFormat="1" applyFont="1" applyFill="1" applyBorder="1" applyAlignment="1">
      <alignment horizontal="left" wrapText="1"/>
    </xf>
    <xf numFmtId="166" fontId="30" fillId="0" borderId="0" xfId="0" applyNumberFormat="1" applyFont="1" applyFill="1" applyBorder="1" applyAlignment="1">
      <alignment horizontal="left" vertical="top" wrapText="1"/>
    </xf>
    <xf numFmtId="166" fontId="45" fillId="0" borderId="0" xfId="0" applyNumberFormat="1" applyFont="1" applyFill="1" applyBorder="1" applyAlignment="1">
      <alignment vertical="top"/>
    </xf>
    <xf numFmtId="166" fontId="26" fillId="0" borderId="0" xfId="0" applyNumberFormat="1" applyFont="1" applyFill="1" applyBorder="1" applyAlignment="1">
      <alignment vertical="top"/>
    </xf>
    <xf numFmtId="0" fontId="44" fillId="0" borderId="0" xfId="0" applyFont="1" applyFill="1" applyBorder="1" applyAlignment="1"/>
    <xf numFmtId="0" fontId="44" fillId="0" borderId="0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1" fillId="0" borderId="0" xfId="0" applyFont="1" applyBorder="1" applyAlignment="1"/>
    <xf numFmtId="0" fontId="26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166" fontId="27" fillId="0" borderId="0" xfId="0" applyNumberFormat="1" applyFont="1" applyFill="1" applyBorder="1" applyAlignment="1">
      <alignment horizontal="left"/>
    </xf>
    <xf numFmtId="49" fontId="30" fillId="0" borderId="0" xfId="0" applyNumberFormat="1" applyFont="1" applyFill="1" applyBorder="1" applyAlignment="1">
      <alignment horizontal="center"/>
    </xf>
    <xf numFmtId="166" fontId="26" fillId="0" borderId="0" xfId="0" applyNumberFormat="1" applyFont="1" applyFill="1" applyBorder="1" applyAlignment="1"/>
    <xf numFmtId="166" fontId="26" fillId="0" borderId="0" xfId="0" applyNumberFormat="1" applyFont="1" applyBorder="1" applyAlignment="1">
      <alignment horizontal="right"/>
    </xf>
    <xf numFmtId="49" fontId="26" fillId="0" borderId="0" xfId="0" applyNumberFormat="1" applyFont="1" applyFill="1" applyBorder="1" applyAlignment="1">
      <alignment horizontal="center"/>
    </xf>
    <xf numFmtId="49" fontId="26" fillId="0" borderId="15" xfId="0" applyNumberFormat="1" applyFont="1" applyFill="1" applyBorder="1" applyAlignment="1">
      <alignment horizontal="center"/>
    </xf>
    <xf numFmtId="166" fontId="26" fillId="0" borderId="0" xfId="0" applyNumberFormat="1" applyFont="1" applyFill="1" applyBorder="1" applyAlignment="1">
      <alignment horizontal="right"/>
    </xf>
    <xf numFmtId="166" fontId="44" fillId="0" borderId="0" xfId="0" applyNumberFormat="1" applyFont="1" applyFill="1" applyBorder="1" applyAlignment="1">
      <alignment horizontal="left" vertical="top" wrapText="1"/>
    </xf>
    <xf numFmtId="166" fontId="46" fillId="0" borderId="0" xfId="0" applyNumberFormat="1" applyFont="1" applyFill="1" applyBorder="1" applyAlignment="1">
      <alignment vertical="top"/>
    </xf>
    <xf numFmtId="166" fontId="41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horizontal="right"/>
    </xf>
    <xf numFmtId="165" fontId="3" fillId="0" borderId="0" xfId="147" applyFont="1" applyAlignment="1"/>
    <xf numFmtId="4" fontId="3" fillId="0" borderId="0" xfId="0" applyNumberFormat="1" applyFont="1" applyBorder="1" applyAlignment="1"/>
    <xf numFmtId="4" fontId="26" fillId="0" borderId="0" xfId="0" applyNumberFormat="1" applyFont="1" applyBorder="1" applyAlignment="1"/>
    <xf numFmtId="4" fontId="48" fillId="0" borderId="0" xfId="0" applyNumberFormat="1" applyFont="1" applyAlignment="1"/>
    <xf numFmtId="4" fontId="40" fillId="0" borderId="0" xfId="0" applyNumberFormat="1" applyFont="1" applyAlignment="1"/>
    <xf numFmtId="4" fontId="3" fillId="0" borderId="0" xfId="0" applyNumberFormat="1" applyFont="1"/>
    <xf numFmtId="165" fontId="31" fillId="0" borderId="0" xfId="145" applyFont="1" applyFill="1" applyBorder="1" applyAlignment="1" applyProtection="1">
      <alignment horizontal="left" indent="1"/>
      <protection locked="0"/>
    </xf>
    <xf numFmtId="167" fontId="26" fillId="0" borderId="0" xfId="145" applyNumberFormat="1" applyFont="1" applyFill="1" applyBorder="1" applyAlignment="1">
      <alignment horizontal="right"/>
    </xf>
    <xf numFmtId="167" fontId="26" fillId="0" borderId="0" xfId="145" applyNumberFormat="1" applyFont="1" applyBorder="1" applyAlignment="1">
      <alignment horizontal="right"/>
    </xf>
    <xf numFmtId="165" fontId="26" fillId="0" borderId="0" xfId="147" applyFont="1" applyFill="1" applyAlignment="1"/>
    <xf numFmtId="4" fontId="26" fillId="0" borderId="0" xfId="0" applyNumberFormat="1" applyFont="1" applyFill="1" applyBorder="1" applyAlignment="1"/>
    <xf numFmtId="165" fontId="38" fillId="0" borderId="0" xfId="147" applyFont="1" applyFill="1" applyBorder="1"/>
    <xf numFmtId="165" fontId="41" fillId="0" borderId="0" xfId="147" applyFont="1" applyFill="1" applyBorder="1"/>
    <xf numFmtId="4" fontId="41" fillId="0" borderId="0" xfId="0" applyNumberFormat="1" applyFont="1" applyFill="1" applyBorder="1"/>
    <xf numFmtId="164" fontId="31" fillId="0" borderId="0" xfId="144" applyFont="1" applyFill="1" applyBorder="1" applyAlignment="1">
      <alignment horizontal="right"/>
    </xf>
    <xf numFmtId="4" fontId="26" fillId="0" borderId="0" xfId="0" applyNumberFormat="1" applyFont="1" applyFill="1" applyBorder="1" applyAlignment="1">
      <alignment horizontal="right"/>
    </xf>
    <xf numFmtId="4" fontId="30" fillId="0" borderId="0" xfId="0" applyNumberFormat="1" applyFont="1" applyBorder="1"/>
    <xf numFmtId="167" fontId="30" fillId="0" borderId="0" xfId="147" applyNumberFormat="1" applyFont="1" applyBorder="1"/>
    <xf numFmtId="4" fontId="30" fillId="0" borderId="0" xfId="0" applyNumberFormat="1" applyFont="1" applyBorder="1" applyAlignment="1">
      <alignment horizontal="right"/>
    </xf>
    <xf numFmtId="167" fontId="30" fillId="0" borderId="0" xfId="145" applyNumberFormat="1" applyFont="1" applyBorder="1" applyAlignment="1">
      <alignment horizontal="right"/>
    </xf>
    <xf numFmtId="4" fontId="40" fillId="0" borderId="0" xfId="0" applyNumberFormat="1" applyFont="1" applyBorder="1" applyAlignment="1"/>
    <xf numFmtId="165" fontId="26" fillId="0" borderId="0" xfId="145" applyFont="1" applyFill="1" applyBorder="1"/>
    <xf numFmtId="4" fontId="26" fillId="0" borderId="0" xfId="0" applyNumberFormat="1" applyFont="1" applyBorder="1" applyAlignment="1">
      <alignment horizontal="center"/>
    </xf>
    <xf numFmtId="0" fontId="49" fillId="0" borderId="12" xfId="148" applyFont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67" fontId="3" fillId="0" borderId="0" xfId="0" applyNumberFormat="1" applyFont="1"/>
    <xf numFmtId="166" fontId="50" fillId="0" borderId="0" xfId="0" applyNumberFormat="1" applyFont="1" applyFill="1" applyBorder="1" applyAlignment="1">
      <alignment horizontal="left" wrapText="1"/>
    </xf>
    <xf numFmtId="166" fontId="50" fillId="0" borderId="0" xfId="0" applyNumberFormat="1" applyFont="1" applyBorder="1" applyAlignment="1">
      <alignment horizontal="left" wrapText="1"/>
    </xf>
    <xf numFmtId="4" fontId="50" fillId="0" borderId="0" xfId="0" applyNumberFormat="1" applyFont="1"/>
    <xf numFmtId="167" fontId="26" fillId="0" borderId="0" xfId="0" applyNumberFormat="1" applyFont="1"/>
    <xf numFmtId="167" fontId="26" fillId="0" borderId="0" xfId="0" applyNumberFormat="1" applyFont="1" applyAlignment="1">
      <alignment horizontal="right"/>
    </xf>
    <xf numFmtId="0" fontId="3" fillId="0" borderId="0" xfId="148" applyBorder="1"/>
    <xf numFmtId="167" fontId="26" fillId="0" borderId="0" xfId="146" applyNumberFormat="1" applyFont="1" applyBorder="1" applyAlignment="1">
      <alignment horizontal="right"/>
    </xf>
    <xf numFmtId="167" fontId="26" fillId="0" borderId="0" xfId="144" applyNumberFormat="1" applyFont="1"/>
    <xf numFmtId="0" fontId="52" fillId="0" borderId="0" xfId="148" applyFont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4" fontId="27" fillId="0" borderId="0" xfId="131" applyNumberFormat="1" applyFont="1" applyBorder="1" applyAlignment="1">
      <alignment horizontal="center"/>
    </xf>
    <xf numFmtId="167" fontId="26" fillId="0" borderId="0" xfId="144" applyNumberFormat="1" applyFont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44" applyNumberFormat="1" applyFont="1"/>
    <xf numFmtId="4" fontId="51" fillId="0" borderId="0" xfId="0" applyNumberFormat="1" applyFont="1" applyAlignment="1">
      <alignment horizontal="center" vertical="center"/>
    </xf>
    <xf numFmtId="4" fontId="27" fillId="0" borderId="0" xfId="131" applyNumberFormat="1" applyFont="1" applyBorder="1" applyAlignment="1">
      <alignment horizontal="center"/>
    </xf>
    <xf numFmtId="0" fontId="0" fillId="0" borderId="0" xfId="0"/>
    <xf numFmtId="167" fontId="0" fillId="0" borderId="0" xfId="0" applyNumberFormat="1"/>
    <xf numFmtId="3" fontId="26" fillId="0" borderId="0" xfId="0" applyNumberFormat="1" applyFont="1" applyBorder="1" applyAlignment="1">
      <alignment horizontal="right"/>
    </xf>
    <xf numFmtId="0" fontId="0" fillId="0" borderId="0" xfId="0" applyNumberFormat="1"/>
    <xf numFmtId="165" fontId="26" fillId="0" borderId="0" xfId="146" applyFont="1" applyFill="1" applyBorder="1" applyAlignment="1">
      <alignment horizontal="right"/>
    </xf>
    <xf numFmtId="167" fontId="26" fillId="0" borderId="0" xfId="0" applyNumberFormat="1" applyFont="1" applyFill="1" applyBorder="1" applyAlignment="1"/>
    <xf numFmtId="1" fontId="26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/>
    <xf numFmtId="3" fontId="26" fillId="0" borderId="0" xfId="0" applyNumberFormat="1" applyFont="1" applyFill="1" applyBorder="1"/>
    <xf numFmtId="1" fontId="26" fillId="0" borderId="0" xfId="0" applyNumberFormat="1" applyFont="1" applyFill="1"/>
    <xf numFmtId="1" fontId="26" fillId="0" borderId="0" xfId="131" applyNumberFormat="1" applyFont="1" applyBorder="1" applyAlignment="1">
      <alignment horizontal="right"/>
    </xf>
    <xf numFmtId="169" fontId="26" fillId="0" borderId="0" xfId="0" applyNumberFormat="1" applyFont="1" applyBorder="1"/>
    <xf numFmtId="3" fontId="26" fillId="0" borderId="0" xfId="147" applyNumberFormat="1" applyFont="1" applyFill="1" applyBorder="1"/>
    <xf numFmtId="3" fontId="26" fillId="0" borderId="0" xfId="147" applyNumberFormat="1" applyFont="1" applyBorder="1" applyAlignment="1">
      <alignment horizontal="right"/>
    </xf>
    <xf numFmtId="165" fontId="30" fillId="0" borderId="0" xfId="146" applyFont="1" applyFill="1" applyBorder="1" applyAlignment="1">
      <alignment horizontal="right"/>
    </xf>
    <xf numFmtId="4" fontId="0" fillId="0" borderId="0" xfId="0" applyNumberFormat="1" applyAlignment="1"/>
    <xf numFmtId="168" fontId="26" fillId="0" borderId="0" xfId="0" applyNumberFormat="1" applyFont="1" applyFill="1" applyBorder="1" applyAlignment="1">
      <alignment horizontal="right" wrapText="1"/>
    </xf>
    <xf numFmtId="4" fontId="27" fillId="0" borderId="0" xfId="131" applyNumberFormat="1" applyFont="1" applyBorder="1" applyAlignment="1">
      <alignment horizontal="center"/>
    </xf>
    <xf numFmtId="166" fontId="26" fillId="0" borderId="0" xfId="0" applyNumberFormat="1" applyFont="1" applyBorder="1" applyAlignment="1"/>
    <xf numFmtId="1" fontId="26" fillId="0" borderId="0" xfId="0" applyNumberFormat="1" applyFont="1" applyBorder="1" applyAlignment="1"/>
    <xf numFmtId="4" fontId="0" fillId="0" borderId="0" xfId="0" applyNumberFormat="1" applyAlignment="1"/>
    <xf numFmtId="165" fontId="26" fillId="0" borderId="0" xfId="146" applyFont="1" applyBorder="1" applyAlignment="1">
      <alignment horizontal="left" indent="6"/>
    </xf>
    <xf numFmtId="165" fontId="30" fillId="0" borderId="0" xfId="146" applyFont="1" applyBorder="1"/>
    <xf numFmtId="4" fontId="27" fillId="0" borderId="0" xfId="131" applyNumberFormat="1" applyFont="1" applyBorder="1" applyAlignment="1">
      <alignment horizontal="center"/>
    </xf>
    <xf numFmtId="3" fontId="26" fillId="0" borderId="0" xfId="147" applyNumberFormat="1" applyFont="1" applyFill="1" applyBorder="1" applyAlignment="1"/>
    <xf numFmtId="3" fontId="26" fillId="0" borderId="0" xfId="145" applyNumberFormat="1" applyFont="1" applyFill="1" applyBorder="1" applyAlignment="1">
      <alignment horizontal="right"/>
    </xf>
    <xf numFmtId="165" fontId="56" fillId="0" borderId="0" xfId="146" applyFont="1" applyBorder="1"/>
    <xf numFmtId="165" fontId="26" fillId="0" borderId="0" xfId="146" quotePrefix="1" applyFont="1" applyFill="1" applyBorder="1"/>
    <xf numFmtId="4" fontId="0" fillId="0" borderId="0" xfId="0" applyNumberFormat="1" applyAlignment="1">
      <alignment wrapText="1"/>
    </xf>
    <xf numFmtId="167" fontId="55" fillId="0" borderId="0" xfId="0" applyNumberFormat="1" applyFont="1" applyFill="1" applyBorder="1"/>
    <xf numFmtId="4" fontId="27" fillId="0" borderId="0" xfId="131" applyNumberFormat="1" applyFont="1" applyBorder="1" applyAlignment="1">
      <alignment horizontal="center"/>
    </xf>
    <xf numFmtId="4" fontId="0" fillId="0" borderId="0" xfId="0" applyNumberFormat="1" applyAlignment="1"/>
    <xf numFmtId="0" fontId="30" fillId="0" borderId="0" xfId="0" applyFont="1" applyBorder="1" applyAlignment="1">
      <alignment horizontal="left" vertical="top"/>
    </xf>
    <xf numFmtId="4" fontId="27" fillId="0" borderId="0" xfId="0" applyNumberFormat="1" applyFont="1" applyBorder="1" applyAlignment="1">
      <alignment horizontal="center"/>
    </xf>
    <xf numFmtId="168" fontId="26" fillId="0" borderId="0" xfId="0" applyNumberFormat="1" applyFont="1" applyFill="1" applyBorder="1" applyAlignment="1">
      <alignment horizontal="right" wrapText="1"/>
    </xf>
    <xf numFmtId="170" fontId="26" fillId="0" borderId="0" xfId="0" applyNumberFormat="1" applyFont="1" applyBorder="1"/>
    <xf numFmtId="170" fontId="30" fillId="0" borderId="0" xfId="0" applyNumberFormat="1" applyFont="1" applyBorder="1" applyAlignment="1">
      <alignment horizontal="right"/>
    </xf>
    <xf numFmtId="165" fontId="57" fillId="0" borderId="0" xfId="147" applyFont="1" applyFill="1" applyBorder="1" applyAlignment="1" applyProtection="1">
      <alignment horizontal="left" indent="1"/>
      <protection locked="0"/>
    </xf>
    <xf numFmtId="167" fontId="58" fillId="0" borderId="0" xfId="0" applyNumberFormat="1" applyFont="1" applyFill="1" applyBorder="1"/>
    <xf numFmtId="3" fontId="26" fillId="0" borderId="0" xfId="147" applyNumberFormat="1" applyFont="1" applyFill="1" applyBorder="1" applyAlignment="1">
      <alignment horizontal="right"/>
    </xf>
    <xf numFmtId="4" fontId="26" fillId="0" borderId="0" xfId="0" applyNumberFormat="1" applyFont="1" applyFill="1" applyBorder="1" applyAlignment="1">
      <alignment horizontal="center"/>
    </xf>
    <xf numFmtId="4" fontId="3" fillId="0" borderId="0" xfId="0" applyNumberFormat="1" applyFont="1" applyAlignment="1"/>
    <xf numFmtId="164" fontId="59" fillId="0" borderId="0" xfId="144" applyFont="1"/>
    <xf numFmtId="0" fontId="53" fillId="0" borderId="0" xfId="0" applyFont="1" applyBorder="1" applyAlignment="1">
      <alignment horizontal="left" vertical="top"/>
    </xf>
    <xf numFmtId="0" fontId="3" fillId="0" borderId="0" xfId="0" applyFont="1"/>
    <xf numFmtId="4" fontId="3" fillId="0" borderId="0" xfId="0" applyNumberFormat="1" applyFont="1" applyBorder="1"/>
    <xf numFmtId="165" fontId="53" fillId="0" borderId="0" xfId="147" applyFont="1"/>
    <xf numFmtId="166" fontId="3" fillId="0" borderId="0" xfId="0" applyNumberFormat="1" applyFont="1" applyBorder="1" applyAlignment="1">
      <alignment vertical="top"/>
    </xf>
    <xf numFmtId="165" fontId="3" fillId="0" borderId="0" xfId="147" applyFont="1"/>
    <xf numFmtId="0" fontId="3" fillId="0" borderId="0" xfId="148" applyAlignment="1"/>
    <xf numFmtId="165" fontId="26" fillId="0" borderId="0" xfId="146" applyFont="1" applyBorder="1" applyAlignment="1"/>
    <xf numFmtId="164" fontId="26" fillId="26" borderId="0" xfId="143" applyFont="1" applyFill="1" applyBorder="1" applyAlignment="1"/>
    <xf numFmtId="4" fontId="27" fillId="0" borderId="0" xfId="131" applyNumberFormat="1" applyFont="1" applyBorder="1" applyAlignment="1">
      <alignment horizontal="center"/>
    </xf>
    <xf numFmtId="168" fontId="26" fillId="0" borderId="0" xfId="0" applyNumberFormat="1" applyFont="1" applyFill="1" applyBorder="1" applyAlignment="1">
      <alignment horizontal="right" wrapText="1"/>
    </xf>
    <xf numFmtId="166" fontId="26" fillId="0" borderId="0" xfId="144" applyNumberFormat="1" applyFont="1" applyFill="1" applyBorder="1" applyAlignment="1">
      <alignment horizontal="right"/>
    </xf>
    <xf numFmtId="168" fontId="26" fillId="0" borderId="0" xfId="0" applyNumberFormat="1" applyFont="1" applyFill="1" applyBorder="1" applyAlignment="1">
      <alignment horizontal="right" wrapText="1"/>
    </xf>
    <xf numFmtId="0" fontId="0" fillId="0" borderId="20" xfId="0" applyNumberFormat="1" applyBorder="1"/>
    <xf numFmtId="0" fontId="0" fillId="0" borderId="0" xfId="0" applyBorder="1"/>
    <xf numFmtId="0" fontId="26" fillId="0" borderId="0" xfId="135" applyFont="1" applyAlignment="1">
      <alignment horizontal="left"/>
    </xf>
    <xf numFmtId="0" fontId="26" fillId="0" borderId="0" xfId="135" applyFont="1" applyAlignment="1">
      <alignment horizontal="left" indent="1"/>
    </xf>
    <xf numFmtId="0" fontId="26" fillId="0" borderId="0" xfId="135" applyFont="1" applyAlignment="1">
      <alignment horizontal="left" wrapText="1" indent="1"/>
    </xf>
    <xf numFmtId="2" fontId="26" fillId="0" borderId="0" xfId="0" applyNumberFormat="1" applyFont="1" applyBorder="1" applyAlignment="1">
      <alignment horizontal="right"/>
    </xf>
    <xf numFmtId="2" fontId="26" fillId="0" borderId="0" xfId="0" applyNumberFormat="1" applyFont="1" applyBorder="1" applyAlignment="1">
      <alignment vertical="top"/>
    </xf>
    <xf numFmtId="4" fontId="61" fillId="0" borderId="0" xfId="0" applyNumberFormat="1" applyFont="1"/>
    <xf numFmtId="165" fontId="55" fillId="0" borderId="0" xfId="145" applyFont="1" applyFill="1" applyBorder="1" applyAlignment="1" applyProtection="1">
      <alignment horizontal="left" indent="1"/>
      <protection locked="0"/>
    </xf>
    <xf numFmtId="164" fontId="32" fillId="0" borderId="0" xfId="144" applyFont="1" applyBorder="1" applyAlignment="1">
      <alignment horizontal="right"/>
    </xf>
    <xf numFmtId="4" fontId="26" fillId="0" borderId="0" xfId="144" applyNumberFormat="1" applyFont="1"/>
    <xf numFmtId="0" fontId="50" fillId="0" borderId="0" xfId="148" applyFont="1" applyAlignment="1">
      <alignment horizontal="right" wrapText="1"/>
    </xf>
    <xf numFmtId="4" fontId="0" fillId="0" borderId="0" xfId="0" applyNumberFormat="1" applyAlignment="1">
      <alignment wrapText="1"/>
    </xf>
    <xf numFmtId="4" fontId="27" fillId="0" borderId="0" xfId="131" applyNumberFormat="1" applyFont="1" applyBorder="1" applyAlignment="1">
      <alignment horizontal="center"/>
    </xf>
    <xf numFmtId="4" fontId="54" fillId="0" borderId="0" xfId="0" applyNumberFormat="1" applyFont="1" applyAlignment="1">
      <alignment horizontal="right" wrapText="1"/>
    </xf>
    <xf numFmtId="167" fontId="26" fillId="0" borderId="0" xfId="206" applyNumberFormat="1" applyFont="1" applyFill="1" applyBorder="1"/>
    <xf numFmtId="167" fontId="58" fillId="0" borderId="0" xfId="206" applyNumberFormat="1" applyFont="1" applyFill="1" applyBorder="1"/>
    <xf numFmtId="4" fontId="26" fillId="0" borderId="0" xfId="0" applyNumberFormat="1" applyFont="1" applyBorder="1" applyAlignment="1">
      <alignment horizontal="center"/>
    </xf>
    <xf numFmtId="172" fontId="26" fillId="0" borderId="0" xfId="0" applyNumberFormat="1" applyFont="1" applyBorder="1"/>
    <xf numFmtId="167" fontId="26" fillId="27" borderId="0" xfId="0" applyNumberFormat="1" applyFont="1" applyFill="1" applyBorder="1" applyAlignment="1">
      <alignment horizontal="right"/>
    </xf>
    <xf numFmtId="173" fontId="31" fillId="0" borderId="0" xfId="145" applyNumberFormat="1" applyFont="1" applyFill="1" applyBorder="1" applyAlignment="1" applyProtection="1">
      <alignment horizontal="left" indent="1"/>
      <protection locked="0"/>
    </xf>
    <xf numFmtId="167" fontId="57" fillId="0" borderId="0" xfId="145" applyNumberFormat="1" applyFont="1" applyFill="1" applyBorder="1" applyAlignment="1">
      <alignment horizontal="right"/>
    </xf>
    <xf numFmtId="4" fontId="27" fillId="0" borderId="0" xfId="131" applyNumberFormat="1" applyFont="1" applyBorder="1" applyAlignment="1">
      <alignment horizontal="center"/>
    </xf>
    <xf numFmtId="4" fontId="0" fillId="0" borderId="0" xfId="0" applyNumberFormat="1" applyBorder="1" applyAlignment="1"/>
    <xf numFmtId="0" fontId="50" fillId="0" borderId="0" xfId="148" applyFont="1" applyAlignment="1">
      <alignment horizontal="right" wrapText="1"/>
    </xf>
    <xf numFmtId="4" fontId="0" fillId="0" borderId="0" xfId="0" applyNumberFormat="1" applyAlignment="1">
      <alignment wrapText="1"/>
    </xf>
    <xf numFmtId="167" fontId="0" fillId="0" borderId="0" xfId="0" applyNumberFormat="1" applyBorder="1"/>
    <xf numFmtId="167" fontId="0" fillId="0" borderId="20" xfId="0" applyNumberFormat="1" applyBorder="1"/>
    <xf numFmtId="167" fontId="3" fillId="0" borderId="20" xfId="0" applyNumberFormat="1" applyFont="1" applyBorder="1" applyAlignment="1">
      <alignment horizontal="right"/>
    </xf>
    <xf numFmtId="4" fontId="0" fillId="0" borderId="0" xfId="0" applyNumberFormat="1" applyAlignment="1">
      <alignment wrapText="1"/>
    </xf>
    <xf numFmtId="4" fontId="27" fillId="0" borderId="0" xfId="131" applyNumberFormat="1" applyFont="1" applyBorder="1" applyAlignment="1">
      <alignment horizontal="center"/>
    </xf>
    <xf numFmtId="164" fontId="63" fillId="0" borderId="0" xfId="144" applyFont="1" applyBorder="1" applyAlignment="1">
      <alignment horizontal="right"/>
    </xf>
    <xf numFmtId="164" fontId="64" fillId="0" borderId="0" xfId="144" applyFont="1" applyBorder="1"/>
    <xf numFmtId="167" fontId="63" fillId="0" borderId="0" xfId="131" applyNumberFormat="1" applyFont="1" applyFill="1" applyBorder="1"/>
    <xf numFmtId="164" fontId="65" fillId="0" borderId="0" xfId="144" applyFont="1"/>
    <xf numFmtId="164" fontId="66" fillId="0" borderId="0" xfId="144" applyFont="1" applyBorder="1"/>
    <xf numFmtId="168" fontId="66" fillId="0" borderId="0" xfId="131" applyNumberFormat="1" applyFont="1" applyBorder="1" applyAlignment="1">
      <alignment horizontal="right"/>
    </xf>
    <xf numFmtId="164" fontId="66" fillId="0" borderId="0" xfId="144" applyFont="1"/>
    <xf numFmtId="1" fontId="66" fillId="0" borderId="0" xfId="144" applyNumberFormat="1" applyFont="1" applyFill="1" applyBorder="1" applyAlignment="1">
      <alignment horizontal="right"/>
    </xf>
    <xf numFmtId="1" fontId="66" fillId="0" borderId="0" xfId="144" applyNumberFormat="1" applyFont="1" applyBorder="1" applyAlignment="1">
      <alignment horizontal="right"/>
    </xf>
    <xf numFmtId="4" fontId="63" fillId="0" borderId="0" xfId="131" applyNumberFormat="1" applyFont="1"/>
    <xf numFmtId="4" fontId="66" fillId="0" borderId="0" xfId="131" applyNumberFormat="1" applyFont="1" applyBorder="1"/>
    <xf numFmtId="4" fontId="66" fillId="0" borderId="0" xfId="131" applyNumberFormat="1" applyFont="1"/>
    <xf numFmtId="167" fontId="66" fillId="0" borderId="0" xfId="131" applyNumberFormat="1" applyFont="1"/>
    <xf numFmtId="167" fontId="63" fillId="0" borderId="0" xfId="131" applyNumberFormat="1" applyFont="1"/>
    <xf numFmtId="166" fontId="63" fillId="0" borderId="0" xfId="131" applyNumberFormat="1" applyFont="1"/>
    <xf numFmtId="167" fontId="66" fillId="0" borderId="0" xfId="0" applyNumberFormat="1" applyFont="1"/>
    <xf numFmtId="166" fontId="66" fillId="0" borderId="0" xfId="131" applyNumberFormat="1" applyFont="1"/>
    <xf numFmtId="167" fontId="66" fillId="0" borderId="0" xfId="131" applyNumberFormat="1" applyFont="1" applyBorder="1"/>
    <xf numFmtId="167" fontId="66" fillId="0" borderId="0" xfId="0" applyNumberFormat="1" applyFont="1" applyBorder="1"/>
    <xf numFmtId="166" fontId="66" fillId="0" borderId="0" xfId="131" applyNumberFormat="1" applyFont="1" applyBorder="1"/>
    <xf numFmtId="167" fontId="66" fillId="0" borderId="0" xfId="144" applyNumberFormat="1" applyFont="1"/>
    <xf numFmtId="166" fontId="65" fillId="0" borderId="0" xfId="144" applyNumberFormat="1" applyFont="1"/>
    <xf numFmtId="4" fontId="67" fillId="0" borderId="0" xfId="0" applyNumberFormat="1" applyFont="1" applyAlignment="1">
      <alignment horizontal="center"/>
    </xf>
    <xf numFmtId="165" fontId="30" fillId="27" borderId="0" xfId="146" applyFont="1" applyFill="1" applyBorder="1" applyAlignment="1">
      <alignment horizontal="right"/>
    </xf>
    <xf numFmtId="165" fontId="26" fillId="27" borderId="0" xfId="146" applyFont="1" applyFill="1" applyBorder="1"/>
    <xf numFmtId="166" fontId="26" fillId="27" borderId="0" xfId="146" applyNumberFormat="1" applyFont="1" applyFill="1" applyBorder="1"/>
    <xf numFmtId="165" fontId="26" fillId="27" borderId="0" xfId="146" applyFont="1" applyFill="1" applyBorder="1" applyAlignment="1">
      <alignment horizontal="right"/>
    </xf>
    <xf numFmtId="0" fontId="26" fillId="27" borderId="0" xfId="0" applyFont="1" applyFill="1"/>
    <xf numFmtId="166" fontId="26" fillId="27" borderId="0" xfId="0" applyNumberFormat="1" applyFont="1" applyFill="1"/>
    <xf numFmtId="2" fontId="26" fillId="27" borderId="0" xfId="146" applyNumberFormat="1" applyFont="1" applyFill="1" applyBorder="1"/>
    <xf numFmtId="167" fontId="30" fillId="27" borderId="0" xfId="0" applyNumberFormat="1" applyFont="1" applyFill="1" applyBorder="1"/>
    <xf numFmtId="167" fontId="30" fillId="27" borderId="0" xfId="131" applyNumberFormat="1" applyFont="1" applyFill="1"/>
    <xf numFmtId="166" fontId="26" fillId="27" borderId="0" xfId="0" applyNumberFormat="1" applyFont="1" applyFill="1" applyBorder="1" applyAlignment="1">
      <alignment horizontal="right"/>
    </xf>
    <xf numFmtId="165" fontId="26" fillId="27" borderId="0" xfId="145" applyFont="1" applyFill="1" applyBorder="1" applyAlignment="1">
      <alignment horizontal="right"/>
    </xf>
    <xf numFmtId="166" fontId="26" fillId="27" borderId="0" xfId="0" applyNumberFormat="1" applyFont="1" applyFill="1" applyBorder="1"/>
    <xf numFmtId="165" fontId="26" fillId="27" borderId="0" xfId="145" applyFont="1" applyFill="1" applyBorder="1"/>
    <xf numFmtId="167" fontId="26" fillId="27" borderId="0" xfId="0" applyNumberFormat="1" applyFont="1" applyFill="1" applyBorder="1"/>
    <xf numFmtId="166" fontId="26" fillId="27" borderId="0" xfId="146" applyNumberFormat="1" applyFont="1" applyFill="1"/>
    <xf numFmtId="2" fontId="26" fillId="27" borderId="0" xfId="0" applyNumberFormat="1" applyFont="1" applyFill="1"/>
    <xf numFmtId="166" fontId="26" fillId="27" borderId="0" xfId="146" applyNumberFormat="1" applyFont="1" applyFill="1" applyBorder="1" applyAlignment="1">
      <alignment horizontal="right"/>
    </xf>
    <xf numFmtId="165" fontId="26" fillId="27" borderId="0" xfId="146" applyFont="1" applyFill="1"/>
    <xf numFmtId="4" fontId="3" fillId="27" borderId="0" xfId="0" applyNumberFormat="1" applyFont="1" applyFill="1"/>
    <xf numFmtId="4" fontId="26" fillId="27" borderId="0" xfId="0" applyNumberFormat="1" applyFont="1" applyFill="1"/>
    <xf numFmtId="4" fontId="61" fillId="27" borderId="0" xfId="0" applyNumberFormat="1" applyFont="1" applyFill="1"/>
    <xf numFmtId="167" fontId="26" fillId="27" borderId="0" xfId="0" applyNumberFormat="1" applyFont="1" applyFill="1"/>
    <xf numFmtId="4" fontId="26" fillId="27" borderId="0" xfId="0" applyNumberFormat="1" applyFont="1" applyFill="1" applyBorder="1"/>
    <xf numFmtId="0" fontId="26" fillId="27" borderId="0" xfId="0" applyFont="1" applyFill="1" applyBorder="1" applyAlignment="1"/>
    <xf numFmtId="0" fontId="3" fillId="27" borderId="0" xfId="148" applyFill="1"/>
    <xf numFmtId="166" fontId="26" fillId="27" borderId="0" xfId="0" applyNumberFormat="1" applyFont="1" applyFill="1" applyBorder="1" applyAlignment="1">
      <alignment vertical="top"/>
    </xf>
    <xf numFmtId="166" fontId="26" fillId="27" borderId="0" xfId="144" applyNumberFormat="1" applyFont="1" applyFill="1"/>
    <xf numFmtId="167" fontId="55" fillId="27" borderId="0" xfId="0" applyNumberFormat="1" applyFont="1" applyFill="1" applyBorder="1"/>
    <xf numFmtId="4" fontId="26" fillId="27" borderId="0" xfId="0" applyNumberFormat="1" applyFont="1" applyFill="1" applyBorder="1" applyAlignment="1">
      <alignment horizontal="right"/>
    </xf>
    <xf numFmtId="164" fontId="26" fillId="27" borderId="0" xfId="144" applyFont="1" applyFill="1"/>
    <xf numFmtId="167" fontId="26" fillId="27" borderId="0" xfId="144" applyNumberFormat="1" applyFont="1" applyFill="1"/>
    <xf numFmtId="164" fontId="26" fillId="27" borderId="0" xfId="144" applyFont="1" applyFill="1" applyAlignment="1">
      <alignment horizontal="right"/>
    </xf>
    <xf numFmtId="167" fontId="26" fillId="27" borderId="0" xfId="144" applyNumberFormat="1" applyFont="1" applyFill="1" applyAlignment="1">
      <alignment horizontal="right"/>
    </xf>
    <xf numFmtId="0" fontId="26" fillId="27" borderId="0" xfId="0" applyFont="1" applyFill="1" applyBorder="1"/>
    <xf numFmtId="4" fontId="26" fillId="27" borderId="0" xfId="131" applyNumberFormat="1" applyFont="1" applyFill="1" applyBorder="1"/>
    <xf numFmtId="165" fontId="66" fillId="27" borderId="0" xfId="146" applyFont="1" applyFill="1" applyBorder="1"/>
    <xf numFmtId="1" fontId="63" fillId="27" borderId="18" xfId="146" applyNumberFormat="1" applyFont="1" applyFill="1" applyBorder="1"/>
    <xf numFmtId="0" fontId="66" fillId="27" borderId="0" xfId="0" applyFont="1" applyFill="1"/>
    <xf numFmtId="4" fontId="67" fillId="27" borderId="0" xfId="0" applyNumberFormat="1" applyFont="1" applyFill="1"/>
    <xf numFmtId="4" fontId="66" fillId="27" borderId="0" xfId="0" applyNumberFormat="1" applyFont="1" applyFill="1" applyBorder="1"/>
    <xf numFmtId="0" fontId="66" fillId="27" borderId="0" xfId="0" applyFont="1" applyFill="1" applyBorder="1" applyAlignment="1"/>
    <xf numFmtId="0" fontId="67" fillId="27" borderId="0" xfId="148" applyFont="1" applyFill="1"/>
    <xf numFmtId="166" fontId="66" fillId="27" borderId="0" xfId="0" applyNumberFormat="1" applyFont="1" applyFill="1" applyBorder="1" applyAlignment="1">
      <alignment vertical="top"/>
    </xf>
    <xf numFmtId="167" fontId="66" fillId="27" borderId="0" xfId="0" applyNumberFormat="1" applyFont="1" applyFill="1" applyBorder="1"/>
    <xf numFmtId="166" fontId="66" fillId="27" borderId="0" xfId="0" applyNumberFormat="1" applyFont="1" applyFill="1"/>
    <xf numFmtId="167" fontId="66" fillId="27" borderId="0" xfId="0" applyNumberFormat="1" applyFont="1" applyFill="1"/>
    <xf numFmtId="0" fontId="66" fillId="27" borderId="0" xfId="0" applyFont="1" applyFill="1" applyBorder="1"/>
    <xf numFmtId="4" fontId="66" fillId="27" borderId="0" xfId="0" applyNumberFormat="1" applyFont="1" applyFill="1"/>
    <xf numFmtId="4" fontId="66" fillId="27" borderId="0" xfId="131" applyNumberFormat="1" applyFont="1" applyFill="1" applyBorder="1"/>
    <xf numFmtId="167" fontId="26" fillId="27" borderId="0" xfId="145" applyNumberFormat="1" applyFont="1" applyFill="1" applyBorder="1" applyAlignment="1">
      <alignment horizontal="right"/>
    </xf>
    <xf numFmtId="165" fontId="26" fillId="27" borderId="0" xfId="145" applyFont="1" applyFill="1" applyBorder="1" applyAlignment="1">
      <alignment horizontal="right" wrapText="1"/>
    </xf>
    <xf numFmtId="165" fontId="26" fillId="27" borderId="0" xfId="145" applyFont="1" applyFill="1" applyBorder="1" applyAlignment="1" applyProtection="1">
      <alignment horizontal="right" wrapText="1"/>
      <protection locked="0"/>
    </xf>
    <xf numFmtId="167" fontId="30" fillId="27" borderId="0" xfId="145" applyNumberFormat="1" applyFont="1" applyFill="1" applyBorder="1" applyAlignment="1">
      <alignment horizontal="right"/>
    </xf>
    <xf numFmtId="3" fontId="26" fillId="27" borderId="0" xfId="145" applyNumberFormat="1" applyFont="1" applyFill="1" applyBorder="1" applyAlignment="1">
      <alignment horizontal="right"/>
    </xf>
    <xf numFmtId="167" fontId="26" fillId="27" borderId="0" xfId="147" applyNumberFormat="1" applyFont="1" applyFill="1" applyBorder="1" applyAlignment="1">
      <alignment horizontal="right"/>
    </xf>
    <xf numFmtId="167" fontId="26" fillId="27" borderId="0" xfId="0" applyNumberFormat="1" applyFont="1" applyFill="1" applyBorder="1" applyAlignment="1"/>
    <xf numFmtId="4" fontId="26" fillId="27" borderId="12" xfId="0" applyNumberFormat="1" applyFont="1" applyFill="1" applyBorder="1"/>
    <xf numFmtId="4" fontId="41" fillId="27" borderId="0" xfId="0" applyNumberFormat="1" applyFont="1" applyFill="1" applyBorder="1"/>
    <xf numFmtId="0" fontId="26" fillId="27" borderId="0" xfId="0" applyFont="1" applyFill="1" applyBorder="1" applyAlignment="1">
      <alignment horizontal="left" indent="1"/>
    </xf>
    <xf numFmtId="49" fontId="26" fillId="27" borderId="0" xfId="0" applyNumberFormat="1" applyFont="1" applyFill="1" applyBorder="1" applyAlignment="1">
      <alignment horizontal="center"/>
    </xf>
    <xf numFmtId="168" fontId="26" fillId="27" borderId="0" xfId="0" applyNumberFormat="1" applyFont="1" applyFill="1" applyBorder="1" applyAlignment="1">
      <alignment horizontal="right"/>
    </xf>
    <xf numFmtId="1" fontId="26" fillId="27" borderId="0" xfId="0" applyNumberFormat="1" applyFont="1" applyFill="1" applyBorder="1" applyAlignment="1"/>
    <xf numFmtId="1" fontId="26" fillId="27" borderId="0" xfId="0" applyNumberFormat="1" applyFont="1" applyFill="1" applyBorder="1" applyAlignment="1">
      <alignment horizontal="right"/>
    </xf>
    <xf numFmtId="166" fontId="26" fillId="27" borderId="0" xfId="0" applyNumberFormat="1" applyFont="1" applyFill="1" applyBorder="1" applyAlignment="1"/>
    <xf numFmtId="0" fontId="26" fillId="27" borderId="0" xfId="0" applyFont="1" applyFill="1" applyBorder="1" applyAlignment="1">
      <alignment horizontal="left" wrapText="1" indent="1"/>
    </xf>
    <xf numFmtId="0" fontId="26" fillId="27" borderId="0" xfId="0" applyFont="1" applyFill="1" applyBorder="1" applyAlignment="1">
      <alignment horizontal="left"/>
    </xf>
    <xf numFmtId="0" fontId="26" fillId="27" borderId="0" xfId="0" applyFont="1" applyFill="1" applyBorder="1" applyAlignment="1">
      <alignment horizontal="right"/>
    </xf>
    <xf numFmtId="2" fontId="26" fillId="27" borderId="0" xfId="0" applyNumberFormat="1" applyFont="1" applyFill="1" applyBorder="1" applyAlignment="1"/>
    <xf numFmtId="0" fontId="26" fillId="27" borderId="13" xfId="0" applyFont="1" applyFill="1" applyBorder="1" applyAlignment="1"/>
    <xf numFmtId="1" fontId="66" fillId="27" borderId="0" xfId="0" applyNumberFormat="1" applyFont="1" applyFill="1" applyAlignment="1"/>
    <xf numFmtId="0" fontId="66" fillId="27" borderId="0" xfId="0" applyFont="1" applyFill="1" applyAlignment="1">
      <alignment horizontal="center"/>
    </xf>
    <xf numFmtId="1" fontId="66" fillId="27" borderId="0" xfId="0" applyNumberFormat="1" applyFont="1" applyFill="1" applyAlignment="1">
      <alignment horizontal="right"/>
    </xf>
    <xf numFmtId="165" fontId="66" fillId="27" borderId="0" xfId="146" applyFont="1" applyFill="1"/>
    <xf numFmtId="49" fontId="66" fillId="27" borderId="0" xfId="0" applyNumberFormat="1" applyFont="1" applyFill="1" applyAlignment="1">
      <alignment horizontal="right"/>
    </xf>
    <xf numFmtId="49" fontId="66" fillId="27" borderId="0" xfId="0" applyNumberFormat="1" applyFont="1" applyFill="1" applyAlignment="1"/>
    <xf numFmtId="167" fontId="63" fillId="27" borderId="0" xfId="0" applyNumberFormat="1" applyFont="1" applyFill="1" applyBorder="1" applyAlignment="1">
      <alignment horizontal="right"/>
    </xf>
    <xf numFmtId="165" fontId="63" fillId="27" borderId="0" xfId="145" applyFont="1" applyFill="1" applyBorder="1" applyAlignment="1" applyProtection="1">
      <alignment horizontal="left" indent="1"/>
      <protection locked="0"/>
    </xf>
    <xf numFmtId="165" fontId="66" fillId="27" borderId="0" xfId="145" applyFont="1" applyFill="1" applyBorder="1"/>
    <xf numFmtId="4" fontId="66" fillId="27" borderId="0" xfId="0" applyNumberFormat="1" applyFont="1" applyFill="1" applyBorder="1" applyAlignment="1">
      <alignment horizontal="center"/>
    </xf>
    <xf numFmtId="177" fontId="66" fillId="27" borderId="0" xfId="0" applyNumberFormat="1" applyFont="1" applyFill="1" applyBorder="1" applyAlignment="1"/>
    <xf numFmtId="0" fontId="66" fillId="27" borderId="0" xfId="0" applyFont="1" applyFill="1" applyBorder="1" applyAlignment="1">
      <alignment horizontal="right"/>
    </xf>
    <xf numFmtId="178" fontId="66" fillId="27" borderId="0" xfId="0" applyNumberFormat="1" applyFont="1" applyFill="1" applyBorder="1" applyAlignment="1"/>
    <xf numFmtId="0" fontId="66" fillId="27" borderId="0" xfId="135" applyFont="1" applyFill="1" applyAlignment="1">
      <alignment horizontal="left" wrapText="1" indent="1"/>
    </xf>
    <xf numFmtId="0" fontId="66" fillId="27" borderId="0" xfId="135" applyFont="1" applyFill="1" applyAlignment="1">
      <alignment horizontal="left" indent="1"/>
    </xf>
    <xf numFmtId="4" fontId="66" fillId="27" borderId="0" xfId="0" applyNumberFormat="1" applyFont="1" applyFill="1" applyBorder="1" applyAlignment="1">
      <alignment horizontal="left" indent="1"/>
    </xf>
    <xf numFmtId="168" fontId="66" fillId="27" borderId="0" xfId="0" applyNumberFormat="1" applyFont="1" applyFill="1" applyBorder="1"/>
    <xf numFmtId="0" fontId="66" fillId="27" borderId="0" xfId="0" applyFont="1" applyFill="1" applyBorder="1" applyAlignment="1">
      <alignment horizontal="left" indent="4"/>
    </xf>
    <xf numFmtId="4" fontId="66" fillId="0" borderId="0" xfId="0" applyNumberFormat="1" applyFont="1"/>
    <xf numFmtId="4" fontId="63" fillId="0" borderId="0" xfId="0" applyNumberFormat="1" applyFont="1" applyAlignment="1"/>
    <xf numFmtId="4" fontId="66" fillId="0" borderId="0" xfId="0" applyNumberFormat="1" applyFont="1" applyAlignment="1"/>
    <xf numFmtId="4" fontId="66" fillId="0" borderId="0" xfId="0" applyNumberFormat="1" applyFont="1" applyAlignment="1">
      <alignment horizontal="left" indent="1"/>
    </xf>
    <xf numFmtId="4" fontId="67" fillId="0" borderId="0" xfId="0" applyNumberFormat="1" applyFont="1" applyAlignment="1">
      <alignment horizontal="center" vertical="center"/>
    </xf>
    <xf numFmtId="170" fontId="66" fillId="0" borderId="0" xfId="0" applyNumberFormat="1" applyFont="1" applyBorder="1"/>
    <xf numFmtId="175" fontId="67" fillId="0" borderId="20" xfId="0" applyNumberFormat="1" applyFont="1" applyBorder="1"/>
    <xf numFmtId="0" fontId="67" fillId="0" borderId="20" xfId="0" applyNumberFormat="1" applyFont="1" applyBorder="1"/>
    <xf numFmtId="168" fontId="66" fillId="0" borderId="0" xfId="0" applyNumberFormat="1" applyFont="1" applyBorder="1"/>
    <xf numFmtId="0" fontId="67" fillId="0" borderId="0" xfId="0" applyNumberFormat="1" applyFont="1"/>
    <xf numFmtId="167" fontId="66" fillId="0" borderId="0" xfId="0" applyNumberFormat="1" applyFont="1" applyBorder="1" applyAlignment="1">
      <alignment horizontal="right"/>
    </xf>
    <xf numFmtId="176" fontId="66" fillId="0" borderId="0" xfId="0" applyNumberFormat="1" applyFont="1" applyBorder="1" applyAlignment="1">
      <alignment horizontal="right"/>
    </xf>
    <xf numFmtId="0" fontId="68" fillId="27" borderId="0" xfId="148" applyFont="1" applyFill="1" applyAlignment="1">
      <alignment horizontal="right" wrapText="1"/>
    </xf>
    <xf numFmtId="0" fontId="69" fillId="27" borderId="0" xfId="148" applyFont="1" applyFill="1" applyBorder="1" applyAlignment="1">
      <alignment horizontal="center"/>
    </xf>
    <xf numFmtId="166" fontId="63" fillId="27" borderId="0" xfId="0" applyNumberFormat="1" applyFont="1" applyFill="1"/>
    <xf numFmtId="166" fontId="63" fillId="27" borderId="0" xfId="129" applyNumberFormat="1" applyFont="1" applyFill="1" applyBorder="1"/>
    <xf numFmtId="167" fontId="63" fillId="27" borderId="0" xfId="129" applyNumberFormat="1" applyFont="1" applyFill="1" applyBorder="1"/>
    <xf numFmtId="167" fontId="63" fillId="27" borderId="0" xfId="161" applyNumberFormat="1" applyFont="1" applyFill="1" applyBorder="1" applyAlignment="1">
      <alignment horizontal="right" wrapText="1"/>
    </xf>
    <xf numFmtId="166" fontId="66" fillId="27" borderId="0" xfId="129" applyNumberFormat="1" applyFont="1" applyFill="1" applyBorder="1"/>
    <xf numFmtId="167" fontId="67" fillId="27" borderId="0" xfId="0" applyNumberFormat="1" applyFont="1" applyFill="1"/>
    <xf numFmtId="4" fontId="67" fillId="27" borderId="0" xfId="0" applyNumberFormat="1" applyFont="1" applyFill="1" applyAlignment="1"/>
    <xf numFmtId="4" fontId="66" fillId="0" borderId="0" xfId="0" applyNumberFormat="1" applyFont="1" applyBorder="1"/>
    <xf numFmtId="164" fontId="66" fillId="0" borderId="0" xfId="144" applyFont="1" applyFill="1" applyBorder="1" applyAlignment="1" applyProtection="1">
      <alignment horizontal="right"/>
      <protection locked="0"/>
    </xf>
    <xf numFmtId="167" fontId="63" fillId="0" borderId="0" xfId="0" applyNumberFormat="1" applyFont="1" applyBorder="1"/>
    <xf numFmtId="4" fontId="63" fillId="0" borderId="0" xfId="0" applyNumberFormat="1" applyFont="1" applyBorder="1"/>
    <xf numFmtId="0" fontId="66" fillId="0" borderId="0" xfId="135" applyFont="1" applyAlignment="1">
      <alignment horizontal="left"/>
    </xf>
    <xf numFmtId="166" fontId="66" fillId="0" borderId="0" xfId="0" applyNumberFormat="1" applyFont="1" applyBorder="1"/>
    <xf numFmtId="0" fontId="66" fillId="0" borderId="0" xfId="135" applyFont="1" applyAlignment="1">
      <alignment horizontal="left" indent="1"/>
    </xf>
    <xf numFmtId="4" fontId="66" fillId="0" borderId="0" xfId="0" applyNumberFormat="1" applyFont="1" applyBorder="1" applyAlignment="1">
      <alignment horizontal="right"/>
    </xf>
    <xf numFmtId="0" fontId="66" fillId="0" borderId="0" xfId="135" applyFont="1" applyAlignment="1">
      <alignment horizontal="left" wrapText="1" indent="1"/>
    </xf>
    <xf numFmtId="167" fontId="66" fillId="0" borderId="0" xfId="144" applyNumberFormat="1" applyFont="1" applyAlignment="1">
      <alignment horizontal="right"/>
    </xf>
    <xf numFmtId="164" fontId="66" fillId="0" borderId="0" xfId="144" applyFont="1" applyAlignment="1">
      <alignment horizontal="right"/>
    </xf>
    <xf numFmtId="166" fontId="66" fillId="0" borderId="0" xfId="144" applyNumberFormat="1" applyFont="1"/>
    <xf numFmtId="0" fontId="66" fillId="0" borderId="0" xfId="0" applyFont="1" applyBorder="1" applyAlignment="1"/>
    <xf numFmtId="0" fontId="67" fillId="0" borderId="0" xfId="148" applyFont="1"/>
    <xf numFmtId="166" fontId="66" fillId="0" borderId="0" xfId="0" applyNumberFormat="1" applyFont="1" applyBorder="1" applyAlignment="1">
      <alignment vertical="top"/>
    </xf>
    <xf numFmtId="171" fontId="66" fillId="0" borderId="0" xfId="0" applyNumberFormat="1" applyFont="1" applyBorder="1" applyAlignment="1">
      <alignment horizontal="right"/>
    </xf>
    <xf numFmtId="180" fontId="66" fillId="0" borderId="0" xfId="0" applyNumberFormat="1" applyFont="1" applyBorder="1" applyAlignment="1"/>
    <xf numFmtId="166" fontId="66" fillId="0" borderId="0" xfId="0" applyNumberFormat="1" applyFont="1" applyBorder="1" applyAlignment="1">
      <alignment horizontal="right"/>
    </xf>
    <xf numFmtId="179" fontId="66" fillId="0" borderId="0" xfId="0" applyNumberFormat="1" applyFont="1" applyBorder="1" applyAlignment="1">
      <alignment horizontal="right"/>
    </xf>
    <xf numFmtId="0" fontId="70" fillId="0" borderId="0" xfId="148" applyFont="1" applyAlignment="1">
      <alignment horizontal="right"/>
    </xf>
    <xf numFmtId="0" fontId="71" fillId="0" borderId="0" xfId="148" applyFont="1" applyBorder="1" applyAlignment="1">
      <alignment horizontal="center"/>
    </xf>
    <xf numFmtId="0" fontId="67" fillId="0" borderId="0" xfId="0" applyFont="1" applyAlignment="1"/>
    <xf numFmtId="4" fontId="67" fillId="0" borderId="0" xfId="0" applyNumberFormat="1" applyFont="1"/>
    <xf numFmtId="4" fontId="68" fillId="0" borderId="0" xfId="0" applyNumberFormat="1" applyFont="1" applyAlignment="1">
      <alignment horizontal="center"/>
    </xf>
    <xf numFmtId="3" fontId="67" fillId="0" borderId="0" xfId="0" applyNumberFormat="1" applyFont="1"/>
    <xf numFmtId="3" fontId="68" fillId="0" borderId="0" xfId="0" applyNumberFormat="1" applyFont="1"/>
    <xf numFmtId="1" fontId="68" fillId="0" borderId="0" xfId="0" applyNumberFormat="1" applyFont="1"/>
    <xf numFmtId="167" fontId="67" fillId="0" borderId="0" xfId="0" applyNumberFormat="1" applyFont="1"/>
    <xf numFmtId="4" fontId="72" fillId="0" borderId="0" xfId="0" applyNumberFormat="1" applyFont="1"/>
    <xf numFmtId="167" fontId="72" fillId="0" borderId="0" xfId="0" applyNumberFormat="1" applyFont="1" applyBorder="1" applyAlignment="1">
      <alignment horizontal="right"/>
    </xf>
    <xf numFmtId="167" fontId="63" fillId="0" borderId="0" xfId="0" applyNumberFormat="1" applyFont="1" applyFill="1" applyBorder="1"/>
    <xf numFmtId="167" fontId="72" fillId="0" borderId="0" xfId="147" applyNumberFormat="1" applyFont="1" applyFill="1" applyBorder="1"/>
    <xf numFmtId="167" fontId="72" fillId="0" borderId="0" xfId="145" applyNumberFormat="1" applyFont="1" applyFill="1" applyBorder="1" applyAlignment="1">
      <alignment horizontal="right"/>
    </xf>
    <xf numFmtId="167" fontId="72" fillId="0" borderId="0" xfId="0" applyNumberFormat="1" applyFont="1"/>
    <xf numFmtId="1" fontId="67" fillId="0" borderId="0" xfId="0" applyNumberFormat="1" applyFont="1"/>
    <xf numFmtId="167" fontId="67" fillId="0" borderId="0" xfId="0" applyNumberFormat="1" applyFont="1" applyBorder="1" applyAlignment="1">
      <alignment horizontal="right"/>
    </xf>
    <xf numFmtId="166" fontId="67" fillId="0" borderId="0" xfId="0" applyNumberFormat="1" applyFont="1"/>
    <xf numFmtId="167" fontId="73" fillId="0" borderId="0" xfId="145" applyNumberFormat="1" applyFont="1" applyBorder="1" applyAlignment="1">
      <alignment horizontal="right"/>
    </xf>
    <xf numFmtId="167" fontId="68" fillId="0" borderId="0" xfId="145" applyNumberFormat="1" applyFont="1" applyBorder="1" applyAlignment="1">
      <alignment horizontal="right"/>
    </xf>
    <xf numFmtId="165" fontId="66" fillId="0" borderId="0" xfId="147" applyFont="1" applyFill="1" applyBorder="1" applyAlignment="1" applyProtection="1">
      <alignment horizontal="left" indent="1"/>
      <protection locked="0"/>
    </xf>
    <xf numFmtId="165" fontId="66" fillId="0" borderId="0" xfId="145" applyFont="1" applyFill="1" applyBorder="1" applyAlignment="1" applyProtection="1">
      <alignment horizontal="left" indent="1"/>
      <protection locked="0"/>
    </xf>
    <xf numFmtId="164" fontId="63" fillId="0" borderId="0" xfId="142" applyFont="1" applyFill="1" applyBorder="1" applyAlignment="1" applyProtection="1">
      <alignment horizontal="left"/>
      <protection locked="0"/>
    </xf>
    <xf numFmtId="167" fontId="63" fillId="0" borderId="0" xfId="145" applyNumberFormat="1" applyFont="1" applyFill="1" applyBorder="1" applyAlignment="1">
      <alignment horizontal="right"/>
    </xf>
    <xf numFmtId="165" fontId="66" fillId="0" borderId="0" xfId="145" applyFont="1" applyFill="1" applyBorder="1" applyAlignment="1" applyProtection="1">
      <protection locked="0"/>
    </xf>
    <xf numFmtId="165" fontId="66" fillId="27" borderId="0" xfId="147" applyFont="1" applyFill="1" applyBorder="1" applyAlignment="1" applyProtection="1">
      <alignment horizontal="left" indent="1"/>
      <protection locked="0"/>
    </xf>
    <xf numFmtId="164" fontId="60" fillId="0" borderId="0" xfId="144" applyFont="1" applyBorder="1"/>
    <xf numFmtId="164" fontId="60" fillId="0" borderId="0" xfId="144" applyFont="1" applyBorder="1" applyAlignment="1" applyProtection="1">
      <alignment horizontal="left"/>
      <protection locked="0"/>
    </xf>
    <xf numFmtId="165" fontId="26" fillId="27" borderId="0" xfId="145" applyFont="1" applyFill="1" applyBorder="1" applyAlignment="1" applyProtection="1">
      <alignment horizontal="left" indent="1"/>
      <protection locked="0"/>
    </xf>
    <xf numFmtId="174" fontId="26" fillId="27" borderId="0" xfId="145" applyNumberFormat="1" applyFont="1" applyFill="1" applyBorder="1" applyAlignment="1" applyProtection="1">
      <alignment horizontal="center"/>
      <protection locked="0"/>
    </xf>
    <xf numFmtId="181" fontId="66" fillId="0" borderId="0" xfId="0" applyNumberFormat="1" applyFont="1" applyBorder="1"/>
    <xf numFmtId="176" fontId="66" fillId="0" borderId="0" xfId="0" applyNumberFormat="1" applyFont="1" applyBorder="1"/>
    <xf numFmtId="4" fontId="50" fillId="0" borderId="0" xfId="0" applyNumberFormat="1" applyFont="1" applyAlignment="1"/>
    <xf numFmtId="168" fontId="26" fillId="0" borderId="0" xfId="0" applyNumberFormat="1" applyFont="1" applyFill="1" applyBorder="1" applyAlignment="1">
      <alignment horizontal="right" wrapText="1"/>
    </xf>
    <xf numFmtId="165" fontId="26" fillId="0" borderId="0" xfId="147" applyFont="1" applyBorder="1" applyAlignment="1" applyProtection="1">
      <alignment horizontal="left"/>
    </xf>
    <xf numFmtId="165" fontId="26" fillId="27" borderId="0" xfId="145" applyFont="1" applyFill="1" applyBorder="1" applyAlignment="1" applyProtection="1">
      <alignment horizontal="center"/>
      <protection locked="0"/>
    </xf>
    <xf numFmtId="1" fontId="63" fillId="28" borderId="0" xfId="143" applyNumberFormat="1" applyFont="1" applyFill="1" applyBorder="1" applyAlignment="1">
      <alignment horizontal="left"/>
    </xf>
    <xf numFmtId="164" fontId="63" fillId="28" borderId="0" xfId="143" applyFont="1" applyFill="1" applyBorder="1" applyAlignment="1" applyProtection="1">
      <alignment horizontal="right"/>
      <protection locked="0"/>
    </xf>
    <xf numFmtId="1" fontId="63" fillId="28" borderId="0" xfId="143" applyNumberFormat="1" applyFont="1" applyFill="1" applyBorder="1" applyAlignment="1">
      <alignment horizontal="right"/>
    </xf>
    <xf numFmtId="0" fontId="28" fillId="0" borderId="21" xfId="148" applyFont="1" applyBorder="1" applyAlignment="1">
      <alignment horizontal="center"/>
    </xf>
    <xf numFmtId="165" fontId="26" fillId="0" borderId="21" xfId="146" applyFont="1" applyBorder="1"/>
    <xf numFmtId="164" fontId="63" fillId="28" borderId="0" xfId="143" applyFont="1" applyFill="1" applyBorder="1" applyAlignment="1" applyProtection="1">
      <alignment horizontal="left"/>
      <protection locked="0"/>
    </xf>
    <xf numFmtId="167" fontId="63" fillId="28" borderId="0" xfId="0" applyNumberFormat="1" applyFont="1" applyFill="1" applyBorder="1"/>
    <xf numFmtId="165" fontId="63" fillId="28" borderId="0" xfId="146" applyFont="1" applyFill="1" applyBorder="1"/>
    <xf numFmtId="165" fontId="63" fillId="28" borderId="0" xfId="146" applyFont="1" applyFill="1" applyBorder="1" applyAlignment="1">
      <alignment horizontal="right"/>
    </xf>
    <xf numFmtId="49" fontId="53" fillId="0" borderId="0" xfId="0" applyNumberFormat="1" applyFont="1" applyAlignment="1"/>
    <xf numFmtId="164" fontId="63" fillId="28" borderId="0" xfId="144" applyFont="1" applyFill="1" applyBorder="1" applyProtection="1"/>
    <xf numFmtId="1" fontId="63" fillId="28" borderId="0" xfId="144" applyNumberFormat="1" applyFont="1" applyFill="1" applyBorder="1" applyAlignment="1">
      <alignment horizontal="right"/>
    </xf>
    <xf numFmtId="0" fontId="35" fillId="0" borderId="21" xfId="148" applyFont="1" applyBorder="1" applyAlignment="1">
      <alignment horizontal="center"/>
    </xf>
    <xf numFmtId="4" fontId="26" fillId="0" borderId="21" xfId="131" applyNumberFormat="1" applyFont="1" applyBorder="1"/>
    <xf numFmtId="168" fontId="26" fillId="0" borderId="21" xfId="131" applyNumberFormat="1" applyFont="1" applyBorder="1" applyAlignment="1">
      <alignment horizontal="right"/>
    </xf>
    <xf numFmtId="49" fontId="53" fillId="0" borderId="0" xfId="0" applyNumberFormat="1" applyFont="1" applyBorder="1"/>
    <xf numFmtId="4" fontId="26" fillId="0" borderId="21" xfId="0" applyNumberFormat="1" applyFont="1" applyBorder="1"/>
    <xf numFmtId="4" fontId="53" fillId="0" borderId="0" xfId="0" applyNumberFormat="1" applyFont="1"/>
    <xf numFmtId="0" fontId="63" fillId="28" borderId="0" xfId="0" applyFont="1" applyFill="1" applyBorder="1"/>
    <xf numFmtId="168" fontId="63" fillId="28" borderId="0" xfId="0" applyNumberFormat="1" applyFont="1" applyFill="1" applyBorder="1"/>
    <xf numFmtId="168" fontId="63" fillId="28" borderId="0" xfId="0" applyNumberFormat="1" applyFont="1" applyFill="1" applyBorder="1" applyAlignment="1">
      <alignment horizontal="right"/>
    </xf>
    <xf numFmtId="168" fontId="63" fillId="28" borderId="0" xfId="0" applyNumberFormat="1" applyFont="1" applyFill="1" applyBorder="1" applyAlignment="1">
      <alignment horizontal="right" wrapText="1"/>
    </xf>
    <xf numFmtId="4" fontId="68" fillId="28" borderId="0" xfId="0" applyNumberFormat="1" applyFont="1" applyFill="1" applyBorder="1" applyAlignment="1">
      <alignment horizontal="right" wrapText="1"/>
    </xf>
    <xf numFmtId="4" fontId="68" fillId="28" borderId="0" xfId="0" applyNumberFormat="1" applyFont="1" applyFill="1" applyBorder="1" applyAlignment="1"/>
    <xf numFmtId="0" fontId="26" fillId="0" borderId="21" xfId="0" applyFont="1" applyFill="1" applyBorder="1"/>
    <xf numFmtId="168" fontId="26" fillId="0" borderId="21" xfId="0" applyNumberFormat="1" applyFont="1" applyFill="1" applyBorder="1" applyAlignment="1">
      <alignment horizontal="right"/>
    </xf>
    <xf numFmtId="168" fontId="26" fillId="0" borderId="21" xfId="0" applyNumberFormat="1" applyFont="1" applyBorder="1" applyAlignment="1">
      <alignment horizontal="right"/>
    </xf>
    <xf numFmtId="0" fontId="26" fillId="0" borderId="21" xfId="0" applyFont="1" applyBorder="1"/>
    <xf numFmtId="0" fontId="3" fillId="0" borderId="0" xfId="148" applyFont="1"/>
    <xf numFmtId="0" fontId="53" fillId="0" borderId="0" xfId="0" applyFont="1" applyAlignment="1"/>
    <xf numFmtId="0" fontId="53" fillId="0" borderId="0" xfId="0" applyFont="1" applyAlignment="1">
      <alignment horizontal="left"/>
    </xf>
    <xf numFmtId="165" fontId="53" fillId="0" borderId="0" xfId="147" applyFont="1" applyAlignment="1" applyProtection="1">
      <alignment horizontal="left"/>
      <protection locked="0"/>
    </xf>
    <xf numFmtId="165" fontId="39" fillId="0" borderId="0" xfId="147" applyFont="1"/>
    <xf numFmtId="164" fontId="63" fillId="28" borderId="0" xfId="144" applyFont="1" applyFill="1" applyBorder="1" applyAlignment="1" applyProtection="1">
      <alignment horizontal="left"/>
      <protection locked="0"/>
    </xf>
    <xf numFmtId="164" fontId="63" fillId="28" borderId="0" xfId="144" applyFont="1" applyFill="1" applyBorder="1" applyAlignment="1" applyProtection="1">
      <alignment horizontal="right"/>
      <protection locked="0"/>
    </xf>
    <xf numFmtId="165" fontId="63" fillId="28" borderId="0" xfId="147" applyFont="1" applyFill="1" applyBorder="1" applyAlignment="1" applyProtection="1">
      <alignment horizontal="left"/>
      <protection locked="0"/>
    </xf>
    <xf numFmtId="167" fontId="63" fillId="28" borderId="0" xfId="147" applyNumberFormat="1" applyFont="1" applyFill="1" applyBorder="1" applyAlignment="1" applyProtection="1">
      <protection locked="0"/>
    </xf>
    <xf numFmtId="165" fontId="31" fillId="0" borderId="21" xfId="147" applyFont="1" applyBorder="1" applyAlignment="1" applyProtection="1">
      <alignment horizontal="left" indent="1"/>
      <protection locked="0"/>
    </xf>
    <xf numFmtId="4" fontId="30" fillId="0" borderId="21" xfId="0" applyNumberFormat="1" applyFont="1" applyBorder="1" applyAlignment="1">
      <alignment horizontal="left"/>
    </xf>
    <xf numFmtId="4" fontId="0" fillId="0" borderId="21" xfId="0" applyNumberFormat="1" applyBorder="1" applyAlignment="1"/>
    <xf numFmtId="4" fontId="26" fillId="0" borderId="21" xfId="0" applyNumberFormat="1" applyFont="1" applyFill="1" applyBorder="1" applyAlignment="1">
      <alignment horizontal="center"/>
    </xf>
    <xf numFmtId="4" fontId="66" fillId="28" borderId="0" xfId="0" applyNumberFormat="1" applyFont="1" applyFill="1" applyBorder="1"/>
    <xf numFmtId="0" fontId="66" fillId="28" borderId="0" xfId="0" applyFont="1" applyFill="1" applyBorder="1" applyAlignment="1"/>
    <xf numFmtId="4" fontId="63" fillId="28" borderId="0" xfId="0" applyNumberFormat="1" applyFont="1" applyFill="1" applyBorder="1"/>
    <xf numFmtId="0" fontId="63" fillId="28" borderId="0" xfId="0" applyFont="1" applyFill="1" applyBorder="1" applyAlignment="1"/>
    <xf numFmtId="0" fontId="63" fillId="28" borderId="0" xfId="0" applyFont="1" applyFill="1" applyBorder="1" applyAlignment="1">
      <alignment horizontal="left"/>
    </xf>
    <xf numFmtId="0" fontId="30" fillId="27" borderId="21" xfId="0" applyFont="1" applyFill="1" applyBorder="1" applyAlignment="1">
      <alignment horizontal="left"/>
    </xf>
    <xf numFmtId="0" fontId="26" fillId="27" borderId="21" xfId="0" applyFont="1" applyFill="1" applyBorder="1" applyAlignment="1"/>
    <xf numFmtId="168" fontId="30" fillId="27" borderId="21" xfId="0" applyNumberFormat="1" applyFont="1" applyFill="1" applyBorder="1" applyAlignment="1">
      <alignment horizontal="right"/>
    </xf>
    <xf numFmtId="0" fontId="63" fillId="28" borderId="0" xfId="0" applyFont="1" applyFill="1" applyBorder="1" applyAlignment="1">
      <alignment horizontal="right"/>
    </xf>
    <xf numFmtId="167" fontId="63" fillId="28" borderId="0" xfId="0" applyNumberFormat="1" applyFont="1" applyFill="1" applyBorder="1" applyAlignment="1"/>
    <xf numFmtId="0" fontId="26" fillId="0" borderId="21" xfId="0" applyFont="1" applyFill="1" applyBorder="1" applyAlignment="1">
      <alignment horizontal="left"/>
    </xf>
    <xf numFmtId="0" fontId="26" fillId="0" borderId="21" xfId="0" applyFont="1" applyFill="1" applyBorder="1" applyAlignment="1"/>
    <xf numFmtId="0" fontId="26" fillId="0" borderId="21" xfId="0" applyFont="1" applyBorder="1" applyAlignment="1"/>
    <xf numFmtId="167" fontId="63" fillId="28" borderId="0" xfId="0" applyNumberFormat="1" applyFont="1" applyFill="1" applyBorder="1" applyAlignment="1">
      <alignment horizontal="right"/>
    </xf>
    <xf numFmtId="0" fontId="66" fillId="28" borderId="0" xfId="0" applyFont="1" applyFill="1" applyBorder="1" applyAlignment="1">
      <alignment horizontal="right"/>
    </xf>
    <xf numFmtId="0" fontId="63" fillId="27" borderId="0" xfId="0" applyFont="1" applyFill="1" applyBorder="1" applyAlignment="1">
      <alignment horizontal="left"/>
    </xf>
    <xf numFmtId="168" fontId="63" fillId="27" borderId="0" xfId="0" applyNumberFormat="1" applyFont="1" applyFill="1" applyBorder="1" applyAlignment="1">
      <alignment horizontal="right"/>
    </xf>
    <xf numFmtId="49" fontId="26" fillId="0" borderId="21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/>
    <xf numFmtId="49" fontId="30" fillId="27" borderId="22" xfId="0" applyNumberFormat="1" applyFont="1" applyFill="1" applyBorder="1" applyAlignment="1">
      <alignment horizontal="center"/>
    </xf>
    <xf numFmtId="168" fontId="26" fillId="0" borderId="0" xfId="0" applyNumberFormat="1" applyFont="1" applyFill="1" applyBorder="1" applyAlignment="1">
      <alignment horizontal="center" wrapText="1"/>
    </xf>
    <xf numFmtId="168" fontId="63" fillId="28" borderId="0" xfId="0" applyNumberFormat="1" applyFont="1" applyFill="1" applyBorder="1" applyAlignment="1">
      <alignment horizontal="right" wrapText="1"/>
    </xf>
    <xf numFmtId="0" fontId="63" fillId="28" borderId="0" xfId="0" applyFont="1" applyFill="1" applyBorder="1" applyAlignment="1">
      <alignment horizontal="center"/>
    </xf>
    <xf numFmtId="49" fontId="63" fillId="28" borderId="16" xfId="0" applyNumberFormat="1" applyFont="1" applyFill="1" applyBorder="1" applyAlignment="1">
      <alignment horizontal="center"/>
    </xf>
    <xf numFmtId="166" fontId="63" fillId="28" borderId="0" xfId="0" applyNumberFormat="1" applyFont="1" applyFill="1" applyBorder="1" applyAlignment="1">
      <alignment horizontal="right"/>
    </xf>
    <xf numFmtId="49" fontId="63" fillId="28" borderId="0" xfId="0" applyNumberFormat="1" applyFont="1" applyFill="1" applyBorder="1" applyAlignment="1">
      <alignment horizontal="center"/>
    </xf>
    <xf numFmtId="49" fontId="63" fillId="28" borderId="14" xfId="0" applyNumberFormat="1" applyFont="1" applyFill="1" applyBorder="1" applyAlignment="1">
      <alignment horizontal="center"/>
    </xf>
    <xf numFmtId="1" fontId="63" fillId="28" borderId="0" xfId="0" applyNumberFormat="1" applyFont="1" applyFill="1" applyBorder="1" applyAlignment="1">
      <alignment horizontal="right"/>
    </xf>
    <xf numFmtId="166" fontId="66" fillId="28" borderId="0" xfId="0" applyNumberFormat="1" applyFont="1" applyFill="1" applyBorder="1" applyAlignment="1">
      <alignment horizontal="right"/>
    </xf>
    <xf numFmtId="166" fontId="63" fillId="28" borderId="0" xfId="0" applyNumberFormat="1" applyFont="1" applyFill="1" applyBorder="1" applyAlignment="1"/>
    <xf numFmtId="0" fontId="66" fillId="27" borderId="21" xfId="0" applyFont="1" applyFill="1" applyBorder="1" applyAlignment="1"/>
    <xf numFmtId="49" fontId="63" fillId="28" borderId="17" xfId="0" applyNumberFormat="1" applyFont="1" applyFill="1" applyBorder="1" applyAlignment="1">
      <alignment horizontal="center"/>
    </xf>
    <xf numFmtId="1" fontId="63" fillId="28" borderId="0" xfId="0" applyNumberFormat="1" applyFont="1" applyFill="1" applyBorder="1" applyAlignment="1"/>
    <xf numFmtId="165" fontId="53" fillId="0" borderId="0" xfId="147" applyFont="1" applyFill="1" applyAlignment="1" applyProtection="1">
      <protection locked="0"/>
    </xf>
    <xf numFmtId="167" fontId="63" fillId="28" borderId="0" xfId="147" applyNumberFormat="1" applyFont="1" applyFill="1" applyBorder="1"/>
    <xf numFmtId="4" fontId="66" fillId="28" borderId="0" xfId="0" applyNumberFormat="1" applyFont="1" applyFill="1" applyBorder="1" applyAlignment="1">
      <alignment horizontal="right"/>
    </xf>
    <xf numFmtId="167" fontId="63" fillId="28" borderId="0" xfId="145" applyNumberFormat="1" applyFont="1" applyFill="1" applyBorder="1" applyAlignment="1">
      <alignment horizontal="right"/>
    </xf>
    <xf numFmtId="4" fontId="26" fillId="27" borderId="21" xfId="0" applyNumberFormat="1" applyFont="1" applyFill="1" applyBorder="1"/>
    <xf numFmtId="4" fontId="26" fillId="0" borderId="21" xfId="0" applyNumberFormat="1" applyFont="1" applyFill="1" applyBorder="1"/>
    <xf numFmtId="1" fontId="63" fillId="28" borderId="0" xfId="144" applyNumberFormat="1" applyFont="1" applyFill="1" applyBorder="1" applyAlignment="1">
      <alignment horizontal="left"/>
    </xf>
    <xf numFmtId="167" fontId="66" fillId="28" borderId="0" xfId="147" applyNumberFormat="1" applyFont="1" applyFill="1" applyBorder="1" applyAlignment="1">
      <alignment horizontal="right"/>
    </xf>
    <xf numFmtId="4" fontId="53" fillId="0" borderId="0" xfId="0" applyNumberFormat="1" applyFont="1" applyAlignment="1"/>
    <xf numFmtId="165" fontId="53" fillId="0" borderId="0" xfId="145" applyFont="1" applyBorder="1" applyAlignment="1" applyProtection="1">
      <alignment horizontal="left"/>
      <protection locked="0"/>
    </xf>
    <xf numFmtId="164" fontId="31" fillId="0" borderId="0" xfId="144" applyFont="1" applyBorder="1" applyAlignment="1" applyProtection="1">
      <alignment horizontal="left"/>
      <protection locked="0"/>
    </xf>
    <xf numFmtId="164" fontId="26" fillId="0" borderId="0" xfId="144" applyFont="1" applyBorder="1" applyAlignment="1">
      <alignment horizontal="center"/>
    </xf>
    <xf numFmtId="167" fontId="63" fillId="28" borderId="0" xfId="147" applyNumberFormat="1" applyFont="1" applyFill="1" applyBorder="1" applyAlignment="1">
      <alignment horizontal="right"/>
    </xf>
    <xf numFmtId="165" fontId="63" fillId="28" borderId="0" xfId="145" applyFont="1" applyFill="1" applyBorder="1"/>
    <xf numFmtId="165" fontId="63" fillId="28" borderId="0" xfId="145" applyFont="1" applyFill="1" applyBorder="1" applyAlignment="1" applyProtection="1">
      <alignment horizontal="center"/>
      <protection locked="0"/>
    </xf>
    <xf numFmtId="165" fontId="63" fillId="28" borderId="0" xfId="145" applyFont="1" applyFill="1" applyBorder="1" applyAlignment="1" applyProtection="1">
      <alignment horizontal="right"/>
      <protection locked="0"/>
    </xf>
    <xf numFmtId="165" fontId="63" fillId="28" borderId="0" xfId="145" applyFont="1" applyFill="1" applyBorder="1" applyAlignment="1" applyProtection="1">
      <alignment horizontal="right" wrapText="1"/>
      <protection locked="0"/>
    </xf>
    <xf numFmtId="165" fontId="63" fillId="28" borderId="0" xfId="145" applyFont="1" applyFill="1" applyBorder="1" applyAlignment="1">
      <alignment horizontal="right" wrapText="1"/>
    </xf>
    <xf numFmtId="165" fontId="63" fillId="28" borderId="0" xfId="145" applyFont="1" applyFill="1" applyBorder="1" applyAlignment="1" applyProtection="1">
      <alignment horizontal="left" indent="1"/>
      <protection locked="0"/>
    </xf>
    <xf numFmtId="4" fontId="26" fillId="0" borderId="21" xfId="0" applyNumberFormat="1" applyFont="1" applyBorder="1" applyAlignment="1">
      <alignment horizontal="right"/>
    </xf>
    <xf numFmtId="165" fontId="30" fillId="27" borderId="21" xfId="145" applyFont="1" applyFill="1" applyBorder="1" applyAlignment="1" applyProtection="1">
      <alignment horizontal="left" indent="1"/>
      <protection locked="0"/>
    </xf>
    <xf numFmtId="165" fontId="26" fillId="27" borderId="21" xfId="145" applyFont="1" applyFill="1" applyBorder="1"/>
    <xf numFmtId="165" fontId="31" fillId="0" borderId="0" xfId="145" applyFont="1" applyBorder="1" applyAlignment="1" applyProtection="1">
      <alignment horizontal="left"/>
      <protection locked="0"/>
    </xf>
    <xf numFmtId="165" fontId="26" fillId="0" borderId="0" xfId="145" applyFont="1" applyBorder="1" applyAlignment="1" applyProtection="1">
      <alignment horizontal="left"/>
    </xf>
    <xf numFmtId="164" fontId="63" fillId="28" borderId="0" xfId="142" applyFont="1" applyFill="1" applyBorder="1" applyAlignment="1" applyProtection="1">
      <alignment horizontal="left"/>
      <protection locked="0"/>
    </xf>
    <xf numFmtId="164" fontId="66" fillId="28" borderId="0" xfId="143" applyFont="1" applyFill="1" applyBorder="1" applyAlignment="1" applyProtection="1">
      <alignment horizontal="left"/>
      <protection locked="0"/>
    </xf>
    <xf numFmtId="4" fontId="66" fillId="28" borderId="0" xfId="0" applyNumberFormat="1" applyFont="1" applyFill="1" applyBorder="1" applyAlignment="1"/>
    <xf numFmtId="164" fontId="66" fillId="28" borderId="0" xfId="143" applyFont="1" applyFill="1" applyBorder="1" applyAlignment="1">
      <alignment horizontal="left"/>
    </xf>
    <xf numFmtId="165" fontId="63" fillId="28" borderId="0" xfId="146" applyFont="1" applyFill="1" applyBorder="1" applyAlignment="1" applyProtection="1">
      <alignment horizontal="center"/>
      <protection locked="0"/>
    </xf>
    <xf numFmtId="165" fontId="66" fillId="28" borderId="0" xfId="146" applyFont="1" applyFill="1" applyBorder="1" applyAlignment="1">
      <alignment horizontal="center"/>
    </xf>
    <xf numFmtId="164" fontId="66" fillId="28" borderId="0" xfId="143" applyFont="1" applyFill="1" applyBorder="1" applyAlignment="1">
      <alignment horizontal="center"/>
    </xf>
    <xf numFmtId="164" fontId="66" fillId="28" borderId="0" xfId="143" applyFont="1" applyFill="1" applyBorder="1" applyAlignment="1">
      <alignment horizontal="center" wrapText="1"/>
    </xf>
    <xf numFmtId="164" fontId="63" fillId="28" borderId="0" xfId="143" applyFont="1" applyFill="1" applyBorder="1" applyAlignment="1">
      <alignment horizontal="center"/>
    </xf>
    <xf numFmtId="164" fontId="63" fillId="27" borderId="0" xfId="144" applyFont="1" applyFill="1" applyBorder="1" applyProtection="1"/>
    <xf numFmtId="1" fontId="63" fillId="27" borderId="0" xfId="144" applyNumberFormat="1" applyFont="1" applyFill="1" applyBorder="1" applyAlignment="1">
      <alignment horizontal="right"/>
    </xf>
    <xf numFmtId="167" fontId="63" fillId="28" borderId="0" xfId="131" applyNumberFormat="1" applyFont="1" applyFill="1" applyBorder="1"/>
    <xf numFmtId="168" fontId="63" fillId="27" borderId="0" xfId="0" applyNumberFormat="1" applyFont="1" applyFill="1" applyBorder="1" applyAlignment="1">
      <alignment horizontal="right" wrapText="1"/>
    </xf>
    <xf numFmtId="4" fontId="68" fillId="27" borderId="0" xfId="0" applyNumberFormat="1" applyFont="1" applyFill="1" applyBorder="1" applyAlignment="1">
      <alignment horizontal="right" wrapText="1"/>
    </xf>
    <xf numFmtId="4" fontId="68" fillId="27" borderId="0" xfId="0" applyNumberFormat="1" applyFont="1" applyFill="1" applyBorder="1" applyAlignment="1"/>
    <xf numFmtId="0" fontId="63" fillId="28" borderId="0" xfId="0" applyFont="1" applyFill="1" applyBorder="1" applyAlignment="1">
      <alignment wrapText="1"/>
    </xf>
    <xf numFmtId="0" fontId="63" fillId="28" borderId="0" xfId="0" applyFont="1" applyFill="1" applyBorder="1" applyAlignment="1">
      <alignment horizontal="right" wrapText="1"/>
    </xf>
    <xf numFmtId="0" fontId="63" fillId="28" borderId="0" xfId="0" applyFont="1" applyFill="1"/>
    <xf numFmtId="166" fontId="63" fillId="28" borderId="0" xfId="0" applyNumberFormat="1" applyFont="1" applyFill="1"/>
    <xf numFmtId="167" fontId="63" fillId="28" borderId="0" xfId="0" applyNumberFormat="1" applyFont="1" applyFill="1"/>
    <xf numFmtId="167" fontId="66" fillId="28" borderId="0" xfId="0" applyNumberFormat="1" applyFont="1" applyFill="1"/>
    <xf numFmtId="0" fontId="3" fillId="0" borderId="21" xfId="148" applyBorder="1"/>
    <xf numFmtId="0" fontId="67" fillId="0" borderId="21" xfId="148" applyFont="1" applyBorder="1"/>
    <xf numFmtId="0" fontId="66" fillId="0" borderId="21" xfId="0" applyFont="1" applyBorder="1" applyAlignment="1"/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4" fontId="68" fillId="28" borderId="0" xfId="0" applyNumberFormat="1" applyFont="1" applyFill="1" applyBorder="1" applyAlignment="1"/>
    <xf numFmtId="4" fontId="68" fillId="28" borderId="0" xfId="0" applyNumberFormat="1" applyFont="1" applyFill="1" applyBorder="1" applyAlignment="1">
      <alignment horizontal="center" wrapText="1"/>
    </xf>
    <xf numFmtId="167" fontId="63" fillId="29" borderId="0" xfId="0" applyNumberFormat="1" applyFont="1" applyFill="1" applyBorder="1"/>
    <xf numFmtId="167" fontId="63" fillId="29" borderId="0" xfId="131" applyNumberFormat="1" applyFont="1" applyFill="1" applyBorder="1"/>
    <xf numFmtId="168" fontId="26" fillId="0" borderId="0" xfId="0" applyNumberFormat="1" applyFont="1" applyBorder="1" applyAlignment="1">
      <alignment horizontal="left"/>
    </xf>
    <xf numFmtId="0" fontId="3" fillId="0" borderId="0" xfId="148" applyAlignment="1">
      <alignment horizontal="right"/>
    </xf>
    <xf numFmtId="0" fontId="3" fillId="0" borderId="21" xfId="148" applyBorder="1" applyAlignment="1">
      <alignment horizontal="right"/>
    </xf>
    <xf numFmtId="166" fontId="26" fillId="0" borderId="0" xfId="0" applyNumberFormat="1" applyFont="1" applyBorder="1" applyAlignment="1">
      <alignment horizontal="right" vertical="top"/>
    </xf>
    <xf numFmtId="0" fontId="26" fillId="0" borderId="21" xfId="0" applyFont="1" applyBorder="1" applyAlignment="1">
      <alignment horizontal="right"/>
    </xf>
    <xf numFmtId="0" fontId="66" fillId="27" borderId="21" xfId="0" applyFont="1" applyFill="1" applyBorder="1" applyAlignment="1">
      <alignment horizontal="right"/>
    </xf>
    <xf numFmtId="0" fontId="28" fillId="0" borderId="21" xfId="148" applyFont="1" applyBorder="1" applyAlignment="1">
      <alignment horizontal="right"/>
    </xf>
    <xf numFmtId="4" fontId="40" fillId="0" borderId="0" xfId="0" applyNumberFormat="1" applyFont="1" applyAlignment="1">
      <alignment horizontal="right"/>
    </xf>
    <xf numFmtId="4" fontId="50" fillId="0" borderId="0" xfId="0" applyNumberFormat="1" applyFont="1" applyAlignment="1">
      <alignment horizontal="right"/>
    </xf>
    <xf numFmtId="4" fontId="26" fillId="27" borderId="21" xfId="0" applyNumberFormat="1" applyFont="1" applyFill="1" applyBorder="1" applyAlignment="1">
      <alignment horizontal="right"/>
    </xf>
    <xf numFmtId="4" fontId="66" fillId="27" borderId="0" xfId="0" applyNumberFormat="1" applyFont="1" applyFill="1" applyBorder="1" applyAlignment="1">
      <alignment horizontal="right"/>
    </xf>
    <xf numFmtId="167" fontId="30" fillId="0" borderId="0" xfId="0" applyNumberFormat="1" applyFont="1" applyBorder="1" applyAlignment="1">
      <alignment horizontal="right"/>
    </xf>
    <xf numFmtId="165" fontId="63" fillId="28" borderId="23" xfId="145" applyFont="1" applyFill="1" applyBorder="1" applyAlignment="1">
      <alignment horizontal="right" wrapText="1"/>
    </xf>
    <xf numFmtId="165" fontId="63" fillId="28" borderId="23" xfId="145" applyFont="1" applyFill="1" applyBorder="1" applyAlignment="1" applyProtection="1">
      <alignment horizontal="right" wrapText="1"/>
      <protection locked="0"/>
    </xf>
    <xf numFmtId="167" fontId="3" fillId="0" borderId="0" xfId="0" applyNumberFormat="1" applyFont="1" applyBorder="1" applyAlignment="1">
      <alignment horizontal="right"/>
    </xf>
    <xf numFmtId="0" fontId="3" fillId="0" borderId="25" xfId="148" applyBorder="1"/>
    <xf numFmtId="0" fontId="28" fillId="0" borderId="26" xfId="148" applyFont="1" applyBorder="1" applyAlignment="1">
      <alignment horizontal="center"/>
    </xf>
    <xf numFmtId="0" fontId="28" fillId="27" borderId="26" xfId="148" applyFont="1" applyFill="1" applyBorder="1" applyAlignment="1">
      <alignment horizontal="center"/>
    </xf>
    <xf numFmtId="3" fontId="3" fillId="0" borderId="0" xfId="0" applyNumberFormat="1" applyFont="1"/>
    <xf numFmtId="3" fontId="53" fillId="0" borderId="0" xfId="0" applyNumberFormat="1" applyFont="1"/>
    <xf numFmtId="1" fontId="53" fillId="0" borderId="0" xfId="0" applyNumberFormat="1" applyFont="1"/>
    <xf numFmtId="4" fontId="75" fillId="0" borderId="0" xfId="0" applyNumberFormat="1" applyFont="1"/>
    <xf numFmtId="167" fontId="75" fillId="0" borderId="0" xfId="0" applyNumberFormat="1" applyFont="1" applyBorder="1" applyAlignment="1">
      <alignment horizontal="right"/>
    </xf>
    <xf numFmtId="167" fontId="75" fillId="0" borderId="0" xfId="147" applyNumberFormat="1" applyFont="1" applyFill="1" applyBorder="1"/>
    <xf numFmtId="167" fontId="75" fillId="0" borderId="0" xfId="145" applyNumberFormat="1" applyFont="1" applyFill="1" applyBorder="1" applyAlignment="1">
      <alignment horizontal="right"/>
    </xf>
    <xf numFmtId="167" fontId="75" fillId="0" borderId="0" xfId="0" applyNumberFormat="1" applyFont="1"/>
    <xf numFmtId="1" fontId="3" fillId="0" borderId="0" xfId="0" applyNumberFormat="1" applyFont="1"/>
    <xf numFmtId="166" fontId="3" fillId="0" borderId="0" xfId="0" applyNumberFormat="1" applyFont="1"/>
    <xf numFmtId="167" fontId="76" fillId="0" borderId="0" xfId="145" applyNumberFormat="1" applyFont="1" applyBorder="1" applyAlignment="1">
      <alignment horizontal="right"/>
    </xf>
    <xf numFmtId="164" fontId="32" fillId="0" borderId="0" xfId="142" applyFont="1" applyFill="1" applyBorder="1" applyAlignment="1" applyProtection="1">
      <alignment horizontal="left"/>
      <protection locked="0"/>
    </xf>
    <xf numFmtId="167" fontId="30" fillId="0" borderId="0" xfId="145" applyNumberFormat="1" applyFont="1" applyFill="1" applyBorder="1" applyAlignment="1">
      <alignment horizontal="right"/>
    </xf>
    <xf numFmtId="165" fontId="31" fillId="0" borderId="0" xfId="145" applyFont="1" applyFill="1" applyBorder="1" applyAlignment="1" applyProtection="1">
      <protection locked="0"/>
    </xf>
    <xf numFmtId="0" fontId="3" fillId="0" borderId="0" xfId="0" applyFont="1" applyBorder="1"/>
    <xf numFmtId="167" fontId="3" fillId="0" borderId="0" xfId="0" applyNumberFormat="1" applyFont="1" applyBorder="1"/>
    <xf numFmtId="0" fontId="3" fillId="0" borderId="0" xfId="132" applyFont="1" applyBorder="1" applyAlignment="1">
      <alignment wrapText="1"/>
    </xf>
    <xf numFmtId="0" fontId="3" fillId="0" borderId="0" xfId="132" applyFont="1" applyBorder="1" applyAlignment="1">
      <alignment horizontal="left" wrapText="1"/>
    </xf>
    <xf numFmtId="165" fontId="26" fillId="27" borderId="0" xfId="147" applyFont="1" applyFill="1" applyBorder="1" applyAlignment="1" applyProtection="1">
      <alignment horizontal="left" indent="1"/>
      <protection locked="0"/>
    </xf>
    <xf numFmtId="169" fontId="26" fillId="0" borderId="0" xfId="0" applyNumberFormat="1" applyFont="1" applyBorder="1" applyAlignment="1"/>
    <xf numFmtId="4" fontId="26" fillId="27" borderId="0" xfId="0" applyNumberFormat="1" applyFont="1" applyFill="1" applyBorder="1" applyAlignment="1"/>
    <xf numFmtId="4" fontId="26" fillId="27" borderId="0" xfId="0" applyNumberFormat="1" applyFont="1" applyFill="1" applyBorder="1" applyAlignment="1">
      <alignment horizontal="center"/>
    </xf>
    <xf numFmtId="165" fontId="26" fillId="27" borderId="19" xfId="145" applyFont="1" applyFill="1" applyBorder="1" applyAlignment="1" applyProtection="1">
      <alignment horizontal="left" indent="1"/>
      <protection locked="0"/>
    </xf>
    <xf numFmtId="166" fontId="3" fillId="0" borderId="0" xfId="0" applyNumberFormat="1" applyFont="1" applyAlignment="1">
      <alignment wrapText="1"/>
    </xf>
    <xf numFmtId="166" fontId="28" fillId="0" borderId="21" xfId="148" applyNumberFormat="1" applyFont="1" applyBorder="1" applyAlignment="1">
      <alignment horizontal="center"/>
    </xf>
    <xf numFmtId="166" fontId="3" fillId="0" borderId="0" xfId="148" applyNumberFormat="1"/>
    <xf numFmtId="166" fontId="26" fillId="0" borderId="21" xfId="0" applyNumberFormat="1" applyFont="1" applyBorder="1" applyAlignment="1"/>
    <xf numFmtId="166" fontId="26" fillId="27" borderId="21" xfId="0" applyNumberFormat="1" applyFont="1" applyFill="1" applyBorder="1" applyAlignment="1"/>
    <xf numFmtId="166" fontId="66" fillId="27" borderId="0" xfId="0" applyNumberFormat="1" applyFont="1" applyFill="1" applyBorder="1" applyAlignment="1"/>
    <xf numFmtId="165" fontId="53" fillId="0" borderId="0" xfId="146" applyFont="1" applyBorder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/>
    <xf numFmtId="165" fontId="50" fillId="0" borderId="0" xfId="146" applyFon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 applyAlignment="1"/>
    <xf numFmtId="0" fontId="53" fillId="0" borderId="0" xfId="148" applyFont="1" applyAlignment="1">
      <alignment horizontal="right" wrapText="1"/>
    </xf>
    <xf numFmtId="49" fontId="53" fillId="0" borderId="0" xfId="0" applyNumberFormat="1" applyFont="1" applyAlignment="1">
      <alignment wrapText="1"/>
    </xf>
    <xf numFmtId="4" fontId="68" fillId="28" borderId="0" xfId="0" applyNumberFormat="1" applyFont="1" applyFill="1" applyAlignment="1">
      <alignment horizontal="center"/>
    </xf>
    <xf numFmtId="4" fontId="67" fillId="28" borderId="0" xfId="0" applyNumberFormat="1" applyFont="1" applyFill="1" applyAlignment="1">
      <alignment horizontal="center"/>
    </xf>
    <xf numFmtId="4" fontId="67" fillId="28" borderId="0" xfId="0" applyNumberFormat="1" applyFont="1" applyFill="1" applyAlignment="1"/>
    <xf numFmtId="164" fontId="68" fillId="28" borderId="0" xfId="143" applyFont="1" applyFill="1" applyBorder="1" applyAlignment="1">
      <alignment horizontal="center"/>
    </xf>
    <xf numFmtId="4" fontId="68" fillId="28" borderId="0" xfId="0" applyNumberFormat="1" applyFont="1" applyFill="1" applyAlignment="1"/>
    <xf numFmtId="4" fontId="27" fillId="0" borderId="0" xfId="131" applyNumberFormat="1" applyFont="1" applyBorder="1" applyAlignment="1">
      <alignment horizontal="center"/>
    </xf>
    <xf numFmtId="4" fontId="53" fillId="0" borderId="0" xfId="0" applyNumberFormat="1" applyFont="1" applyBorder="1" applyAlignment="1">
      <alignment horizontal="right" wrapText="1"/>
    </xf>
    <xf numFmtId="4" fontId="3" fillId="0" borderId="0" xfId="0" applyNumberFormat="1" applyFont="1" applyBorder="1" applyAlignment="1"/>
    <xf numFmtId="4" fontId="3" fillId="0" borderId="21" xfId="0" applyNumberFormat="1" applyFont="1" applyBorder="1" applyAlignment="1"/>
    <xf numFmtId="4" fontId="53" fillId="0" borderId="0" xfId="131" applyNumberFormat="1" applyFont="1" applyBorder="1" applyAlignment="1">
      <alignment horizontal="center"/>
    </xf>
    <xf numFmtId="4" fontId="5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5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8" fontId="26" fillId="0" borderId="0" xfId="0" applyNumberFormat="1" applyFont="1" applyFill="1" applyBorder="1" applyAlignment="1">
      <alignment horizontal="center" wrapText="1"/>
    </xf>
    <xf numFmtId="0" fontId="30" fillId="0" borderId="0" xfId="0" applyFont="1" applyBorder="1" applyAlignment="1">
      <alignment horizontal="left" vertical="top"/>
    </xf>
    <xf numFmtId="4" fontId="27" fillId="0" borderId="0" xfId="0" applyNumberFormat="1" applyFont="1" applyBorder="1" applyAlignment="1">
      <alignment horizontal="center"/>
    </xf>
    <xf numFmtId="168" fontId="63" fillId="28" borderId="0" xfId="0" applyNumberFormat="1" applyFont="1" applyFill="1" applyBorder="1" applyAlignment="1">
      <alignment horizontal="right" wrapText="1"/>
    </xf>
    <xf numFmtId="4" fontId="68" fillId="28" borderId="0" xfId="0" applyNumberFormat="1" applyFont="1" applyFill="1" applyBorder="1" applyAlignment="1"/>
    <xf numFmtId="4" fontId="68" fillId="28" borderId="0" xfId="0" applyNumberFormat="1" applyFont="1" applyFill="1" applyBorder="1" applyAlignment="1">
      <alignment horizontal="right" wrapText="1"/>
    </xf>
    <xf numFmtId="4" fontId="50" fillId="0" borderId="0" xfId="0" applyNumberFormat="1" applyFont="1" applyAlignment="1">
      <alignment horizontal="center" wrapText="1" readingOrder="1"/>
    </xf>
    <xf numFmtId="4" fontId="0" fillId="0" borderId="0" xfId="0" applyNumberFormat="1"/>
    <xf numFmtId="0" fontId="53" fillId="0" borderId="0" xfId="148" applyFont="1" applyBorder="1" applyAlignment="1">
      <alignment horizontal="right" wrapText="1"/>
    </xf>
    <xf numFmtId="4" fontId="3" fillId="0" borderId="0" xfId="0" applyNumberFormat="1" applyFont="1" applyBorder="1" applyAlignment="1">
      <alignment wrapText="1"/>
    </xf>
    <xf numFmtId="4" fontId="3" fillId="0" borderId="21" xfId="0" applyNumberFormat="1" applyFont="1" applyBorder="1" applyAlignment="1">
      <alignment wrapText="1"/>
    </xf>
    <xf numFmtId="4" fontId="53" fillId="0" borderId="0" xfId="0" applyNumberFormat="1" applyFont="1" applyAlignment="1">
      <alignment horizontal="center" wrapText="1" readingOrder="1"/>
    </xf>
    <xf numFmtId="4" fontId="3" fillId="0" borderId="0" xfId="0" applyNumberFormat="1" applyFont="1" applyAlignment="1">
      <alignment horizontal="center" wrapText="1" readingOrder="1"/>
    </xf>
    <xf numFmtId="4" fontId="3" fillId="0" borderId="0" xfId="0" applyNumberFormat="1" applyFont="1" applyAlignment="1">
      <alignment wrapText="1" readingOrder="1"/>
    </xf>
    <xf numFmtId="4" fontId="30" fillId="0" borderId="21" xfId="0" applyNumberFormat="1" applyFont="1" applyBorder="1" applyAlignment="1">
      <alignment horizontal="left"/>
    </xf>
    <xf numFmtId="165" fontId="53" fillId="0" borderId="0" xfId="147" applyFont="1" applyAlignment="1" applyProtection="1">
      <alignment horizontal="center" wrapText="1"/>
      <protection locked="0"/>
    </xf>
    <xf numFmtId="2" fontId="53" fillId="0" borderId="0" xfId="148" applyNumberFormat="1" applyFont="1" applyBorder="1" applyAlignment="1">
      <alignment horizontal="right" wrapText="1"/>
    </xf>
    <xf numFmtId="2" fontId="3" fillId="0" borderId="0" xfId="0" applyNumberFormat="1" applyFont="1" applyAlignment="1">
      <alignment wrapText="1"/>
    </xf>
    <xf numFmtId="4" fontId="53" fillId="0" borderId="0" xfId="0" applyNumberFormat="1" applyFont="1" applyAlignment="1">
      <alignment horizontal="center" vertical="top" wrapText="1"/>
    </xf>
    <xf numFmtId="4" fontId="3" fillId="0" borderId="0" xfId="0" applyNumberFormat="1" applyFont="1" applyAlignment="1">
      <alignment horizontal="right" wrapText="1"/>
    </xf>
    <xf numFmtId="165" fontId="26" fillId="27" borderId="0" xfId="145" applyFont="1" applyFill="1" applyBorder="1" applyAlignment="1" applyProtection="1">
      <alignment horizontal="center"/>
      <protection locked="0"/>
    </xf>
    <xf numFmtId="4" fontId="63" fillId="28" borderId="0" xfId="0" applyNumberFormat="1" applyFont="1" applyFill="1" applyBorder="1" applyAlignment="1">
      <alignment horizontal="center" wrapText="1"/>
    </xf>
    <xf numFmtId="165" fontId="63" fillId="28" borderId="0" xfId="145" applyFont="1" applyFill="1" applyBorder="1" applyAlignment="1" applyProtection="1">
      <alignment horizontal="center"/>
      <protection locked="0"/>
    </xf>
    <xf numFmtId="165" fontId="63" fillId="28" borderId="23" xfId="145" applyFont="1" applyFill="1" applyBorder="1" applyAlignment="1" applyProtection="1">
      <alignment horizontal="center" wrapText="1"/>
      <protection locked="0"/>
    </xf>
    <xf numFmtId="4" fontId="68" fillId="28" borderId="23" xfId="0" applyNumberFormat="1" applyFont="1" applyFill="1" applyBorder="1" applyAlignment="1">
      <alignment horizontal="center" wrapText="1"/>
    </xf>
    <xf numFmtId="4" fontId="68" fillId="28" borderId="24" xfId="0" applyNumberFormat="1" applyFont="1" applyFill="1" applyBorder="1" applyAlignment="1">
      <alignment horizontal="center" wrapText="1"/>
    </xf>
    <xf numFmtId="165" fontId="63" fillId="28" borderId="0" xfId="145" applyFont="1" applyFill="1" applyBorder="1" applyAlignment="1" applyProtection="1">
      <alignment horizontal="center" wrapText="1"/>
      <protection locked="0"/>
    </xf>
    <xf numFmtId="4" fontId="68" fillId="28" borderId="0" xfId="0" applyNumberFormat="1" applyFont="1" applyFill="1" applyBorder="1" applyAlignment="1">
      <alignment horizontal="center" wrapText="1"/>
    </xf>
    <xf numFmtId="4" fontId="68" fillId="28" borderId="24" xfId="0" applyNumberFormat="1" applyFont="1" applyFill="1" applyBorder="1" applyAlignment="1"/>
    <xf numFmtId="165" fontId="63" fillId="28" borderId="24" xfId="145" applyFont="1" applyFill="1" applyBorder="1" applyAlignment="1">
      <alignment horizontal="center" wrapText="1"/>
    </xf>
    <xf numFmtId="165" fontId="63" fillId="28" borderId="24" xfId="145" applyFont="1" applyFill="1" applyBorder="1" applyAlignment="1" applyProtection="1">
      <alignment horizontal="center" wrapText="1"/>
      <protection locked="0"/>
    </xf>
    <xf numFmtId="0" fontId="50" fillId="0" borderId="0" xfId="148" applyFont="1" applyAlignment="1">
      <alignment horizontal="right" wrapText="1"/>
    </xf>
    <xf numFmtId="4" fontId="50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/>
    </xf>
    <xf numFmtId="4" fontId="51" fillId="0" borderId="0" xfId="0" applyNumberFormat="1" applyFont="1" applyAlignment="1">
      <alignment horizontal="center"/>
    </xf>
    <xf numFmtId="167" fontId="63" fillId="27" borderId="0" xfId="0" applyNumberFormat="1" applyFont="1" applyFill="1"/>
    <xf numFmtId="167" fontId="68" fillId="27" borderId="0" xfId="148" applyNumberFormat="1" applyFont="1" applyFill="1" applyBorder="1"/>
    <xf numFmtId="0" fontId="63" fillId="27" borderId="0" xfId="0" applyFont="1" applyFill="1"/>
    <xf numFmtId="167" fontId="63" fillId="27" borderId="0" xfId="131" applyNumberFormat="1" applyFont="1" applyFill="1"/>
    <xf numFmtId="2" fontId="66" fillId="27" borderId="0" xfId="0" applyNumberFormat="1" applyFont="1" applyFill="1"/>
    <xf numFmtId="2" fontId="63" fillId="27" borderId="0" xfId="0" applyNumberFormat="1" applyFont="1" applyFill="1"/>
    <xf numFmtId="0" fontId="66" fillId="0" borderId="0" xfId="0" applyFont="1"/>
    <xf numFmtId="166" fontId="63" fillId="0" borderId="0" xfId="131" applyNumberFormat="1" applyFont="1" applyBorder="1" applyAlignment="1">
      <alignment horizontal="right"/>
    </xf>
    <xf numFmtId="167" fontId="63" fillId="0" borderId="0" xfId="147" applyNumberFormat="1" applyFont="1" applyBorder="1"/>
    <xf numFmtId="167" fontId="66" fillId="0" borderId="0" xfId="147" applyNumberFormat="1" applyFont="1" applyBorder="1" applyAlignment="1">
      <alignment horizontal="right"/>
    </xf>
    <xf numFmtId="167" fontId="66" fillId="0" borderId="0" xfId="147" applyNumberFormat="1" applyFont="1" applyBorder="1"/>
  </cellXfs>
  <cellStyles count="226">
    <cellStyle name="_01Terriambien 2007(2)" xfId="1"/>
    <cellStyle name="_01Terriambien 2007(2)_Extracción de agua Estructura y Dinámica" xfId="2"/>
    <cellStyle name="_01Terriambien 2007(2)_Extracción de agua Estructura y Dinámica_esta 2009 DIGITAL009 web" xfId="3"/>
    <cellStyle name="_01Terriambien 2007(2)_Extracción de agua Estructura y Dinámica_Inversiones para el medio ambiente, 2010 con Anuario 2009  web" xfId="4"/>
    <cellStyle name="_01Terriambien 2007(2)_Mapa Cuencas Grises 2007" xfId="5"/>
    <cellStyle name="_01Terriambien 2007(2)_Mapa Cuencas Grises 2007_esta 2009 DIGITAL009 web" xfId="6"/>
    <cellStyle name="_01Terriambien 2007(2)_Mapa Cuencas Grises 2007_Inversiones para el medio ambiente, 2010 con Anuario 2009  web" xfId="7"/>
    <cellStyle name="_01Terriambien 2007(2)_Superficie dañada Variación" xfId="8"/>
    <cellStyle name="_01Terriambien 2007(2)_Superficie dañada Variación_esta 2009 DIGITAL009 web" xfId="9"/>
    <cellStyle name="_01Terriambien 2007(2)_Superficie dañada Variación_Inversiones para el medio ambiente, 2010 con Anuario 2009  web" xfId="10"/>
    <cellStyle name="_Dinámica de Ozono 07" xfId="11"/>
    <cellStyle name="_Dinámica de Ozono 07_Extracción de agua Estructura y Dinámica" xfId="12"/>
    <cellStyle name="_Dinámica de Ozono 07_Extracción de agua Estructura y Dinámica_esta 2009 DIGITAL009 web" xfId="13"/>
    <cellStyle name="_Dinámica de Ozono 07_Extracción de agua Estructura y Dinámica_Inversiones para el medio ambiente, 2010 con Anuario 2009  web" xfId="14"/>
    <cellStyle name="_Dinámica de Ozono 07_Mapa Cuencas Grises 2007" xfId="15"/>
    <cellStyle name="_Dinámica de Ozono 07_Mapa Cuencas Grises 2007_esta 2009 DIGITAL009 web" xfId="16"/>
    <cellStyle name="_Dinámica de Ozono 07_Mapa Cuencas Grises 2007_Inversiones para el medio ambiente, 2010 con Anuario 2009  web" xfId="17"/>
    <cellStyle name="_Dinámica de Ozono 07_Superficie dañada Variación" xfId="18"/>
    <cellStyle name="_Dinámica de Ozono 07_Superficie dañada Variación_esta 2009 DIGITAL009 web" xfId="19"/>
    <cellStyle name="_Dinámica de Ozono 07_Superficie dañada Variación_Inversiones para el medio ambiente, 2010 con Anuario 2009  web" xfId="20"/>
    <cellStyle name="_Energía Renovable Anuario 07" xfId="21"/>
    <cellStyle name="_Energía Renovable Anuario 07_Extracción de agua Estructura y Dinámica" xfId="22"/>
    <cellStyle name="_Energía Renovable Anuario 07_Extracción de agua Estructura y Dinámica_esta 2009 DIGITAL009 web" xfId="23"/>
    <cellStyle name="_Energía Renovable Anuario 07_Extracción de agua Estructura y Dinámica_Inversiones para el medio ambiente, 2010 con Anuario 2009  web" xfId="24"/>
    <cellStyle name="_Energía Renovable Anuario 07_Mapa Cuencas Grises 2007" xfId="25"/>
    <cellStyle name="_Energía Renovable Anuario 07_Mapa Cuencas Grises 2007_esta 2009 DIGITAL009 web" xfId="26"/>
    <cellStyle name="_Energía Renovable Anuario 07_Mapa Cuencas Grises 2007_Inversiones para el medio ambiente, 2010 con Anuario 2009  web" xfId="27"/>
    <cellStyle name="_Energía Renovable Anuario 07_Superficie dañada Variación" xfId="28"/>
    <cellStyle name="_Energía Renovable Anuario 07_Superficie dañada Variación_esta 2009 DIGITAL009 web" xfId="29"/>
    <cellStyle name="_Energía Renovable Anuario 07_Superficie dañada Variación_Inversiones para el medio ambiente, 2010 con Anuario 2009  web" xfId="30"/>
    <cellStyle name="_Escturctura y Dinámica, Frentes y Huracanes" xfId="31"/>
    <cellStyle name="_Escturctura y Dinámica, Frentes y Huracanes_Extracción de agua Estructura y Dinámica" xfId="32"/>
    <cellStyle name="_Escturctura y Dinámica, Frentes y Huracanes_Extracción de agua Estructura y Dinámica_esta 2009 DIGITAL009 web" xfId="33"/>
    <cellStyle name="_Escturctura y Dinámica, Frentes y Huracanes_Extracción de agua Estructura y Dinámica_Inversiones para el medio ambiente, 2010 con Anuario 2009  web" xfId="34"/>
    <cellStyle name="_Escturctura y Dinámica, Frentes y Huracanes_Mapa Cuencas Grises 2007" xfId="35"/>
    <cellStyle name="_Escturctura y Dinámica, Frentes y Huracanes_Mapa Cuencas Grises 2007_esta 2009 DIGITAL009 web" xfId="36"/>
    <cellStyle name="_Escturctura y Dinámica, Frentes y Huracanes_Mapa Cuencas Grises 2007_Inversiones para el medio ambiente, 2010 con Anuario 2009  web" xfId="37"/>
    <cellStyle name="_Escturctura y Dinámica, Frentes y Huracanes_Superficie dañada Variación" xfId="38"/>
    <cellStyle name="_Escturctura y Dinámica, Frentes y Huracanes_Superficie dañada Variación_esta 2009 DIGITAL009 web" xfId="39"/>
    <cellStyle name="_Escturctura y Dinámica, Frentes y Huracanes_Superficie dañada Variación_Inversiones para el medio ambiente, 2010 con Anuario 2009  web" xfId="40"/>
    <cellStyle name="_Ozono en PAO Anuario" xfId="41"/>
    <cellStyle name="_Ozono en PAO Anuario_Extracción de agua Estructura y Dinámica" xfId="42"/>
    <cellStyle name="_Ozono en PAO Anuario_Extracción de agua Estructura y Dinámica_esta 2009 DIGITAL009 web" xfId="43"/>
    <cellStyle name="_Ozono en PAO Anuario_Extracción de agua Estructura y Dinámica_Inversiones para el medio ambiente, 2010 con Anuario 2009  web" xfId="44"/>
    <cellStyle name="_Ozono en PAO Anuario_Mapa Cuencas Grises 2007" xfId="45"/>
    <cellStyle name="_Ozono en PAO Anuario_Mapa Cuencas Grises 2007_esta 2009 DIGITAL009 web" xfId="46"/>
    <cellStyle name="_Ozono en PAO Anuario_Mapa Cuencas Grises 2007_Inversiones para el medio ambiente, 2010 con Anuario 2009  web" xfId="47"/>
    <cellStyle name="_Ozono en PAO Anuario_Superficie dañada Variación" xfId="48"/>
    <cellStyle name="_Ozono en PAO Anuario_Superficie dañada Variación_esta 2009 DIGITAL009 web" xfId="49"/>
    <cellStyle name="_Ozono en PAO Anuario_Superficie dañada Variación_Inversiones para el medio ambiente, 2010 con Anuario 2009  web" xfId="50"/>
    <cellStyle name="_Resiudos Anuario" xfId="51"/>
    <cellStyle name="_Resiudos Anuario_Extracción de agua Estructura y Dinámica" xfId="52"/>
    <cellStyle name="_Resiudos Anuario_Extracción de agua Estructura y Dinámica_esta 2009 DIGITAL009 web" xfId="53"/>
    <cellStyle name="_Resiudos Anuario_Extracción de agua Estructura y Dinámica_Inversiones para el medio ambiente, 2010 con Anuario 2009  web" xfId="54"/>
    <cellStyle name="_Resiudos Anuario_Mapa Cuencas Grises 2007" xfId="55"/>
    <cellStyle name="_Resiudos Anuario_Mapa Cuencas Grises 2007_esta 2009 DIGITAL009 web" xfId="56"/>
    <cellStyle name="_Resiudos Anuario_Mapa Cuencas Grises 2007_Inversiones para el medio ambiente, 2010 con Anuario 2009  web" xfId="57"/>
    <cellStyle name="_Resiudos Anuario_Superficie dañada Variación" xfId="58"/>
    <cellStyle name="_Resiudos Anuario_Superficie dañada Variación_esta 2009 DIGITAL009 web" xfId="59"/>
    <cellStyle name="_Resiudos Anuario_Superficie dañada Variación_Inversiones para el medio ambiente, 2010 con Anuario 2009  web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Énfasis1" xfId="67" builtinId="30" customBuiltin="1"/>
    <cellStyle name="20% - Énfasis1 2" xfId="164"/>
    <cellStyle name="20% - Énfasis2" xfId="68" builtinId="34" customBuiltin="1"/>
    <cellStyle name="20% - Énfasis2 2" xfId="165"/>
    <cellStyle name="20% - Énfasis3" xfId="69" builtinId="38" customBuiltin="1"/>
    <cellStyle name="20% - Énfasis3 2" xfId="166"/>
    <cellStyle name="20% - Énfasis4" xfId="70" builtinId="42" customBuiltin="1"/>
    <cellStyle name="20% - Énfasis4 2" xfId="167"/>
    <cellStyle name="20% - Énfasis5" xfId="71" builtinId="46" customBuiltin="1"/>
    <cellStyle name="20% - Énfasis5 2" xfId="168"/>
    <cellStyle name="20% - Énfasis6" xfId="72" builtinId="50" customBuiltin="1"/>
    <cellStyle name="20% - Énfasis6 2" xfId="169"/>
    <cellStyle name="40% - Accent1" xfId="73"/>
    <cellStyle name="40% - Accent2" xfId="74"/>
    <cellStyle name="40% - Accent3" xfId="75"/>
    <cellStyle name="40% - Accent4" xfId="76"/>
    <cellStyle name="40% - Accent5" xfId="77"/>
    <cellStyle name="40% - Accent6" xfId="78"/>
    <cellStyle name="40% - Énfasis1" xfId="79" builtinId="31" customBuiltin="1"/>
    <cellStyle name="40% - Énfasis1 2" xfId="170"/>
    <cellStyle name="40% - Énfasis2" xfId="80" builtinId="35" customBuiltin="1"/>
    <cellStyle name="40% - Énfasis2 2" xfId="171"/>
    <cellStyle name="40% - Énfasis3" xfId="81" builtinId="39" customBuiltin="1"/>
    <cellStyle name="40% - Énfasis3 2" xfId="172"/>
    <cellStyle name="40% - Énfasis4" xfId="82" builtinId="43" customBuiltin="1"/>
    <cellStyle name="40% - Énfasis4 2" xfId="173"/>
    <cellStyle name="40% - Énfasis5" xfId="83" builtinId="47" customBuiltin="1"/>
    <cellStyle name="40% - Énfasis5 2" xfId="174"/>
    <cellStyle name="40% - Énfasis6" xfId="84" builtinId="51" customBuiltin="1"/>
    <cellStyle name="40% - Énfasis6 2" xfId="175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Énfasis1" xfId="91" builtinId="32" customBuiltin="1"/>
    <cellStyle name="60% - Énfasis1 2" xfId="176"/>
    <cellStyle name="60% - Énfasis2" xfId="92" builtinId="36" customBuiltin="1"/>
    <cellStyle name="60% - Énfasis2 2" xfId="177"/>
    <cellStyle name="60% - Énfasis3" xfId="93" builtinId="40" customBuiltin="1"/>
    <cellStyle name="60% - Énfasis3 2" xfId="178"/>
    <cellStyle name="60% - Énfasis4" xfId="94" builtinId="44" customBuiltin="1"/>
    <cellStyle name="60% - Énfasis4 2" xfId="179"/>
    <cellStyle name="60% - Énfasis5" xfId="95" builtinId="48" customBuiltin="1"/>
    <cellStyle name="60% - Énfasis5 2" xfId="180"/>
    <cellStyle name="60% - Énfasis6" xfId="96" builtinId="52" customBuiltin="1"/>
    <cellStyle name="60% - Énfasis6 2" xfId="181"/>
    <cellStyle name="Accent1" xfId="97"/>
    <cellStyle name="Accent2" xfId="98"/>
    <cellStyle name="Accent3" xfId="99"/>
    <cellStyle name="Accent4" xfId="100"/>
    <cellStyle name="Accent5" xfId="101"/>
    <cellStyle name="Accent6" xfId="102"/>
    <cellStyle name="Bad" xfId="103"/>
    <cellStyle name="Buena" xfId="104" builtinId="26" customBuiltin="1"/>
    <cellStyle name="Buena 2" xfId="182"/>
    <cellStyle name="Calculation" xfId="105"/>
    <cellStyle name="Cálculo" xfId="106" builtinId="22" customBuiltin="1"/>
    <cellStyle name="Cálculo 2" xfId="183"/>
    <cellStyle name="Celda de comprobación" xfId="107" builtinId="23" customBuiltin="1"/>
    <cellStyle name="Celda de comprobación 2" xfId="184"/>
    <cellStyle name="Celda vinculada" xfId="108" builtinId="24" customBuiltin="1"/>
    <cellStyle name="Celda vinculada 2" xfId="185"/>
    <cellStyle name="Comma 2" xfId="109"/>
    <cellStyle name="Encabezado 1" xfId="157" builtinId="16" customBuiltin="1"/>
    <cellStyle name="Encabezado 4" xfId="110" builtinId="19" customBuiltin="1"/>
    <cellStyle name="Encabezado 4 2" xfId="186"/>
    <cellStyle name="Énfasis1" xfId="111" builtinId="29" customBuiltin="1"/>
    <cellStyle name="Énfasis1 2" xfId="187"/>
    <cellStyle name="Énfasis2" xfId="112" builtinId="33" customBuiltin="1"/>
    <cellStyle name="Énfasis2 2" xfId="188"/>
    <cellStyle name="Énfasis3" xfId="113" builtinId="37" customBuiltin="1"/>
    <cellStyle name="Énfasis3 2" xfId="189"/>
    <cellStyle name="Énfasis4" xfId="114" builtinId="41" customBuiltin="1"/>
    <cellStyle name="Énfasis4 2" xfId="190"/>
    <cellStyle name="Énfasis5" xfId="115" builtinId="45" customBuiltin="1"/>
    <cellStyle name="Énfasis5 2" xfId="191"/>
    <cellStyle name="Énfasis6" xfId="116" builtinId="49" customBuiltin="1"/>
    <cellStyle name="Énfasis6 2" xfId="192"/>
    <cellStyle name="Entrada" xfId="117" builtinId="20" customBuiltin="1"/>
    <cellStyle name="Entrada 2" xfId="193"/>
    <cellStyle name="Explanatory Text" xfId="118"/>
    <cellStyle name="Heading 1" xfId="119"/>
    <cellStyle name="Heading 2" xfId="120"/>
    <cellStyle name="Heading 3" xfId="121"/>
    <cellStyle name="Hyperlink 2" xfId="122"/>
    <cellStyle name="Incorrecto" xfId="123" builtinId="27" customBuiltin="1"/>
    <cellStyle name="Incorrecto 2" xfId="194"/>
    <cellStyle name="Neutral" xfId="124" builtinId="28" customBuiltin="1"/>
    <cellStyle name="Neutral 2" xfId="195"/>
    <cellStyle name="Normal" xfId="0" builtinId="0"/>
    <cellStyle name="Normal 10" xfId="125"/>
    <cellStyle name="Normal 11" xfId="126"/>
    <cellStyle name="Normal 12" xfId="127"/>
    <cellStyle name="Normal 13" xfId="128"/>
    <cellStyle name="Normal 13_Inversiones para el medio ambiente, 2010 con Anuario 2009  web" xfId="129"/>
    <cellStyle name="Normal 14" xfId="130"/>
    <cellStyle name="Normal 15" xfId="131"/>
    <cellStyle name="Normal 16" xfId="163"/>
    <cellStyle name="Normal 17" xfId="206"/>
    <cellStyle name="Normal 18" xfId="215"/>
    <cellStyle name="Normal 19" xfId="207"/>
    <cellStyle name="Normal 2" xfId="132"/>
    <cellStyle name="Normal 2 2" xfId="133"/>
    <cellStyle name="Normal 2 3" xfId="209"/>
    <cellStyle name="Normal 2_esta 2009 DIGITAL009 web" xfId="134"/>
    <cellStyle name="Normal 20" xfId="214"/>
    <cellStyle name="Normal 21" xfId="208"/>
    <cellStyle name="Normal 22" xfId="210"/>
    <cellStyle name="Normal 23" xfId="211"/>
    <cellStyle name="Normal 24" xfId="212"/>
    <cellStyle name="Normal 25" xfId="213"/>
    <cellStyle name="Normal 26" xfId="216"/>
    <cellStyle name="Normal 27" xfId="217"/>
    <cellStyle name="Normal 28" xfId="218"/>
    <cellStyle name="Normal 29" xfId="219"/>
    <cellStyle name="Normal 3" xfId="135"/>
    <cellStyle name="Normal 30" xfId="220"/>
    <cellStyle name="Normal 31" xfId="221"/>
    <cellStyle name="Normal 32" xfId="222"/>
    <cellStyle name="Normal 33" xfId="223"/>
    <cellStyle name="Normal 34" xfId="224"/>
    <cellStyle name="Normal 35" xfId="225"/>
    <cellStyle name="Normal 36" xfId="162"/>
    <cellStyle name="Normal 37" xfId="200"/>
    <cellStyle name="Normal 4" xfId="136"/>
    <cellStyle name="Normal 5" xfId="137"/>
    <cellStyle name="Normal 6" xfId="138"/>
    <cellStyle name="Normal 7" xfId="139"/>
    <cellStyle name="Normal 8" xfId="140"/>
    <cellStyle name="Normal 9" xfId="141"/>
    <cellStyle name="Normal_COIN-1_Copia de 01Terriambien Bolislibro" xfId="142"/>
    <cellStyle name="Normal_COIN-1_Copia de 01Terriambien Bolislibro 2" xfId="143"/>
    <cellStyle name="Normal_COIN-1_Tablas Anuario cierre 2006" xfId="144"/>
    <cellStyle name="Normal_COIN-5_Copia de 01Terriambien Bolislibro" xfId="145"/>
    <cellStyle name="Normal_COIN-5_Copia de 01Terriambien Bolislibro 2" xfId="146"/>
    <cellStyle name="Normal_COIN-5_Tablas Anuario cierre 2006" xfId="147"/>
    <cellStyle name="Normal_Hoja1" xfId="161"/>
    <cellStyle name="Normal_JUanC1" xfId="148"/>
    <cellStyle name="Notas" xfId="149" builtinId="10" customBuiltin="1"/>
    <cellStyle name="Notas 2" xfId="196"/>
    <cellStyle name="Output" xfId="150"/>
    <cellStyle name="Percent 2" xfId="151"/>
    <cellStyle name="Salida" xfId="152" builtinId="21" customBuiltin="1"/>
    <cellStyle name="Salida 2" xfId="197"/>
    <cellStyle name="Texto de advertencia" xfId="153" builtinId="11" customBuiltin="1"/>
    <cellStyle name="Texto de advertencia 2" xfId="198"/>
    <cellStyle name="Texto explicativo" xfId="154" builtinId="53" customBuiltin="1"/>
    <cellStyle name="Texto explicativo 2" xfId="199"/>
    <cellStyle name="Title" xfId="155"/>
    <cellStyle name="Título" xfId="156" builtinId="15" customBuiltin="1"/>
    <cellStyle name="Título 1 2" xfId="202"/>
    <cellStyle name="Título 2" xfId="158" builtinId="17" customBuiltin="1"/>
    <cellStyle name="Título 2 2" xfId="203"/>
    <cellStyle name="Título 3" xfId="159" builtinId="18" customBuiltin="1"/>
    <cellStyle name="Título 3 2" xfId="204"/>
    <cellStyle name="Título 4" xfId="201"/>
    <cellStyle name="Total" xfId="160" builtinId="25" customBuiltin="1"/>
    <cellStyle name="Total 2" xfId="205"/>
  </cellStyles>
  <dxfs count="0"/>
  <tableStyles count="0" defaultTableStyle="TableStyleMedium9" defaultPivotStyle="PivotStyleLight16"/>
  <colors>
    <mruColors>
      <color rgb="FF6695C4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429525740193857E-2"/>
          <c:y val="3.7227447736348132E-2"/>
          <c:w val="0.98857046160029194"/>
          <c:h val="0.78530074649759685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'3'!$A$19</c:f>
              <c:strCache>
                <c:ptCount val="1"/>
                <c:pt idx="0">
                  <c:v>Agua</c:v>
                </c:pt>
              </c:strCache>
            </c:strRef>
          </c:tx>
          <c:invertIfNegative val="0"/>
          <c:cat>
            <c:numRef>
              <c:f>'3'!$Q$6:$U$6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'3'!$B$19:$U$19</c:f>
              <c:numCache>
                <c:formatCode>0.0_)</c:formatCode>
                <c:ptCount val="5"/>
                <c:pt idx="0">
                  <c:v>65.624218908457138</c:v>
                </c:pt>
                <c:pt idx="1">
                  <c:v>64.216571837233843</c:v>
                </c:pt>
                <c:pt idx="2">
                  <c:v>67.147916497356547</c:v>
                </c:pt>
                <c:pt idx="3">
                  <c:v>72.900000000000006</c:v>
                </c:pt>
                <c:pt idx="4">
                  <c:v>64.207966932433806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2-40DE-9A6F-C646E2745BD0}"/>
            </c:ext>
          </c:extLst>
        </c:ser>
        <c:ser>
          <c:idx val="2"/>
          <c:order val="1"/>
          <c:tx>
            <c:strRef>
              <c:f>'3'!$A$20</c:f>
              <c:strCache>
                <c:ptCount val="1"/>
                <c:pt idx="0">
                  <c:v>Suelos</c:v>
                </c:pt>
              </c:strCache>
            </c:strRef>
          </c:tx>
          <c:invertIfNegative val="0"/>
          <c:cat>
            <c:numRef>
              <c:f>'3'!$Q$6:$U$6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'3'!$B$20:$U$20</c:f>
              <c:numCache>
                <c:formatCode>0.0_)</c:formatCode>
                <c:ptCount val="5"/>
                <c:pt idx="0">
                  <c:v>1.0398049822376803</c:v>
                </c:pt>
                <c:pt idx="1">
                  <c:v>1.3149291508577392</c:v>
                </c:pt>
                <c:pt idx="2">
                  <c:v>1.9566483599957336</c:v>
                </c:pt>
                <c:pt idx="3">
                  <c:v>1.9</c:v>
                </c:pt>
                <c:pt idx="4">
                  <c:v>0.75253039736355898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72-40DE-9A6F-C646E2745BD0}"/>
            </c:ext>
          </c:extLst>
        </c:ser>
        <c:ser>
          <c:idx val="3"/>
          <c:order val="2"/>
          <c:tx>
            <c:strRef>
              <c:f>'3'!$A$21</c:f>
              <c:strCache>
                <c:ptCount val="1"/>
                <c:pt idx="0">
                  <c:v>Atmósfera</c:v>
                </c:pt>
              </c:strCache>
            </c:strRef>
          </c:tx>
          <c:invertIfNegative val="0"/>
          <c:cat>
            <c:numRef>
              <c:f>'3'!$Q$6:$U$6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'3'!$B$21:$U$21</c:f>
              <c:numCache>
                <c:formatCode>0.0_)</c:formatCode>
                <c:ptCount val="5"/>
                <c:pt idx="0">
                  <c:v>7.3903001206443175</c:v>
                </c:pt>
                <c:pt idx="1">
                  <c:v>7.8821150389709871</c:v>
                </c:pt>
                <c:pt idx="2">
                  <c:v>4.6470833608145146</c:v>
                </c:pt>
                <c:pt idx="3">
                  <c:v>9.3000000000000007</c:v>
                </c:pt>
                <c:pt idx="4">
                  <c:v>12.052558035590621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72-40DE-9A6F-C646E2745BD0}"/>
            </c:ext>
          </c:extLst>
        </c:ser>
        <c:ser>
          <c:idx val="4"/>
          <c:order val="3"/>
          <c:tx>
            <c:strRef>
              <c:f>'3'!$A$22</c:f>
              <c:strCache>
                <c:ptCount val="1"/>
                <c:pt idx="0">
                  <c:v>Recursos Forestales</c:v>
                </c:pt>
              </c:strCache>
            </c:strRef>
          </c:tx>
          <c:invertIfNegative val="0"/>
          <c:cat>
            <c:numRef>
              <c:f>'3'!$Q$6:$U$6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'3'!$B$22:$U$22</c:f>
              <c:numCache>
                <c:formatCode>0.0_)</c:formatCode>
                <c:ptCount val="5"/>
                <c:pt idx="0">
                  <c:v>9.8645115624632869</c:v>
                </c:pt>
                <c:pt idx="1">
                  <c:v>13.132702673748881</c:v>
                </c:pt>
                <c:pt idx="2">
                  <c:v>10.274840216157822</c:v>
                </c:pt>
                <c:pt idx="3">
                  <c:v>13.5</c:v>
                </c:pt>
                <c:pt idx="4">
                  <c:v>3.7109120594103167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B72-40DE-9A6F-C646E2745BD0}"/>
            </c:ext>
          </c:extLst>
        </c:ser>
        <c:ser>
          <c:idx val="5"/>
          <c:order val="4"/>
          <c:tx>
            <c:strRef>
              <c:f>'3'!$A$23</c:f>
              <c:strCache>
                <c:ptCount val="1"/>
                <c:pt idx="0">
                  <c:v>Residuos Sólidos</c:v>
                </c:pt>
              </c:strCache>
            </c:strRef>
          </c:tx>
          <c:invertIfNegative val="0"/>
          <c:cat>
            <c:numRef>
              <c:f>'3'!$Q$6:$U$6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'3'!$B$23:$U$23</c:f>
              <c:numCache>
                <c:formatCode>0.0_)</c:formatCode>
                <c:ptCount val="5"/>
                <c:pt idx="0">
                  <c:v>3.534601420030397</c:v>
                </c:pt>
                <c:pt idx="1">
                  <c:v>2.3664807434114303</c:v>
                </c:pt>
                <c:pt idx="2">
                  <c:v>4.1662395844880535</c:v>
                </c:pt>
                <c:pt idx="3">
                  <c:v>1.8</c:v>
                </c:pt>
                <c:pt idx="4">
                  <c:v>15.3446353618098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B72-40DE-9A6F-C646E2745BD0}"/>
            </c:ext>
          </c:extLst>
        </c:ser>
        <c:ser>
          <c:idx val="6"/>
          <c:order val="5"/>
          <c:tx>
            <c:strRef>
              <c:f>'3'!$A$24</c:f>
              <c:strCache>
                <c:ptCount val="1"/>
                <c:pt idx="0">
                  <c:v>Resto</c:v>
                </c:pt>
              </c:strCache>
            </c:strRef>
          </c:tx>
          <c:invertIfNegative val="0"/>
          <c:cat>
            <c:numRef>
              <c:f>'3'!$Q$6:$U$6</c:f>
              <c:numCache>
                <c:formatCode>0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'3'!$N$24:$U$24</c:f>
              <c:numCache>
                <c:formatCode>0.0_)</c:formatCode>
                <c:ptCount val="5"/>
                <c:pt idx="0">
                  <c:v>14.842657715616294</c:v>
                </c:pt>
                <c:pt idx="1">
                  <c:v>18.067710718652496</c:v>
                </c:pt>
                <c:pt idx="2">
                  <c:v>13.983642157979403</c:v>
                </c:pt>
                <c:pt idx="3">
                  <c:v>0.6</c:v>
                </c:pt>
                <c:pt idx="4">
                  <c:v>3.9313972133918975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B72-40DE-9A6F-C646E2745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4489392"/>
        <c:axId val="384499184"/>
        <c:axId val="0"/>
      </c:bar3DChart>
      <c:catAx>
        <c:axId val="3844893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384499184"/>
        <c:crosses val="autoZero"/>
        <c:auto val="1"/>
        <c:lblAlgn val="ctr"/>
        <c:lblOffset val="100"/>
        <c:noMultiLvlLbl val="0"/>
      </c:catAx>
      <c:valAx>
        <c:axId val="384499184"/>
        <c:scaling>
          <c:orientation val="minMax"/>
          <c:max val="100"/>
          <c:min val="0"/>
        </c:scaling>
        <c:delete val="1"/>
        <c:axPos val="l"/>
        <c:numFmt formatCode="0.0_)" sourceLinked="1"/>
        <c:majorTickMark val="out"/>
        <c:minorTickMark val="none"/>
        <c:tickLblPos val="nextTo"/>
        <c:crossAx val="384489392"/>
        <c:crosses val="autoZero"/>
        <c:crossBetween val="between"/>
        <c:majorUnit val="20"/>
        <c:minorUnit val="2"/>
      </c:valAx>
    </c:plotArea>
    <c:legend>
      <c:legendPos val="b"/>
      <c:layout>
        <c:manualLayout>
          <c:xMode val="edge"/>
          <c:yMode val="edge"/>
          <c:x val="6.1608945940580959E-2"/>
          <c:y val="0.89311581764385595"/>
          <c:w val="0.87678193167030594"/>
          <c:h val="9.167506295218189E-2"/>
        </c:manualLayout>
      </c:layout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Cuencas hidrográficas</a:t>
            </a:r>
          </a:p>
        </c:rich>
      </c:tx>
      <c:layout>
        <c:manualLayout>
          <c:xMode val="edge"/>
          <c:yMode val="edge"/>
          <c:x val="0.24471321488272904"/>
          <c:y val="1.3812137119223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0710541520944"/>
          <c:y val="0.16501888530236325"/>
          <c:w val="0.75672299389542663"/>
          <c:h val="0.5252538205636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'15'!$J$11</c:f>
              <c:strCache>
                <c:ptCount val="1"/>
                <c:pt idx="0">
                  <c:v>Inversión ambiental </c:v>
                </c:pt>
              </c:strCache>
            </c:strRef>
          </c:tx>
          <c:invertIfNegative val="0"/>
          <c:cat>
            <c:numRef>
              <c:f>'15'!$W$10:$AB$10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'15'!$W$11:$AB$11</c:f>
              <c:numCache>
                <c:formatCode>#,##0.0</c:formatCode>
                <c:ptCount val="6"/>
                <c:pt idx="0">
                  <c:v>534.82050000000004</c:v>
                </c:pt>
                <c:pt idx="1">
                  <c:v>623.29999999999995</c:v>
                </c:pt>
                <c:pt idx="2">
                  <c:v>642.5</c:v>
                </c:pt>
                <c:pt idx="3" formatCode="#,##0.00">
                  <c:v>628.12739999999997</c:v>
                </c:pt>
                <c:pt idx="4" formatCode="#,##0.00">
                  <c:v>587.14290000000005</c:v>
                </c:pt>
                <c:pt idx="5" formatCode="#,##0.00">
                  <c:v>574.63570000000004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B-4AFA-9FF0-87B92544CE15}"/>
            </c:ext>
          </c:extLst>
        </c:ser>
        <c:ser>
          <c:idx val="1"/>
          <c:order val="1"/>
          <c:tx>
            <c:strRef>
              <c:f>'15'!$J$12</c:f>
              <c:strCache>
                <c:ptCount val="1"/>
                <c:pt idx="0">
                  <c:v>Inversión en cuencas hidrográficas de interés nacional </c:v>
                </c:pt>
              </c:strCache>
            </c:strRef>
          </c:tx>
          <c:invertIfNegative val="0"/>
          <c:cat>
            <c:numRef>
              <c:f>'15'!$W$10:$AB$10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'15'!$W$12:$AB$12</c:f>
              <c:numCache>
                <c:formatCode>#,##0.0</c:formatCode>
                <c:ptCount val="6"/>
                <c:pt idx="0">
                  <c:v>153.86799999999999</c:v>
                </c:pt>
                <c:pt idx="1">
                  <c:v>184.8</c:v>
                </c:pt>
                <c:pt idx="2">
                  <c:v>138.4</c:v>
                </c:pt>
                <c:pt idx="3" formatCode="#,##0.00">
                  <c:v>140.6155</c:v>
                </c:pt>
                <c:pt idx="4" formatCode="#,##0.00">
                  <c:v>137.91290000000001</c:v>
                </c:pt>
                <c:pt idx="5" formatCode="#,##0.00">
                  <c:v>114.8032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7B-4AFA-9FF0-87B9254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822920048"/>
        <c:axId val="822920592"/>
      </c:barChart>
      <c:lineChart>
        <c:grouping val="standard"/>
        <c:varyColors val="0"/>
        <c:ser>
          <c:idx val="2"/>
          <c:order val="2"/>
          <c:tx>
            <c:strRef>
              <c:f>'15'!$J$13</c:f>
              <c:strCache>
                <c:ptCount val="1"/>
                <c:pt idx="0">
                  <c:v>Inversión en cuencas/inversión medio ambiental</c:v>
                </c:pt>
              </c:strCache>
            </c:strRef>
          </c:tx>
          <c:marker>
            <c:symbol val="triangle"/>
            <c:size val="9"/>
          </c:marker>
          <c:dLbls>
            <c:dLbl>
              <c:idx val="0"/>
              <c:layout>
                <c:manualLayout>
                  <c:x val="-7.2948184847680564E-2"/>
                  <c:y val="4.19465617873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7B-4AFA-9FF0-87B92544CE1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754982327011702"/>
                  <c:y val="-2.1280918188390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7B-4AFA-9FF0-87B92544CE1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052317276767767E-2"/>
                  <c:y val="-3.9205820399354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7B-4AFA-9FF0-87B92544CE1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389158292657378E-2"/>
                  <c:y val="-4.1925028959149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7B-4AFA-9FF0-87B92544CE1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7551491222099014E-2"/>
                  <c:y val="-4.7643097643097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27B-4AFA-9FF0-87B92544CE1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3306600190149914E-2"/>
                  <c:y val="-3.4063319407217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27B-4AFA-9FF0-87B92544CE1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116707683769495E-2"/>
                  <c:y val="-3.296909414144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27B-4AFA-9FF0-87B92544CE15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'15'!$W$10:$AB$10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'15'!$W$13:$AB$13</c:f>
              <c:numCache>
                <c:formatCode>#,##0.0</c:formatCode>
                <c:ptCount val="6"/>
                <c:pt idx="0">
                  <c:v>0.28770026579011088</c:v>
                </c:pt>
                <c:pt idx="1">
                  <c:v>0.29648644312530087</c:v>
                </c:pt>
                <c:pt idx="2">
                  <c:v>0.21540856031128405</c:v>
                </c:pt>
                <c:pt idx="3">
                  <c:v>0.22386461727350215</c:v>
                </c:pt>
                <c:pt idx="4">
                  <c:v>0.23488813370646225</c:v>
                </c:pt>
                <c:pt idx="5">
                  <c:v>0.19978431552373094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27B-4AFA-9FF0-87B9254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29840"/>
        <c:axId val="822928752"/>
      </c:lineChart>
      <c:catAx>
        <c:axId val="82292004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0592"/>
        <c:crosses val="autoZero"/>
        <c:auto val="1"/>
        <c:lblAlgn val="ctr"/>
        <c:lblOffset val="100"/>
        <c:noMultiLvlLbl val="0"/>
      </c:catAx>
      <c:valAx>
        <c:axId val="8229205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/>
                  <a:t>Millones  de Pesos</a:t>
                </a:r>
              </a:p>
            </c:rich>
          </c:tx>
          <c:layout>
            <c:manualLayout>
              <c:xMode val="edge"/>
              <c:yMode val="edge"/>
              <c:x val="1.3787945609723165E-2"/>
              <c:y val="5.2027206408492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0048"/>
        <c:crosses val="autoZero"/>
        <c:crossBetween val="between"/>
      </c:valAx>
      <c:catAx>
        <c:axId val="8229298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22928752"/>
        <c:crosses val="autoZero"/>
        <c:auto val="1"/>
        <c:lblAlgn val="ctr"/>
        <c:lblOffset val="100"/>
        <c:noMultiLvlLbl val="0"/>
      </c:catAx>
      <c:valAx>
        <c:axId val="8229287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822929840"/>
        <c:crosses val="max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8.6455331412103754E-3"/>
          <c:y val="0.79545640128317363"/>
          <c:w val="0.82088623256984539"/>
          <c:h val="0.20454367060410733"/>
        </c:manualLayout>
      </c:layout>
      <c:overlay val="0"/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75000000000001155" l="0.70000000000000062" r="0.70000000000000062" t="0.75000000000001155" header="0.30000000000000032" footer="0.30000000000000032"/>
    <c:pageSetup orientation="landscape" horizontalDpi="-3" verticalDpi="14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Bahías</a:t>
            </a:r>
          </a:p>
        </c:rich>
      </c:tx>
      <c:layout>
        <c:manualLayout>
          <c:xMode val="edge"/>
          <c:yMode val="edge"/>
          <c:x val="0.45631023084571781"/>
          <c:y val="2.42111402741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7360594795538"/>
          <c:y val="0.18705971670896521"/>
          <c:w val="0.72118959107806691"/>
          <c:h val="0.49044894181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'15'!$J$17</c:f>
              <c:strCache>
                <c:ptCount val="1"/>
                <c:pt idx="0">
                  <c:v>Inversión ambiental </c:v>
                </c:pt>
              </c:strCache>
            </c:strRef>
          </c:tx>
          <c:invertIfNegative val="0"/>
          <c:cat>
            <c:numRef>
              <c:f>'15'!$W$16:$AB$16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'15'!$W$17:$AB$17</c:f>
              <c:numCache>
                <c:formatCode>#,##0.0</c:formatCode>
                <c:ptCount val="6"/>
                <c:pt idx="0">
                  <c:v>534.82050000000004</c:v>
                </c:pt>
                <c:pt idx="1">
                  <c:v>623.29999999999995</c:v>
                </c:pt>
                <c:pt idx="2" formatCode="0.0">
                  <c:v>642.5</c:v>
                </c:pt>
                <c:pt idx="3">
                  <c:v>628.12739999999997</c:v>
                </c:pt>
                <c:pt idx="4">
                  <c:v>587.14290000000005</c:v>
                </c:pt>
                <c:pt idx="5" formatCode="#,##0.00">
                  <c:v>574.63570000000004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1F-4100-8AA9-0431EE9C2D21}"/>
            </c:ext>
          </c:extLst>
        </c:ser>
        <c:ser>
          <c:idx val="1"/>
          <c:order val="1"/>
          <c:tx>
            <c:strRef>
              <c:f>'15'!$J$18</c:f>
              <c:strCache>
                <c:ptCount val="1"/>
                <c:pt idx="0">
                  <c:v>Inversión en bahías </c:v>
                </c:pt>
              </c:strCache>
            </c:strRef>
          </c:tx>
          <c:invertIfNegative val="0"/>
          <c:cat>
            <c:numRef>
              <c:f>'15'!$W$16:$AB$16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'15'!$W$18:$AB$18</c:f>
              <c:numCache>
                <c:formatCode>#,##0.0</c:formatCode>
                <c:ptCount val="6"/>
                <c:pt idx="0">
                  <c:v>19.786999999999999</c:v>
                </c:pt>
                <c:pt idx="1">
                  <c:v>39.200000000000003</c:v>
                </c:pt>
                <c:pt idx="2" formatCode="0.0">
                  <c:v>28.1</c:v>
                </c:pt>
                <c:pt idx="3">
                  <c:v>25.029699999999998</c:v>
                </c:pt>
                <c:pt idx="4">
                  <c:v>49.790199999999999</c:v>
                </c:pt>
                <c:pt idx="5" formatCode="#,##0.00">
                  <c:v>29.319299999999998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1F-4100-8AA9-0431EE9C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822921680"/>
        <c:axId val="822922224"/>
      </c:barChart>
      <c:lineChart>
        <c:grouping val="standard"/>
        <c:varyColors val="0"/>
        <c:ser>
          <c:idx val="2"/>
          <c:order val="2"/>
          <c:tx>
            <c:strRef>
              <c:f>'15'!$J$19:$L$19</c:f>
              <c:strCache>
                <c:ptCount val="3"/>
                <c:pt idx="0">
                  <c:v>Inversión en bahías/inversión medio ambiental </c:v>
                </c:pt>
              </c:strCache>
            </c:strRef>
          </c:tx>
          <c:marker>
            <c:symbol val="triangle"/>
            <c:size val="9"/>
          </c:marker>
          <c:dLbls>
            <c:dLbl>
              <c:idx val="0"/>
              <c:layout>
                <c:manualLayout>
                  <c:x val="-5.1164440622396633E-2"/>
                  <c:y val="-4.2925080413193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D1F-4100-8AA9-0431EE9C2D2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422470213123011E-2"/>
                  <c:y val="5.204454595384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D1F-4100-8AA9-0431EE9C2D2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028275547682343E-2"/>
                  <c:y val="-3.7429804238967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D1F-4100-8AA9-0431EE9C2D2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7403218870613942E-2"/>
                  <c:y val="-3.760757367978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D1F-4100-8AA9-0431EE9C2D2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782002538177561E-2"/>
                  <c:y val="6.26355508032168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D1F-4100-8AA9-0431EE9C2D2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44516375532919E-2"/>
                  <c:y val="3.9009376840563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D1F-4100-8AA9-0431EE9C2D21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'15'!$W$16:$AB$16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'15'!$W$19:$AB$19</c:f>
              <c:numCache>
                <c:formatCode>#,##0.0</c:formatCode>
                <c:ptCount val="6"/>
                <c:pt idx="0">
                  <c:v>3.699745989542285E-2</c:v>
                </c:pt>
                <c:pt idx="1">
                  <c:v>6.2891063693245638E-2</c:v>
                </c:pt>
                <c:pt idx="2" formatCode="0.0">
                  <c:v>4.3735408560311287E-2</c:v>
                </c:pt>
                <c:pt idx="3" formatCode="0.0">
                  <c:v>3.984812635143762E-2</c:v>
                </c:pt>
                <c:pt idx="4" formatCode="0.0">
                  <c:v>8.4800821060767306E-2</c:v>
                </c:pt>
                <c:pt idx="5" formatCode="0.0">
                  <c:v>5.1022412982694942E-2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D1F-4100-8AA9-0431EE9C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22768"/>
        <c:axId val="822930384"/>
      </c:lineChart>
      <c:catAx>
        <c:axId val="822921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2224"/>
        <c:crosses val="autoZero"/>
        <c:auto val="1"/>
        <c:lblAlgn val="ctr"/>
        <c:lblOffset val="100"/>
        <c:noMultiLvlLbl val="0"/>
      </c:catAx>
      <c:valAx>
        <c:axId val="822922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/>
                  <a:t>Millones de Pesos</a:t>
                </a:r>
              </a:p>
            </c:rich>
          </c:tx>
          <c:layout>
            <c:manualLayout>
              <c:xMode val="edge"/>
              <c:yMode val="edge"/>
              <c:x val="2.047781569965967E-2"/>
              <c:y val="6.81820833001935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1680"/>
        <c:crosses val="autoZero"/>
        <c:crossBetween val="between"/>
      </c:valAx>
      <c:catAx>
        <c:axId val="8229227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22930384"/>
        <c:crosses val="autoZero"/>
        <c:auto val="1"/>
        <c:lblAlgn val="ctr"/>
        <c:lblOffset val="100"/>
        <c:noMultiLvlLbl val="0"/>
      </c:catAx>
      <c:valAx>
        <c:axId val="822930384"/>
        <c:scaling>
          <c:orientation val="minMax"/>
        </c:scaling>
        <c:delete val="0"/>
        <c:axPos val="r"/>
        <c:numFmt formatCode="#,###,#0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82292276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3.4129692832764506E-2"/>
          <c:y val="0.76515337098014269"/>
          <c:w val="0.95221843003413065"/>
          <c:h val="0.22727325750947791"/>
        </c:manualLayout>
      </c:layout>
      <c:overlay val="0"/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59055118110233451" l="0.59055118110233451" r="0.59055118110233451" t="1.1605511811023621" header="0.39370078740157488" footer="0.59055118110233451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21868312075274E-2"/>
          <c:y val="0.18145491090257646"/>
          <c:w val="0.77021099645290836"/>
          <c:h val="0.7418210320464472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6.032213031848787E-2"/>
                  <c:y val="0.15692652980841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912448274837847"/>
                  <c:y val="0.15467398375518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5203344177313933"/>
                  <c:y val="0.10865188992699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394679438906264"/>
                  <c:y val="6.1055291642263726E-2"/>
                </c:manualLayout>
              </c:layout>
              <c:tx>
                <c:rich>
                  <a:bodyPr/>
                  <a:lstStyle/>
                  <a:p>
                    <a:r>
                      <a:rPr lang="en-US" sz="790"/>
                      <a:t>Hanabanilla</a:t>
                    </a:r>
                    <a:r>
                      <a:rPr lang="en-US"/>
                      <a:t>
2,7%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6020390643130059"/>
                  <c:y val="6.96167111342487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943581352489363E-3"/>
                  <c:y val="6.26732608837118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805557700253216E-3"/>
                  <c:y val="-2.3919892149092153E-2"/>
                </c:manualLayout>
              </c:layout>
              <c:tx>
                <c:rich>
                  <a:bodyPr/>
                  <a:lstStyle/>
                  <a:p>
                    <a:pPr>
                      <a:defRPr sz="790" b="1" baseline="0">
                        <a:latin typeface="Arial" pitchFamily="34" charset="0"/>
                      </a:defRPr>
                    </a:pPr>
                    <a:r>
                      <a:rPr lang="en-US" sz="750"/>
                      <a:t>Guaso Guantánamo</a:t>
                    </a:r>
                    <a:r>
                      <a:rPr lang="en-US" sz="790"/>
                      <a:t>
10,5%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723580866924949"/>
                  <c:y val="-8.304223335719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8284827233659384E-2"/>
                  <c:y val="-2.44497744213886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3893155785948891"/>
                  <c:y val="6.56143139651938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baseline="0">
                    <a:latin typeface="Arial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'15'!$H$45:$H$54</c:f>
              <c:strCache>
                <c:ptCount val="10"/>
                <c:pt idx="0">
                  <c:v>Cuyaguateje</c:v>
                </c:pt>
                <c:pt idx="1">
                  <c:v>Ariguanabo</c:v>
                </c:pt>
                <c:pt idx="2">
                  <c:v>Almendares Vento</c:v>
                </c:pt>
                <c:pt idx="3">
                  <c:v>Hanabanilla</c:v>
                </c:pt>
                <c:pt idx="4">
                  <c:v>Zaza</c:v>
                </c:pt>
                <c:pt idx="5">
                  <c:v>Cauto</c:v>
                </c:pt>
                <c:pt idx="6">
                  <c:v>Guaso Guantánamo</c:v>
                </c:pt>
                <c:pt idx="7">
                  <c:v>Mayarí</c:v>
                </c:pt>
                <c:pt idx="8">
                  <c:v>Ciénaga de Zapata</c:v>
                </c:pt>
                <c:pt idx="9">
                  <c:v>Sagua La Grande</c:v>
                </c:pt>
              </c:strCache>
            </c:strRef>
          </c:cat>
          <c:val>
            <c:numRef>
              <c:f>'15'!$I$45:$I$54</c:f>
              <c:numCache>
                <c:formatCode>#,##0.00</c:formatCode>
                <c:ptCount val="10"/>
                <c:pt idx="0">
                  <c:v>123.4</c:v>
                </c:pt>
                <c:pt idx="1">
                  <c:v>471.9</c:v>
                </c:pt>
                <c:pt idx="2">
                  <c:v>3331.8</c:v>
                </c:pt>
                <c:pt idx="3">
                  <c:v>3107.5</c:v>
                </c:pt>
                <c:pt idx="4">
                  <c:v>11777.7</c:v>
                </c:pt>
                <c:pt idx="5">
                  <c:v>25917.9</c:v>
                </c:pt>
                <c:pt idx="6">
                  <c:v>12078.400000000001</c:v>
                </c:pt>
                <c:pt idx="7">
                  <c:v>48355.1</c:v>
                </c:pt>
                <c:pt idx="8">
                  <c:v>2848.7</c:v>
                </c:pt>
                <c:pt idx="9">
                  <c:v>6790.7999999999993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Bahías</a:t>
            </a:r>
          </a:p>
        </c:rich>
      </c:tx>
      <c:layout>
        <c:manualLayout>
          <c:xMode val="edge"/>
          <c:yMode val="edge"/>
          <c:x val="0.42526982087193604"/>
          <c:y val="4.0084369420073575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80"/>
      <c:depthPercent val="20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015067712086872E-2"/>
          <c:y val="0.35264403329671129"/>
          <c:w val="0.94693479437464367"/>
          <c:h val="0.4080726534217045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5860546964316207E-3"/>
                  <c:y val="8.7821209365797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042841389610053"/>
                  <c:y val="2.8752572702056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984240550842676"/>
                  <c:y val="-0.118500815890511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317157105355314E-3"/>
                  <c:y val="-0.147721948186433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Santiago de Cuba
0,1%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8194566246125257E-2"/>
                  <c:y val="-0.1377410262803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424185327648934E-2"/>
                  <c:y val="-0.150694733524065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718706133305549E-2"/>
                  <c:y val="-3.3333725473430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156937486071194E-2"/>
                  <c:y val="0.1057053801716942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Guantánamo</a:t>
                    </a:r>
                    <a:r>
                      <a:rPr lang="en-US"/>
                      <a:t>
14,1%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'[1]15'!$H$36:$H$43</c:f>
              <c:strCache>
                <c:ptCount val="8"/>
                <c:pt idx="0">
                  <c:v>La Habana</c:v>
                </c:pt>
                <c:pt idx="1">
                  <c:v>Matanzas</c:v>
                </c:pt>
                <c:pt idx="2">
                  <c:v>Nipe</c:v>
                </c:pt>
                <c:pt idx="3">
                  <c:v>Santiago de Cuba</c:v>
                </c:pt>
                <c:pt idx="4">
                  <c:v>Mariel</c:v>
                </c:pt>
                <c:pt idx="5">
                  <c:v>Cárdenas</c:v>
                </c:pt>
                <c:pt idx="6">
                  <c:v>Moa</c:v>
                </c:pt>
                <c:pt idx="7">
                  <c:v>Guantánamo</c:v>
                </c:pt>
              </c:strCache>
            </c:strRef>
          </c:cat>
          <c:val>
            <c:numRef>
              <c:f>'[1]15'!$I$36:$I$43</c:f>
              <c:numCache>
                <c:formatCode>General</c:formatCode>
                <c:ptCount val="8"/>
                <c:pt idx="0">
                  <c:v>16312.1</c:v>
                </c:pt>
                <c:pt idx="1">
                  <c:v>2810.8</c:v>
                </c:pt>
                <c:pt idx="2">
                  <c:v>15845.8</c:v>
                </c:pt>
                <c:pt idx="3">
                  <c:v>26225.3</c:v>
                </c:pt>
                <c:pt idx="4">
                  <c:v>22942.2</c:v>
                </c:pt>
                <c:pt idx="5">
                  <c:v>71399.199999999997</c:v>
                </c:pt>
                <c:pt idx="6">
                  <c:v>33048.6</c:v>
                </c:pt>
                <c:pt idx="7">
                  <c:v>24757.200000000001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42-413C-97BC-934B641A57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1232" r="0.75000000000001232" t="1" header="0" footer="0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Cuencas hidrográficas</a:t>
            </a:r>
          </a:p>
        </c:rich>
      </c:tx>
      <c:layout>
        <c:manualLayout>
          <c:xMode val="edge"/>
          <c:yMode val="edge"/>
          <c:x val="0.24471321488272904"/>
          <c:y val="1.3812137119223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0710541520944"/>
          <c:y val="0.16501888530236325"/>
          <c:w val="0.75672299389542663"/>
          <c:h val="0.5252538205636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'15a'!$J$9</c:f>
              <c:strCache>
                <c:ptCount val="1"/>
                <c:pt idx="0">
                  <c:v>Inversión ambiental </c:v>
                </c:pt>
              </c:strCache>
            </c:strRef>
          </c:tx>
          <c:invertIfNegative val="0"/>
          <c:cat>
            <c:numRef>
              <c:f>'15a'!$W$8:$AB$8</c:f>
              <c:numCache>
                <c:formatCode>0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'15a'!$W$9:$AB$9</c:f>
              <c:numCache>
                <c:formatCode>#,##0.0</c:formatCode>
                <c:ptCount val="6"/>
                <c:pt idx="0">
                  <c:v>623.29999999999995</c:v>
                </c:pt>
                <c:pt idx="1">
                  <c:v>642.5</c:v>
                </c:pt>
                <c:pt idx="2" formatCode="#,##0.00">
                  <c:v>628.12739999999997</c:v>
                </c:pt>
                <c:pt idx="3" formatCode="#,##0.00">
                  <c:v>587.14290000000005</c:v>
                </c:pt>
                <c:pt idx="4" formatCode="#,##0.00">
                  <c:v>574.63570000000004</c:v>
                </c:pt>
                <c:pt idx="5" formatCode="#,##0.00">
                  <c:v>2400.66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B-4AFA-9FF0-87B92544CE15}"/>
            </c:ext>
          </c:extLst>
        </c:ser>
        <c:ser>
          <c:idx val="1"/>
          <c:order val="1"/>
          <c:tx>
            <c:strRef>
              <c:f>'15a'!$J$10</c:f>
              <c:strCache>
                <c:ptCount val="1"/>
                <c:pt idx="0">
                  <c:v>Inversión en cuencas hidrográficas de interés nacional </c:v>
                </c:pt>
              </c:strCache>
            </c:strRef>
          </c:tx>
          <c:invertIfNegative val="0"/>
          <c:cat>
            <c:numRef>
              <c:f>'15a'!$W$8:$AB$8</c:f>
              <c:numCache>
                <c:formatCode>0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'15a'!$W$10:$AB$10</c:f>
              <c:numCache>
                <c:formatCode>#,##0.0</c:formatCode>
                <c:ptCount val="6"/>
                <c:pt idx="0">
                  <c:v>184.8</c:v>
                </c:pt>
                <c:pt idx="1">
                  <c:v>138.4</c:v>
                </c:pt>
                <c:pt idx="2" formatCode="#,##0.00">
                  <c:v>140.6155</c:v>
                </c:pt>
                <c:pt idx="3" formatCode="#,##0.00">
                  <c:v>137.91290000000001</c:v>
                </c:pt>
                <c:pt idx="4" formatCode="#,##0.00">
                  <c:v>114.8032</c:v>
                </c:pt>
                <c:pt idx="5" formatCode="#,##0.00">
                  <c:v>512.69000000000005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7B-4AFA-9FF0-87B9254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822929296"/>
        <c:axId val="822924944"/>
      </c:barChart>
      <c:lineChart>
        <c:grouping val="standard"/>
        <c:varyColors val="0"/>
        <c:ser>
          <c:idx val="2"/>
          <c:order val="2"/>
          <c:tx>
            <c:strRef>
              <c:f>'15a'!$J$11</c:f>
              <c:strCache>
                <c:ptCount val="1"/>
                <c:pt idx="0">
                  <c:v>Inversión en cuencas/inversión medio ambiental</c:v>
                </c:pt>
              </c:strCache>
            </c:strRef>
          </c:tx>
          <c:marker>
            <c:symbol val="triangle"/>
            <c:size val="9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'[1]15'!$W$10:$AB$10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'15a'!$W$11:$AB$11</c:f>
              <c:numCache>
                <c:formatCode>#,##0.0</c:formatCode>
                <c:ptCount val="6"/>
                <c:pt idx="0">
                  <c:v>0.29648644312530087</c:v>
                </c:pt>
                <c:pt idx="1">
                  <c:v>0.21540856031128405</c:v>
                </c:pt>
                <c:pt idx="2">
                  <c:v>0.22386461727350215</c:v>
                </c:pt>
                <c:pt idx="3">
                  <c:v>0.23488813370646225</c:v>
                </c:pt>
                <c:pt idx="4">
                  <c:v>0.19978431552373094</c:v>
                </c:pt>
                <c:pt idx="5">
                  <c:v>0.21356210375480081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27B-4AFA-9FF0-87B9254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26576"/>
        <c:axId val="822925488"/>
      </c:lineChart>
      <c:catAx>
        <c:axId val="8229292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4944"/>
        <c:crosses val="autoZero"/>
        <c:auto val="1"/>
        <c:lblAlgn val="ctr"/>
        <c:lblOffset val="100"/>
        <c:noMultiLvlLbl val="0"/>
      </c:catAx>
      <c:valAx>
        <c:axId val="8229249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/>
                  <a:t>Millones  de Pesos</a:t>
                </a:r>
              </a:p>
            </c:rich>
          </c:tx>
          <c:layout>
            <c:manualLayout>
              <c:xMode val="edge"/>
              <c:yMode val="edge"/>
              <c:x val="1.3787945609723165E-2"/>
              <c:y val="5.2027206408492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9296"/>
        <c:crosses val="autoZero"/>
        <c:crossBetween val="between"/>
      </c:valAx>
      <c:catAx>
        <c:axId val="82292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2925488"/>
        <c:crosses val="autoZero"/>
        <c:auto val="1"/>
        <c:lblAlgn val="ctr"/>
        <c:lblOffset val="100"/>
        <c:noMultiLvlLbl val="0"/>
      </c:catAx>
      <c:valAx>
        <c:axId val="82292548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822926576"/>
        <c:crosses val="max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8.6455331412103754E-3"/>
          <c:y val="0.79545640128317363"/>
          <c:w val="0.82088623256984539"/>
          <c:h val="0.20454367060410733"/>
        </c:manualLayout>
      </c:layout>
      <c:overlay val="0"/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75000000000001155" l="0.70000000000000062" r="0.70000000000000062" t="0.75000000000001155" header="0.30000000000000032" footer="0.30000000000000032"/>
    <c:pageSetup orientation="landscape" horizontalDpi="-3" verticalDpi="14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Bahías</a:t>
            </a:r>
          </a:p>
        </c:rich>
      </c:tx>
      <c:layout>
        <c:manualLayout>
          <c:xMode val="edge"/>
          <c:yMode val="edge"/>
          <c:x val="0.45631023084571781"/>
          <c:y val="2.42111402741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7360594795538"/>
          <c:y val="0.18705971670896521"/>
          <c:w val="0.72118959107806691"/>
          <c:h val="0.49044894181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'15a'!$J$15</c:f>
              <c:strCache>
                <c:ptCount val="1"/>
                <c:pt idx="0">
                  <c:v>Inversión ambiental </c:v>
                </c:pt>
              </c:strCache>
            </c:strRef>
          </c:tx>
          <c:invertIfNegative val="0"/>
          <c:cat>
            <c:numRef>
              <c:f>'[1]15'!$W$16:$AB$16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'15a'!$W$15:$AB$15</c:f>
              <c:numCache>
                <c:formatCode>0.0</c:formatCode>
                <c:ptCount val="6"/>
                <c:pt idx="0" formatCode="#,##0.0">
                  <c:v>623.29999999999995</c:v>
                </c:pt>
                <c:pt idx="1">
                  <c:v>642.5</c:v>
                </c:pt>
                <c:pt idx="2" formatCode="#,##0.0">
                  <c:v>628.12739999999997</c:v>
                </c:pt>
                <c:pt idx="3" formatCode="#,##0.0">
                  <c:v>587.14290000000005</c:v>
                </c:pt>
                <c:pt idx="4" formatCode="#,##0.00">
                  <c:v>574.63570000000004</c:v>
                </c:pt>
                <c:pt idx="5" formatCode="#,##0.00">
                  <c:v>2400.66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1F-4100-8AA9-0431EE9C2D21}"/>
            </c:ext>
          </c:extLst>
        </c:ser>
        <c:ser>
          <c:idx val="1"/>
          <c:order val="1"/>
          <c:tx>
            <c:strRef>
              <c:f>'15a'!$J$16</c:f>
              <c:strCache>
                <c:ptCount val="1"/>
                <c:pt idx="0">
                  <c:v>Inversión en bahías </c:v>
                </c:pt>
              </c:strCache>
            </c:strRef>
          </c:tx>
          <c:invertIfNegative val="0"/>
          <c:cat>
            <c:numRef>
              <c:f>'[1]15'!$W$16:$AB$16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'15a'!$W$16:$AB$16</c:f>
              <c:numCache>
                <c:formatCode>0.0</c:formatCode>
                <c:ptCount val="6"/>
                <c:pt idx="0" formatCode="#,##0.0">
                  <c:v>39.200000000000003</c:v>
                </c:pt>
                <c:pt idx="1">
                  <c:v>28.1</c:v>
                </c:pt>
                <c:pt idx="2" formatCode="#,##0.0">
                  <c:v>25.029699999999998</c:v>
                </c:pt>
                <c:pt idx="3" formatCode="#,##0.0">
                  <c:v>49.790199999999999</c:v>
                </c:pt>
                <c:pt idx="4" formatCode="#,##0.00">
                  <c:v>29.319299999999998</c:v>
                </c:pt>
                <c:pt idx="5" formatCode="#,##0.00">
                  <c:v>213.34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1F-4100-8AA9-0431EE9C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822918960"/>
        <c:axId val="822927664"/>
      </c:barChart>
      <c:lineChart>
        <c:grouping val="standard"/>
        <c:varyColors val="0"/>
        <c:ser>
          <c:idx val="2"/>
          <c:order val="2"/>
          <c:tx>
            <c:strRef>
              <c:f>'15a'!$J$17</c:f>
              <c:strCache>
                <c:ptCount val="1"/>
                <c:pt idx="0">
                  <c:v>Inversión en bahías/inversión medio ambiental </c:v>
                </c:pt>
              </c:strCache>
            </c:strRef>
          </c:tx>
          <c:marker>
            <c:symbol val="triangle"/>
            <c:size val="9"/>
          </c:marker>
          <c:dLbls>
            <c:dLbl>
              <c:idx val="1"/>
              <c:layout>
                <c:manualLayout>
                  <c:x val="-4.2783401755130103E-2"/>
                  <c:y val="-4.2919470231798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672801914687388E-2"/>
                  <c:y val="1.9808986260830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'15a'!$W$14:$AB$14</c:f>
              <c:numCache>
                <c:formatCode>0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'15a'!$W$17:$AB$17</c:f>
              <c:numCache>
                <c:formatCode>#,##0.0</c:formatCode>
                <c:ptCount val="6"/>
                <c:pt idx="0">
                  <c:v>6.2891063693245638E-2</c:v>
                </c:pt>
                <c:pt idx="1">
                  <c:v>4.3735408560311287E-2</c:v>
                </c:pt>
                <c:pt idx="2" formatCode="0.0">
                  <c:v>3.984812635143762E-2</c:v>
                </c:pt>
                <c:pt idx="3" formatCode="0.0">
                  <c:v>8.4800821060767306E-2</c:v>
                </c:pt>
                <c:pt idx="4" formatCode="0.0">
                  <c:v>5.1022412982694942E-2</c:v>
                </c:pt>
                <c:pt idx="5" formatCode="0.0">
                  <c:v>8.8867228178917471E-2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D1F-4100-8AA9-0431EE9C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15696"/>
        <c:axId val="822916240"/>
      </c:lineChart>
      <c:catAx>
        <c:axId val="8229189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7664"/>
        <c:crosses val="autoZero"/>
        <c:auto val="1"/>
        <c:lblAlgn val="ctr"/>
        <c:lblOffset val="100"/>
        <c:noMultiLvlLbl val="0"/>
      </c:catAx>
      <c:valAx>
        <c:axId val="82292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/>
                  <a:t>Millones de Pesos</a:t>
                </a:r>
              </a:p>
            </c:rich>
          </c:tx>
          <c:layout>
            <c:manualLayout>
              <c:xMode val="edge"/>
              <c:yMode val="edge"/>
              <c:x val="2.047781569965967E-2"/>
              <c:y val="6.81820833001935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18960"/>
        <c:crosses val="autoZero"/>
        <c:crossBetween val="between"/>
      </c:valAx>
      <c:catAx>
        <c:axId val="82291569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22916240"/>
        <c:crosses val="autoZero"/>
        <c:auto val="1"/>
        <c:lblAlgn val="ctr"/>
        <c:lblOffset val="100"/>
        <c:noMultiLvlLbl val="0"/>
      </c:catAx>
      <c:valAx>
        <c:axId val="822916240"/>
        <c:scaling>
          <c:orientation val="minMax"/>
        </c:scaling>
        <c:delete val="0"/>
        <c:axPos val="r"/>
        <c:numFmt formatCode="#,###,#0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82291569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3.4129692832764506E-2"/>
          <c:y val="0.76515337098014269"/>
          <c:w val="0.95221843003413065"/>
          <c:h val="0.22727325750947791"/>
        </c:manualLayout>
      </c:layout>
      <c:overlay val="0"/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59055118110233451" l="0.59055118110233451" r="0.59055118110233451" t="1.1605511811023621" header="0.39370078740157488" footer="0.59055118110233451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21868312075274E-2"/>
          <c:y val="0.18145491090257646"/>
          <c:w val="0.77021099645290836"/>
          <c:h val="0.7418210320464472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6.032213031848787E-2"/>
                  <c:y val="0.15692652980841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912448274837847"/>
                  <c:y val="0.15467398375518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5203344177313933"/>
                  <c:y val="0.10865188992699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94679438906264"/>
                  <c:y val="6.1055291642263726E-2"/>
                </c:manualLayout>
              </c:layout>
              <c:tx>
                <c:rich>
                  <a:bodyPr/>
                  <a:lstStyle/>
                  <a:p>
                    <a:r>
                      <a:rPr lang="en-US" sz="790"/>
                      <a:t>Hanabanilla</a:t>
                    </a:r>
                    <a:r>
                      <a:rPr lang="en-US"/>
                      <a:t>
2,7%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6020390643130059"/>
                  <c:y val="6.96167111342487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943581352489363E-3"/>
                  <c:y val="6.26732608837118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805557700253216E-3"/>
                  <c:y val="-2.3919892149092153E-2"/>
                </c:manualLayout>
              </c:layout>
              <c:tx>
                <c:rich>
                  <a:bodyPr/>
                  <a:lstStyle/>
                  <a:p>
                    <a:pPr>
                      <a:defRPr sz="790" b="1" baseline="0">
                        <a:latin typeface="Arial" pitchFamily="34" charset="0"/>
                      </a:defRPr>
                    </a:pPr>
                    <a:r>
                      <a:rPr lang="en-US" sz="750"/>
                      <a:t>Guaso Guantánamo</a:t>
                    </a:r>
                    <a:r>
                      <a:rPr lang="en-US" sz="790"/>
                      <a:t>
10,5%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23580866924949"/>
                  <c:y val="-8.304223335719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8284827233659384E-2"/>
                  <c:y val="-2.44497744213886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3893155785948891"/>
                  <c:y val="6.56143139651938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baseline="0">
                    <a:latin typeface="Arial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'[1]15'!$H$45:$H$54</c:f>
              <c:strCache>
                <c:ptCount val="10"/>
                <c:pt idx="0">
                  <c:v>Cuyaguateje</c:v>
                </c:pt>
                <c:pt idx="1">
                  <c:v>Ariguanabo</c:v>
                </c:pt>
                <c:pt idx="2">
                  <c:v>Almendares Vento</c:v>
                </c:pt>
                <c:pt idx="3">
                  <c:v>Hanabanilla</c:v>
                </c:pt>
                <c:pt idx="4">
                  <c:v>Zaza</c:v>
                </c:pt>
                <c:pt idx="5">
                  <c:v>Cauto</c:v>
                </c:pt>
                <c:pt idx="6">
                  <c:v>Guaso Guantánamo</c:v>
                </c:pt>
                <c:pt idx="7">
                  <c:v>Mayarí</c:v>
                </c:pt>
                <c:pt idx="8">
                  <c:v>Ciénaga de Zapata</c:v>
                </c:pt>
                <c:pt idx="9">
                  <c:v>Sagua La Grande</c:v>
                </c:pt>
              </c:strCache>
            </c:strRef>
          </c:cat>
          <c:val>
            <c:numRef>
              <c:f>'[1]15'!$I$45:$I$54</c:f>
              <c:numCache>
                <c:formatCode>General</c:formatCode>
                <c:ptCount val="10"/>
                <c:pt idx="0">
                  <c:v>3493.8</c:v>
                </c:pt>
                <c:pt idx="1">
                  <c:v>34647.4</c:v>
                </c:pt>
                <c:pt idx="2">
                  <c:v>29795.7</c:v>
                </c:pt>
                <c:pt idx="3">
                  <c:v>7502.3</c:v>
                </c:pt>
                <c:pt idx="4">
                  <c:v>43890.6</c:v>
                </c:pt>
                <c:pt idx="5">
                  <c:v>114268.6</c:v>
                </c:pt>
                <c:pt idx="6">
                  <c:v>63115.4</c:v>
                </c:pt>
                <c:pt idx="7">
                  <c:v>207614.3</c:v>
                </c:pt>
                <c:pt idx="8">
                  <c:v>1703.1</c:v>
                </c:pt>
                <c:pt idx="9">
                  <c:v>6663.4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9958895107008"/>
          <c:y val="8.6393731228184112E-2"/>
          <c:w val="0.72710041104892997"/>
          <c:h val="0.9050843717022485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1.9047619047619271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573-494B-AF14-8705E92CB1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991908169155228E-3"/>
                  <c:y val="6.212241221326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73-494B-AF14-8705E92CB13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1238032924968098E-3"/>
                  <c:y val="-6.65455279628507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573-494B-AF14-8705E92CB13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190476190476676E-3"/>
                  <c:y val="4.4820374015748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73-494B-AF14-8705E92CB13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030585795749093E-2"/>
                  <c:y val="4.433077578857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F1-4112-BFBE-0B0A2CEF70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'5'!$R$9:$R$25</c:f>
              <c:strCache>
                <c:ptCount val="17"/>
                <c:pt idx="0">
                  <c:v>Cuba</c:v>
                </c:pt>
                <c:pt idx="1">
                  <c:v>    Pinar del Río</c:v>
                </c:pt>
                <c:pt idx="2">
                  <c:v>Artemisa</c:v>
                </c:pt>
                <c:pt idx="3">
                  <c:v>La Habana</c:v>
                </c:pt>
                <c:pt idx="4">
                  <c:v>Mayabeque</c:v>
                </c:pt>
                <c:pt idx="5">
                  <c:v>    Matanzas</c:v>
                </c:pt>
                <c:pt idx="6">
                  <c:v>    Villa Clara</c:v>
                </c:pt>
                <c:pt idx="7">
                  <c:v>    Cienfuegos</c:v>
                </c:pt>
                <c:pt idx="8">
                  <c:v>Santi Spíritus</c:v>
                </c:pt>
                <c:pt idx="9">
                  <c:v>    Ciego de Ávila</c:v>
                </c:pt>
                <c:pt idx="10">
                  <c:v>    Camagüey</c:v>
                </c:pt>
                <c:pt idx="11">
                  <c:v>    Las Tunas</c:v>
                </c:pt>
                <c:pt idx="12">
                  <c:v>    Holguín</c:v>
                </c:pt>
                <c:pt idx="13">
                  <c:v>    Granma</c:v>
                </c:pt>
                <c:pt idx="14">
                  <c:v>    Santiago de Cuba</c:v>
                </c:pt>
                <c:pt idx="15">
                  <c:v>Guantánamo</c:v>
                </c:pt>
                <c:pt idx="16">
                  <c:v>    Isla de la Juventud</c:v>
                </c:pt>
              </c:strCache>
            </c:strRef>
          </c:cat>
          <c:val>
            <c:numRef>
              <c:f>'5'!$S$9:$S$25</c:f>
              <c:numCache>
                <c:formatCode>#,##0.00</c:formatCode>
                <c:ptCount val="17"/>
                <c:pt idx="0">
                  <c:v>317.77085899814449</c:v>
                </c:pt>
                <c:pt idx="1">
                  <c:v>251.98640957917269</c:v>
                </c:pt>
                <c:pt idx="2">
                  <c:v>131.24554619935319</c:v>
                </c:pt>
                <c:pt idx="3">
                  <c:v>324.03628802361084</c:v>
                </c:pt>
                <c:pt idx="4">
                  <c:v>118.59852759417487</c:v>
                </c:pt>
                <c:pt idx="5">
                  <c:v>206.23190674360075</c:v>
                </c:pt>
                <c:pt idx="6">
                  <c:v>345.21893267096129</c:v>
                </c:pt>
                <c:pt idx="7">
                  <c:v>104.66609462378318</c:v>
                </c:pt>
                <c:pt idx="8">
                  <c:v>373.41985028829612</c:v>
                </c:pt>
                <c:pt idx="9">
                  <c:v>75.528887147696622</c:v>
                </c:pt>
                <c:pt idx="10">
                  <c:v>250.71424216449628</c:v>
                </c:pt>
                <c:pt idx="11">
                  <c:v>119.77252345229115</c:v>
                </c:pt>
                <c:pt idx="12">
                  <c:v>506.85349343336657</c:v>
                </c:pt>
                <c:pt idx="13">
                  <c:v>659.46437210588147</c:v>
                </c:pt>
                <c:pt idx="14">
                  <c:v>326.52575054663487</c:v>
                </c:pt>
                <c:pt idx="15">
                  <c:v>341.87107701504431</c:v>
                </c:pt>
                <c:pt idx="16">
                  <c:v>454.9224314567274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73-494B-AF14-8705E92CB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384489936"/>
        <c:axId val="384493200"/>
      </c:barChart>
      <c:catAx>
        <c:axId val="384489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ES"/>
          </a:p>
        </c:txPr>
        <c:crossAx val="384493200"/>
        <c:crosses val="autoZero"/>
        <c:auto val="0"/>
        <c:lblAlgn val="ctr"/>
        <c:lblOffset val="1000"/>
        <c:tickLblSkip val="1"/>
        <c:tickMarkSkip val="1"/>
        <c:noMultiLvlLbl val="0"/>
      </c:catAx>
      <c:valAx>
        <c:axId val="384493200"/>
        <c:scaling>
          <c:orientation val="minMax"/>
          <c:max val="150"/>
          <c:min val="-100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Por ciento</a:t>
                </a:r>
              </a:p>
            </c:rich>
          </c:tx>
          <c:layout>
            <c:manualLayout>
              <c:xMode val="edge"/>
              <c:yMode val="edge"/>
              <c:x val="0.87796309055118116"/>
              <c:y val="3.8211732484846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crossAx val="384489936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55" r="0.75000000000001255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4611998131871"/>
          <c:y val="6.8598283824952824E-2"/>
          <c:w val="0.79724699986461356"/>
          <c:h val="0.6555667967980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'7'!$R$38</c:f>
              <c:strCache>
                <c:ptCount val="1"/>
                <c:pt idx="0">
                  <c:v>Inversión total</c:v>
                </c:pt>
              </c:strCache>
            </c:strRef>
          </c:tx>
          <c:invertIfNegative val="0"/>
          <c:cat>
            <c:numRef>
              <c:f>'7'!$AC$37:$AN$37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'7'!$AC$38:$AN$38</c:f>
              <c:numCache>
                <c:formatCode>#,##0.0</c:formatCode>
                <c:ptCount val="12"/>
                <c:pt idx="0">
                  <c:v>4246.2959999999994</c:v>
                </c:pt>
                <c:pt idx="1">
                  <c:v>4341.1000000000004</c:v>
                </c:pt>
                <c:pt idx="2">
                  <c:v>4599.8557999999994</c:v>
                </c:pt>
                <c:pt idx="3">
                  <c:v>5191.3999999999996</c:v>
                </c:pt>
                <c:pt idx="4">
                  <c:v>4728.8524999999991</c:v>
                </c:pt>
                <c:pt idx="5">
                  <c:v>5906.5782439300001</c:v>
                </c:pt>
                <c:pt idx="6">
                  <c:v>6507.739050690001</c:v>
                </c:pt>
                <c:pt idx="7">
                  <c:v>8058.9</c:v>
                </c:pt>
                <c:pt idx="8" formatCode="General">
                  <c:v>9300.4</c:v>
                </c:pt>
                <c:pt idx="9">
                  <c:v>9801.3903299999693</c:v>
                </c:pt>
                <c:pt idx="10">
                  <c:v>9068.4266699999989</c:v>
                </c:pt>
                <c:pt idx="11" formatCode="General">
                  <c:v>58965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78-45E5-8DC8-F7B7F4DF70A5}"/>
            </c:ext>
          </c:extLst>
        </c:ser>
        <c:ser>
          <c:idx val="1"/>
          <c:order val="1"/>
          <c:tx>
            <c:strRef>
              <c:f>'7'!$R$39</c:f>
              <c:strCache>
                <c:ptCount val="1"/>
                <c:pt idx="0">
                  <c:v>Inversión en protección ambiental</c:v>
                </c:pt>
              </c:strCache>
            </c:strRef>
          </c:tx>
          <c:invertIfNegative val="0"/>
          <c:cat>
            <c:numRef>
              <c:f>'7'!$AC$37:$AN$37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'7'!$AC$39:$AN$39</c:f>
              <c:numCache>
                <c:formatCode>#,##0.0</c:formatCode>
                <c:ptCount val="12"/>
                <c:pt idx="0">
                  <c:v>399.24</c:v>
                </c:pt>
                <c:pt idx="1">
                  <c:v>452.40480000000002</c:v>
                </c:pt>
                <c:pt idx="2">
                  <c:v>488.45260000000007</c:v>
                </c:pt>
                <c:pt idx="3">
                  <c:v>517.26700000000005</c:v>
                </c:pt>
                <c:pt idx="4">
                  <c:v>562.62129999999991</c:v>
                </c:pt>
                <c:pt idx="5">
                  <c:v>534.82050000000004</c:v>
                </c:pt>
                <c:pt idx="6">
                  <c:v>623.33480000000009</c:v>
                </c:pt>
                <c:pt idx="7">
                  <c:v>642.5</c:v>
                </c:pt>
                <c:pt idx="8" formatCode="General">
                  <c:v>628.1</c:v>
                </c:pt>
                <c:pt idx="9">
                  <c:v>587.14290000000005</c:v>
                </c:pt>
                <c:pt idx="10" formatCode="0.0">
                  <c:v>574.63569999999993</c:v>
                </c:pt>
                <c:pt idx="11" formatCode="General">
                  <c:v>2401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78-45E5-8DC8-F7B7F4DF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384493744"/>
        <c:axId val="384485040"/>
      </c:barChart>
      <c:lineChart>
        <c:grouping val="standard"/>
        <c:varyColors val="0"/>
        <c:ser>
          <c:idx val="2"/>
          <c:order val="2"/>
          <c:tx>
            <c:strRef>
              <c:f>'7'!$R$40</c:f>
              <c:strCache>
                <c:ptCount val="1"/>
                <c:pt idx="0">
                  <c:v>Inversión de medio ambiente/Inversión total (%)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pPr>
              <a:solidFill>
                <a:srgbClr val="969696"/>
              </a:solidFill>
              <a:ln>
                <a:solidFill>
                  <a:srgbClr val="CCFFCC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449449120445412E-2"/>
                  <c:y val="-3.4596378609691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965962137348632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965962137348672E-2"/>
                  <c:y val="-4.8611111111111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459762444948648E-2"/>
                  <c:y val="-4.6470258633401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965962137348672E-2"/>
                  <c:y val="-3.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745244418021199E-2"/>
                  <c:y val="-4.1666691890041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56315171968309E-2"/>
                  <c:y val="-2.4853526116232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736892722487952E-2"/>
                  <c:y val="-4.513888888888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082210062726057E-2"/>
                  <c:y val="-5.0243298239405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9021478675384847E-3"/>
                  <c:y val="-2.979068866301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780462919249282E-2"/>
                  <c:y val="-3.163778226705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378-45E5-8DC8-F7B7F4DF70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'7'!$AC$37:$AM$37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'7'!$AC$40:$AN$40</c:f>
              <c:numCache>
                <c:formatCode>0.00</c:formatCode>
                <c:ptCount val="12"/>
                <c:pt idx="0">
                  <c:v>9.4020765391767327</c:v>
                </c:pt>
                <c:pt idx="1">
                  <c:v>10.421432355854506</c:v>
                </c:pt>
                <c:pt idx="2">
                  <c:v>10.618867661025376</c:v>
                </c:pt>
                <c:pt idx="3">
                  <c:v>9.9639211002812367</c:v>
                </c:pt>
                <c:pt idx="4">
                  <c:v>11.897628441572241</c:v>
                </c:pt>
                <c:pt idx="5">
                  <c:v>9.0546586858409572</c:v>
                </c:pt>
                <c:pt idx="6">
                  <c:v>9.5783619340715465</c:v>
                </c:pt>
                <c:pt idx="7">
                  <c:v>7.9725520852721843</c:v>
                </c:pt>
                <c:pt idx="8">
                  <c:v>6.7534729689045641</c:v>
                </c:pt>
                <c:pt idx="9" formatCode="#,##0.0">
                  <c:v>5.9904042205408414</c:v>
                </c:pt>
                <c:pt idx="10" formatCode="#,##0.0">
                  <c:v>6.3366636894247499</c:v>
                </c:pt>
                <c:pt idx="11" formatCode="General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378-45E5-8DC8-F7B7F4DF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485584"/>
        <c:axId val="384486128"/>
      </c:lineChart>
      <c:catAx>
        <c:axId val="38449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485040"/>
        <c:crosses val="autoZero"/>
        <c:auto val="1"/>
        <c:lblAlgn val="ctr"/>
        <c:lblOffset val="100"/>
        <c:noMultiLvlLbl val="0"/>
      </c:catAx>
      <c:valAx>
        <c:axId val="384485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Myriad Pro"/>
                    <a:cs typeface="Arial" pitchFamily="34" charset="0"/>
                  </a:defRPr>
                </a:pPr>
                <a:r>
                  <a:rPr lang="es-ES" sz="900" b="1">
                    <a:latin typeface="Arial" pitchFamily="34" charset="0"/>
                    <a:cs typeface="Arial" pitchFamily="34" charset="0"/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2.4345731261301352E-3"/>
              <c:y val="1.509083298106820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493744"/>
        <c:crosses val="autoZero"/>
        <c:crossBetween val="between"/>
      </c:valAx>
      <c:catAx>
        <c:axId val="38448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486128"/>
        <c:crosses val="autoZero"/>
        <c:auto val="1"/>
        <c:lblAlgn val="ctr"/>
        <c:lblOffset val="100"/>
        <c:noMultiLvlLbl val="0"/>
      </c:catAx>
      <c:valAx>
        <c:axId val="384486128"/>
        <c:scaling>
          <c:orientation val="minMax"/>
        </c:scaling>
        <c:delete val="0"/>
        <c:axPos val="r"/>
        <c:numFmt formatCode="#,#0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384485584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1915253856133329"/>
          <c:y val="0.8068960577921116"/>
          <c:w val="0.70543383099314583"/>
          <c:h val="0.18832276312652926"/>
        </c:manualLayout>
      </c:layout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75000000000001155" l="0.70000000000000062" r="0.70000000000000062" t="0.75000000000001155" header="0.30000000000000032" footer="0.30000000000000032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218427242049289"/>
          <c:y val="2.2689470102786862E-2"/>
          <c:w val="0.47744043358216587"/>
          <c:h val="0.96053278571082601"/>
        </c:manualLayout>
      </c:layout>
      <c:barChart>
        <c:barDir val="bar"/>
        <c:grouping val="clustered"/>
        <c:varyColors val="0"/>
        <c:ser>
          <c:idx val="0"/>
          <c:order val="0"/>
          <c:spPr>
            <a:ln w="47625"/>
            <a:effectLst>
              <a:outerShdw blurRad="50800" dist="50800" dir="5400000" sx="2000" sy="2000" algn="ctr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1695904278509141E-2"/>
                  <c:y val="-4.6973518554083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97-48D1-AC10-7107F5700F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900" baseline="0">
                    <a:latin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'8'!$U$9:$U$24</c:f>
              <c:strCache>
                <c:ptCount val="16"/>
                <c:pt idx="1">
                  <c:v>    Agricultura, ganadería, caza y silvicultura</c:v>
                </c:pt>
                <c:pt idx="2">
                  <c:v>Pesca</c:v>
                </c:pt>
                <c:pt idx="3">
                  <c:v>Explotación de minas y canteras</c:v>
                </c:pt>
                <c:pt idx="4">
                  <c:v>Industria azucarera</c:v>
                </c:pt>
                <c:pt idx="5">
                  <c:v>Industria manufacturada exc.Industria azucarera</c:v>
                </c:pt>
                <c:pt idx="6">
                  <c:v>Suministro de electricidad, gas y agua</c:v>
                </c:pt>
                <c:pt idx="7">
                  <c:v>Construcción</c:v>
                </c:pt>
                <c:pt idx="8">
                  <c:v>Comercio, reparación de efectos personales</c:v>
                </c:pt>
                <c:pt idx="9">
                  <c:v>Transporte, almacenamiento y comunicaciones</c:v>
                </c:pt>
                <c:pt idx="10">
                  <c:v>Servicio empresarial, actividades inmobiliarias y de alquiler</c:v>
                </c:pt>
                <c:pt idx="11">
                  <c:v>Administración pública, defensa, seguridad social</c:v>
                </c:pt>
                <c:pt idx="12">
                  <c:v>Educación</c:v>
                </c:pt>
                <c:pt idx="13">
                  <c:v>Salud pública y asistencia social</c:v>
                </c:pt>
                <c:pt idx="14">
                  <c:v>Cultura y deporte</c:v>
                </c:pt>
                <c:pt idx="15">
                  <c:v>Otras actividades de servicios comunales</c:v>
                </c:pt>
              </c:strCache>
            </c:strRef>
          </c:cat>
          <c:val>
            <c:numRef>
              <c:f>'8'!$AH$9:$AH$24</c:f>
              <c:numCache>
                <c:formatCode>#,##0.0</c:formatCode>
                <c:ptCount val="16"/>
                <c:pt idx="0">
                  <c:v>99.999999999999957</c:v>
                </c:pt>
                <c:pt idx="1">
                  <c:v>14.140263126707922</c:v>
                </c:pt>
                <c:pt idx="2">
                  <c:v>0.11393305358508005</c:v>
                </c:pt>
                <c:pt idx="3">
                  <c:v>2.5180997282278139</c:v>
                </c:pt>
                <c:pt idx="4">
                  <c:v>2.381526243496531</c:v>
                </c:pt>
                <c:pt idx="5">
                  <c:v>4.3202153990780578</c:v>
                </c:pt>
                <c:pt idx="6">
                  <c:v>57.800289818401453</c:v>
                </c:pt>
                <c:pt idx="7">
                  <c:v>9.8462034294075345</c:v>
                </c:pt>
                <c:pt idx="8">
                  <c:v>0.95992991733719268</c:v>
                </c:pt>
                <c:pt idx="9">
                  <c:v>0.86799340869354247</c:v>
                </c:pt>
                <c:pt idx="10">
                  <c:v>6.2776990709070102</c:v>
                </c:pt>
                <c:pt idx="11">
                  <c:v>0.16335567038386226</c:v>
                </c:pt>
                <c:pt idx="12">
                  <c:v>3.2681575474687689E-2</c:v>
                </c:pt>
                <c:pt idx="13">
                  <c:v>8.3096125075417318E-2</c:v>
                </c:pt>
                <c:pt idx="14">
                  <c:v>0.20282415450345315</c:v>
                </c:pt>
                <c:pt idx="15">
                  <c:v>0.29188927872041359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767-4D43-AAB6-B7DC64C74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"/>
        <c:axId val="383377600"/>
        <c:axId val="383313824"/>
      </c:barChart>
      <c:catAx>
        <c:axId val="383377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383313824"/>
        <c:crossesAt val="0"/>
        <c:auto val="0"/>
        <c:lblAlgn val="ctr"/>
        <c:lblOffset val="100"/>
        <c:tickLblSkip val="1"/>
        <c:noMultiLvlLbl val="0"/>
      </c:catAx>
      <c:valAx>
        <c:axId val="383313824"/>
        <c:scaling>
          <c:orientation val="minMax"/>
          <c:max val="100"/>
          <c:min val="0"/>
        </c:scaling>
        <c:delete val="0"/>
        <c:axPos val="t"/>
        <c:numFmt formatCode="#,##0" sourceLinked="0"/>
        <c:majorTickMark val="out"/>
        <c:minorTickMark val="none"/>
        <c:tickLblPos val="none"/>
        <c:txPr>
          <a:bodyPr rot="0" vert="horz"/>
          <a:lstStyle/>
          <a:p>
            <a:pPr>
              <a:defRPr lang="es-ES" sz="9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383377600"/>
        <c:crosses val="autoZero"/>
        <c:crossBetween val="between"/>
        <c:majorUnit val="100"/>
        <c:minorUnit val="3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232" r="0.75000000000001232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21868312075274E-2"/>
          <c:y val="0.18145491090257646"/>
          <c:w val="0.77021099645290836"/>
          <c:h val="0.7418210320464472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6.032213031848787E-2"/>
                  <c:y val="0.15692652980841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912448274837847"/>
                  <c:y val="0.15467398375518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5203344177313933"/>
                  <c:y val="0.10865188992699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94679438906264"/>
                  <c:y val="6.1055291642263726E-2"/>
                </c:manualLayout>
              </c:layout>
              <c:tx>
                <c:rich>
                  <a:bodyPr/>
                  <a:lstStyle/>
                  <a:p>
                    <a:r>
                      <a:rPr lang="en-US" sz="790"/>
                      <a:t>Hanabanilla</a:t>
                    </a:r>
                    <a:r>
                      <a:rPr lang="en-US"/>
                      <a:t>
2,7%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6020390643130059"/>
                  <c:y val="6.961671113424871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943581352489363E-3"/>
                  <c:y val="6.26732608837118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805557700253216E-3"/>
                  <c:y val="-2.3919892149092153E-2"/>
                </c:manualLayout>
              </c:layout>
              <c:tx>
                <c:rich>
                  <a:bodyPr/>
                  <a:lstStyle/>
                  <a:p>
                    <a:pPr>
                      <a:defRPr sz="790" b="1" baseline="0">
                        <a:latin typeface="Arial" pitchFamily="34" charset="0"/>
                      </a:defRPr>
                    </a:pPr>
                    <a:r>
                      <a:rPr lang="en-US" sz="750"/>
                      <a:t>Guaso Guantánamo</a:t>
                    </a:r>
                    <a:r>
                      <a:rPr lang="en-US" sz="790"/>
                      <a:t>
10,5%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23580866924949"/>
                  <c:y val="-8.304223335719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8284827233659384E-2"/>
                  <c:y val="-2.44497744213886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3893155785948891"/>
                  <c:y val="6.56143139651938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baseline="0">
                    <a:latin typeface="Arial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'15'!$H$45:$H$54</c:f>
              <c:strCache>
                <c:ptCount val="10"/>
                <c:pt idx="0">
                  <c:v>Cuyaguateje</c:v>
                </c:pt>
                <c:pt idx="1">
                  <c:v>Ariguanabo</c:v>
                </c:pt>
                <c:pt idx="2">
                  <c:v>Almendares Vento</c:v>
                </c:pt>
                <c:pt idx="3">
                  <c:v>Hanabanilla</c:v>
                </c:pt>
                <c:pt idx="4">
                  <c:v>Zaza</c:v>
                </c:pt>
                <c:pt idx="5">
                  <c:v>Cauto</c:v>
                </c:pt>
                <c:pt idx="6">
                  <c:v>Guaso Guantánamo</c:v>
                </c:pt>
                <c:pt idx="7">
                  <c:v>Mayarí</c:v>
                </c:pt>
                <c:pt idx="8">
                  <c:v>Ciénaga de Zapata</c:v>
                </c:pt>
                <c:pt idx="9">
                  <c:v>Sagua La Grande</c:v>
                </c:pt>
              </c:strCache>
            </c:strRef>
          </c:cat>
          <c:val>
            <c:numRef>
              <c:f>'15'!$I$45:$I$54</c:f>
              <c:numCache>
                <c:formatCode>#,##0.00</c:formatCode>
                <c:ptCount val="10"/>
                <c:pt idx="0">
                  <c:v>123.4</c:v>
                </c:pt>
                <c:pt idx="1">
                  <c:v>471.9</c:v>
                </c:pt>
                <c:pt idx="2">
                  <c:v>3331.8</c:v>
                </c:pt>
                <c:pt idx="3">
                  <c:v>3107.5</c:v>
                </c:pt>
                <c:pt idx="4">
                  <c:v>11777.7</c:v>
                </c:pt>
                <c:pt idx="5">
                  <c:v>25917.9</c:v>
                </c:pt>
                <c:pt idx="6">
                  <c:v>12078.400000000001</c:v>
                </c:pt>
                <c:pt idx="7">
                  <c:v>48355.1</c:v>
                </c:pt>
                <c:pt idx="8">
                  <c:v>2848.7</c:v>
                </c:pt>
                <c:pt idx="9">
                  <c:v>6790.7999999999993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s-ES" b="1">
                <a:solidFill>
                  <a:sysClr val="windowText" lastClr="000000"/>
                </a:solidFill>
              </a:rPr>
              <a:t>Bahías</a:t>
            </a:r>
          </a:p>
        </c:rich>
      </c:tx>
      <c:layout>
        <c:manualLayout>
          <c:xMode val="edge"/>
          <c:yMode val="edge"/>
          <c:x val="0.42526982087193604"/>
          <c:y val="4.0084369420073575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80"/>
      <c:depthPercent val="20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015067712086872E-2"/>
          <c:y val="0.35264403329671129"/>
          <c:w val="0.94693479437464367"/>
          <c:h val="0.4080726534217045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5860546964316207E-3"/>
                  <c:y val="8.7821209365797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042841389610053"/>
                  <c:y val="2.8752572702056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984240550842676"/>
                  <c:y val="-0.118500815890511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317157105355314E-3"/>
                  <c:y val="-0.147721948186433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Santiago de Cuba
0,1%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8194566246125257E-2"/>
                  <c:y val="-0.1377410262803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424185327648934E-2"/>
                  <c:y val="-0.150694733524065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718706133305549E-2"/>
                  <c:y val="-3.3333725473430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156937486071194E-2"/>
                  <c:y val="0.1057053801716942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Guantánamo</a:t>
                    </a:r>
                    <a:r>
                      <a:rPr lang="en-US"/>
                      <a:t>
14,1%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'15'!$H$36:$H$43</c:f>
              <c:strCache>
                <c:ptCount val="8"/>
                <c:pt idx="0">
                  <c:v>La Habana</c:v>
                </c:pt>
                <c:pt idx="1">
                  <c:v>Matanzas</c:v>
                </c:pt>
                <c:pt idx="2">
                  <c:v>Cienfuegos</c:v>
                </c:pt>
                <c:pt idx="3">
                  <c:v>Santiago de Cuba</c:v>
                </c:pt>
                <c:pt idx="4">
                  <c:v>Mariel</c:v>
                </c:pt>
                <c:pt idx="5">
                  <c:v>Cárdenas</c:v>
                </c:pt>
                <c:pt idx="6">
                  <c:v>Moa</c:v>
                </c:pt>
                <c:pt idx="7">
                  <c:v>Guantánamo</c:v>
                </c:pt>
              </c:strCache>
            </c:strRef>
          </c:cat>
          <c:val>
            <c:numRef>
              <c:f>'15'!$I$36:$I$43</c:f>
              <c:numCache>
                <c:formatCode>#,##0.0</c:formatCode>
                <c:ptCount val="8"/>
                <c:pt idx="0">
                  <c:v>11503.500000000002</c:v>
                </c:pt>
                <c:pt idx="1">
                  <c:v>326.2</c:v>
                </c:pt>
                <c:pt idx="2">
                  <c:v>877.5</c:v>
                </c:pt>
                <c:pt idx="3">
                  <c:v>2.4</c:v>
                </c:pt>
                <c:pt idx="4" formatCode="#,##0.00">
                  <c:v>2692.7</c:v>
                </c:pt>
                <c:pt idx="5" formatCode="#,##0.00">
                  <c:v>8244.1</c:v>
                </c:pt>
                <c:pt idx="6" formatCode="#,##0.00">
                  <c:v>1534.4</c:v>
                </c:pt>
                <c:pt idx="7" formatCode="#,##0.00">
                  <c:v>4138.5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42-413C-97BC-934B641A57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1232" r="0.75000000000001232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Cuencas hidrográficas</a:t>
            </a:r>
          </a:p>
        </c:rich>
      </c:tx>
      <c:layout>
        <c:manualLayout>
          <c:xMode val="edge"/>
          <c:yMode val="edge"/>
          <c:x val="0.24471321488272904"/>
          <c:y val="1.3812137119223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0710541520944"/>
          <c:y val="0.16501888530236325"/>
          <c:w val="0.75672299389542663"/>
          <c:h val="0.5252538205636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'15a'!$J$9</c:f>
              <c:strCache>
                <c:ptCount val="1"/>
                <c:pt idx="0">
                  <c:v>Inversión ambiental </c:v>
                </c:pt>
              </c:strCache>
            </c:strRef>
          </c:tx>
          <c:invertIfNegative val="0"/>
          <c:cat>
            <c:numRef>
              <c:f>'15a'!$W$8:$AB$8</c:f>
              <c:numCache>
                <c:formatCode>0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'15a'!$W$9:$AB$9</c:f>
              <c:numCache>
                <c:formatCode>#,##0.0</c:formatCode>
                <c:ptCount val="6"/>
                <c:pt idx="0">
                  <c:v>623.29999999999995</c:v>
                </c:pt>
                <c:pt idx="1">
                  <c:v>642.5</c:v>
                </c:pt>
                <c:pt idx="2" formatCode="#,##0.00">
                  <c:v>628.12739999999997</c:v>
                </c:pt>
                <c:pt idx="3" formatCode="#,##0.00">
                  <c:v>587.14290000000005</c:v>
                </c:pt>
                <c:pt idx="4" formatCode="#,##0.00">
                  <c:v>574.63570000000004</c:v>
                </c:pt>
                <c:pt idx="5" formatCode="#,##0.00">
                  <c:v>2400.66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B-4AFA-9FF0-87B92544CE15}"/>
            </c:ext>
          </c:extLst>
        </c:ser>
        <c:ser>
          <c:idx val="1"/>
          <c:order val="1"/>
          <c:tx>
            <c:strRef>
              <c:f>'15a'!$J$10</c:f>
              <c:strCache>
                <c:ptCount val="1"/>
                <c:pt idx="0">
                  <c:v>Inversión en cuencas hidrográficas de interés nacional </c:v>
                </c:pt>
              </c:strCache>
            </c:strRef>
          </c:tx>
          <c:invertIfNegative val="0"/>
          <c:cat>
            <c:numRef>
              <c:f>'15a'!$W$8:$AB$8</c:f>
              <c:numCache>
                <c:formatCode>0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'15a'!$W$10:$AB$10</c:f>
              <c:numCache>
                <c:formatCode>#,##0.0</c:formatCode>
                <c:ptCount val="6"/>
                <c:pt idx="0">
                  <c:v>184.8</c:v>
                </c:pt>
                <c:pt idx="1">
                  <c:v>138.4</c:v>
                </c:pt>
                <c:pt idx="2" formatCode="#,##0.00">
                  <c:v>140.6155</c:v>
                </c:pt>
                <c:pt idx="3" formatCode="#,##0.00">
                  <c:v>137.91290000000001</c:v>
                </c:pt>
                <c:pt idx="4" formatCode="#,##0.00">
                  <c:v>114.8032</c:v>
                </c:pt>
                <c:pt idx="5" formatCode="#,##0.00">
                  <c:v>512.69000000000005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7B-4AFA-9FF0-87B9254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822928208"/>
        <c:axId val="822919504"/>
      </c:barChart>
      <c:lineChart>
        <c:grouping val="standard"/>
        <c:varyColors val="0"/>
        <c:ser>
          <c:idx val="2"/>
          <c:order val="2"/>
          <c:tx>
            <c:strRef>
              <c:f>'15a'!$J$11</c:f>
              <c:strCache>
                <c:ptCount val="1"/>
                <c:pt idx="0">
                  <c:v>Inversión en cuencas/inversión medio ambiental</c:v>
                </c:pt>
              </c:strCache>
            </c:strRef>
          </c:tx>
          <c:marker>
            <c:symbol val="triangle"/>
            <c:size val="9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'[1]15'!$W$10:$AB$10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'15a'!$W$11:$AB$11</c:f>
              <c:numCache>
                <c:formatCode>#,##0.0</c:formatCode>
                <c:ptCount val="6"/>
                <c:pt idx="0">
                  <c:v>0.29648644312530087</c:v>
                </c:pt>
                <c:pt idx="1">
                  <c:v>0.21540856031128405</c:v>
                </c:pt>
                <c:pt idx="2">
                  <c:v>0.22386461727350215</c:v>
                </c:pt>
                <c:pt idx="3">
                  <c:v>0.23488813370646225</c:v>
                </c:pt>
                <c:pt idx="4">
                  <c:v>0.19978431552373094</c:v>
                </c:pt>
                <c:pt idx="5">
                  <c:v>0.21356210375480081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27B-4AFA-9FF0-87B9254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24400"/>
        <c:axId val="822923312"/>
      </c:lineChart>
      <c:catAx>
        <c:axId val="8229282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19504"/>
        <c:crosses val="autoZero"/>
        <c:auto val="1"/>
        <c:lblAlgn val="ctr"/>
        <c:lblOffset val="100"/>
        <c:noMultiLvlLbl val="0"/>
      </c:catAx>
      <c:valAx>
        <c:axId val="822919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/>
                  <a:t>Millones  de Pesos</a:t>
                </a:r>
              </a:p>
            </c:rich>
          </c:tx>
          <c:layout>
            <c:manualLayout>
              <c:xMode val="edge"/>
              <c:yMode val="edge"/>
              <c:x val="1.3787945609723165E-2"/>
              <c:y val="5.2027206408492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8208"/>
        <c:crosses val="autoZero"/>
        <c:crossBetween val="between"/>
      </c:valAx>
      <c:catAx>
        <c:axId val="82292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2923312"/>
        <c:crosses val="autoZero"/>
        <c:auto val="1"/>
        <c:lblAlgn val="ctr"/>
        <c:lblOffset val="100"/>
        <c:noMultiLvlLbl val="0"/>
      </c:catAx>
      <c:valAx>
        <c:axId val="82292331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822924400"/>
        <c:crosses val="max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8.6455331412103754E-3"/>
          <c:y val="0.79545640128317363"/>
          <c:w val="0.82088623256984539"/>
          <c:h val="0.20454367060410733"/>
        </c:manualLayout>
      </c:layout>
      <c:overlay val="0"/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75000000000001155" l="0.70000000000000062" r="0.70000000000000062" t="0.75000000000001155" header="0.30000000000000032" footer="0.30000000000000032"/>
    <c:pageSetup orientation="landscape" horizontalDpi="-3" verticalDpi="14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Bahías</a:t>
            </a:r>
          </a:p>
        </c:rich>
      </c:tx>
      <c:layout>
        <c:manualLayout>
          <c:xMode val="edge"/>
          <c:yMode val="edge"/>
          <c:x val="0.45631023084571781"/>
          <c:y val="2.421114027413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7360594795538"/>
          <c:y val="0.18705971670896521"/>
          <c:w val="0.72118959107806691"/>
          <c:h val="0.490448941816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'15a'!$J$15</c:f>
              <c:strCache>
                <c:ptCount val="1"/>
                <c:pt idx="0">
                  <c:v>Inversión ambiental </c:v>
                </c:pt>
              </c:strCache>
            </c:strRef>
          </c:tx>
          <c:invertIfNegative val="0"/>
          <c:cat>
            <c:numRef>
              <c:f>'[1]15'!$W$16:$AB$16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'15a'!$W$15:$AB$15</c:f>
              <c:numCache>
                <c:formatCode>0.0</c:formatCode>
                <c:ptCount val="6"/>
                <c:pt idx="0" formatCode="#,##0.0">
                  <c:v>623.29999999999995</c:v>
                </c:pt>
                <c:pt idx="1">
                  <c:v>642.5</c:v>
                </c:pt>
                <c:pt idx="2" formatCode="#,##0.0">
                  <c:v>628.12739999999997</c:v>
                </c:pt>
                <c:pt idx="3" formatCode="#,##0.0">
                  <c:v>587.14290000000005</c:v>
                </c:pt>
                <c:pt idx="4" formatCode="#,##0.00">
                  <c:v>574.63570000000004</c:v>
                </c:pt>
                <c:pt idx="5" formatCode="#,##0.00">
                  <c:v>2400.66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1F-4100-8AA9-0431EE9C2D21}"/>
            </c:ext>
          </c:extLst>
        </c:ser>
        <c:ser>
          <c:idx val="1"/>
          <c:order val="1"/>
          <c:tx>
            <c:strRef>
              <c:f>'15a'!$J$16</c:f>
              <c:strCache>
                <c:ptCount val="1"/>
                <c:pt idx="0">
                  <c:v>Inversión en bahías </c:v>
                </c:pt>
              </c:strCache>
            </c:strRef>
          </c:tx>
          <c:invertIfNegative val="0"/>
          <c:cat>
            <c:numRef>
              <c:f>'[1]15'!$W$16:$AB$16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'15a'!$W$16:$AB$16</c:f>
              <c:numCache>
                <c:formatCode>0.0</c:formatCode>
                <c:ptCount val="6"/>
                <c:pt idx="0" formatCode="#,##0.0">
                  <c:v>39.200000000000003</c:v>
                </c:pt>
                <c:pt idx="1">
                  <c:v>28.1</c:v>
                </c:pt>
                <c:pt idx="2" formatCode="#,##0.0">
                  <c:v>25.029699999999998</c:v>
                </c:pt>
                <c:pt idx="3" formatCode="#,##0.0">
                  <c:v>49.790199999999999</c:v>
                </c:pt>
                <c:pt idx="4" formatCode="#,##0.00">
                  <c:v>29.319299999999998</c:v>
                </c:pt>
                <c:pt idx="5" formatCode="#,##0.00">
                  <c:v>213.34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1F-4100-8AA9-0431EE9C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822923856"/>
        <c:axId val="822927120"/>
      </c:barChart>
      <c:lineChart>
        <c:grouping val="standard"/>
        <c:varyColors val="0"/>
        <c:ser>
          <c:idx val="2"/>
          <c:order val="2"/>
          <c:tx>
            <c:strRef>
              <c:f>'15a'!$J$17</c:f>
              <c:strCache>
                <c:ptCount val="1"/>
                <c:pt idx="0">
                  <c:v>Inversión en bahías/inversión medio ambiental </c:v>
                </c:pt>
              </c:strCache>
            </c:strRef>
          </c:tx>
          <c:marker>
            <c:symbol val="triangle"/>
            <c:size val="9"/>
          </c:marker>
          <c:dLbls>
            <c:dLbl>
              <c:idx val="1"/>
              <c:layout>
                <c:manualLayout>
                  <c:x val="-4.2783401755130103E-2"/>
                  <c:y val="-4.2919470231798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672801914687388E-2"/>
                  <c:y val="1.9808986260830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'15a'!$W$14:$AB$14</c:f>
              <c:numCache>
                <c:formatCode>0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'15a'!$W$17:$AB$17</c:f>
              <c:numCache>
                <c:formatCode>#,##0.0</c:formatCode>
                <c:ptCount val="6"/>
                <c:pt idx="0">
                  <c:v>6.2891063693245638E-2</c:v>
                </c:pt>
                <c:pt idx="1">
                  <c:v>4.3735408560311287E-2</c:v>
                </c:pt>
                <c:pt idx="2" formatCode="0.0">
                  <c:v>3.984812635143762E-2</c:v>
                </c:pt>
                <c:pt idx="3" formatCode="0.0">
                  <c:v>8.4800821060767306E-2</c:v>
                </c:pt>
                <c:pt idx="4" formatCode="0.0">
                  <c:v>5.1022412982694942E-2</c:v>
                </c:pt>
                <c:pt idx="5" formatCode="0.0">
                  <c:v>8.8867228178917471E-2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D1F-4100-8AA9-0431EE9C2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915152"/>
        <c:axId val="822921136"/>
      </c:lineChart>
      <c:catAx>
        <c:axId val="8229238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7120"/>
        <c:crosses val="autoZero"/>
        <c:auto val="1"/>
        <c:lblAlgn val="ctr"/>
        <c:lblOffset val="100"/>
        <c:noMultiLvlLbl val="0"/>
      </c:catAx>
      <c:valAx>
        <c:axId val="8229271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 b="1"/>
                  <a:t>Millones de Pesos</a:t>
                </a:r>
              </a:p>
            </c:rich>
          </c:tx>
          <c:layout>
            <c:manualLayout>
              <c:xMode val="edge"/>
              <c:yMode val="edge"/>
              <c:x val="2.047781569965967E-2"/>
              <c:y val="6.81820833001935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2923856"/>
        <c:crosses val="autoZero"/>
        <c:crossBetween val="between"/>
      </c:valAx>
      <c:catAx>
        <c:axId val="82291515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22921136"/>
        <c:crosses val="autoZero"/>
        <c:auto val="1"/>
        <c:lblAlgn val="ctr"/>
        <c:lblOffset val="100"/>
        <c:noMultiLvlLbl val="0"/>
      </c:catAx>
      <c:valAx>
        <c:axId val="822921136"/>
        <c:scaling>
          <c:orientation val="minMax"/>
        </c:scaling>
        <c:delete val="0"/>
        <c:axPos val="r"/>
        <c:numFmt formatCode="#,###,#0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FFFFFF"/>
                </a:solidFill>
                <a:latin typeface="Myriad Pro"/>
                <a:ea typeface="Myriad Pro"/>
                <a:cs typeface="Myriad Pro"/>
              </a:defRPr>
            </a:pPr>
            <a:endParaRPr lang="es-ES"/>
          </a:p>
        </c:txPr>
        <c:crossAx val="822915152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3.4129692832764506E-2"/>
          <c:y val="0.76515337098014269"/>
          <c:w val="0.95221843003413065"/>
          <c:h val="0.22727325750947791"/>
        </c:manualLayout>
      </c:layout>
      <c:overlay val="0"/>
      <c:txPr>
        <a:bodyPr/>
        <a:lstStyle/>
        <a:p>
          <a:pPr>
            <a:defRPr lang="es-E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Myriad Pro"/>
          <a:ea typeface="Myriad Pro"/>
          <a:cs typeface="Myriad Pro"/>
        </a:defRPr>
      </a:pPr>
      <a:endParaRPr lang="es-ES"/>
    </a:p>
  </c:txPr>
  <c:printSettings>
    <c:headerFooter alignWithMargins="0"/>
    <c:pageMargins b="0.59055118110233451" l="0.59055118110233451" r="0.59055118110233451" t="1.1605511811023621" header="0.39370078740157488" footer="0.59055118110233451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Bahías</a:t>
            </a:r>
          </a:p>
        </c:rich>
      </c:tx>
      <c:layout>
        <c:manualLayout>
          <c:xMode val="edge"/>
          <c:yMode val="edge"/>
          <c:x val="0.42526982087193604"/>
          <c:y val="4.0084369420073575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80"/>
      <c:depthPercent val="20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015067712086872E-2"/>
          <c:y val="0.35264403329671129"/>
          <c:w val="0.94693479437464367"/>
          <c:h val="0.4080726534217045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5860546964316207E-3"/>
                  <c:y val="8.7821209365797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042841389610053"/>
                  <c:y val="2.8752572702056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984240550842676"/>
                  <c:y val="-0.118500815890511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0317157105355314E-3"/>
                  <c:y val="-0.147721948186433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Santiago de Cuba
0,1%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8194566246125257E-2"/>
                  <c:y val="-0.1377410262803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424185327648934E-2"/>
                  <c:y val="-0.150694733524065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718706133305549E-2"/>
                  <c:y val="-3.3333725473430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56937486071194E-2"/>
                  <c:y val="0.1057053801716942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Guantánamo</a:t>
                    </a:r>
                    <a:r>
                      <a:rPr lang="en-US"/>
                      <a:t>
14,1%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'15'!$H$36:$H$43</c:f>
              <c:strCache>
                <c:ptCount val="8"/>
                <c:pt idx="0">
                  <c:v>La Habana</c:v>
                </c:pt>
                <c:pt idx="1">
                  <c:v>Matanzas</c:v>
                </c:pt>
                <c:pt idx="2">
                  <c:v>Cienfuegos</c:v>
                </c:pt>
                <c:pt idx="3">
                  <c:v>Santiago de Cuba</c:v>
                </c:pt>
                <c:pt idx="4">
                  <c:v>Mariel</c:v>
                </c:pt>
                <c:pt idx="5">
                  <c:v>Cárdenas</c:v>
                </c:pt>
                <c:pt idx="6">
                  <c:v>Moa</c:v>
                </c:pt>
                <c:pt idx="7">
                  <c:v>Guantánamo</c:v>
                </c:pt>
              </c:strCache>
            </c:strRef>
          </c:cat>
          <c:val>
            <c:numRef>
              <c:f>'15'!$I$36:$I$43</c:f>
              <c:numCache>
                <c:formatCode>#,##0.0</c:formatCode>
                <c:ptCount val="8"/>
                <c:pt idx="0">
                  <c:v>11503.500000000002</c:v>
                </c:pt>
                <c:pt idx="1">
                  <c:v>326.2</c:v>
                </c:pt>
                <c:pt idx="2">
                  <c:v>877.5</c:v>
                </c:pt>
                <c:pt idx="3">
                  <c:v>2.4</c:v>
                </c:pt>
                <c:pt idx="4" formatCode="#,##0.00">
                  <c:v>2692.7</c:v>
                </c:pt>
                <c:pt idx="5" formatCode="#,##0.00">
                  <c:v>8244.1</c:v>
                </c:pt>
                <c:pt idx="6" formatCode="#,##0.00">
                  <c:v>1534.4</c:v>
                </c:pt>
                <c:pt idx="7" formatCode="#,##0.00">
                  <c:v>4138.5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C42-413C-97BC-934B641A57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1232" r="0.7500000000000123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6.jpe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42</xdr:row>
      <xdr:rowOff>0</xdr:rowOff>
    </xdr:from>
    <xdr:to>
      <xdr:col>6</xdr:col>
      <xdr:colOff>552450</xdr:colOff>
      <xdr:row>42</xdr:row>
      <xdr:rowOff>171450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419225" y="6838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20,8%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19050</xdr:rowOff>
    </xdr:to>
    <xdr:pic>
      <xdr:nvPicPr>
        <xdr:cNvPr id="11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23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47625</xdr:rowOff>
    </xdr:from>
    <xdr:to>
      <xdr:col>20</xdr:col>
      <xdr:colOff>990599</xdr:colOff>
      <xdr:row>49</xdr:row>
      <xdr:rowOff>142876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0.11427</cdr:x>
      <cdr:y>0.10454</cdr:y>
    </cdr:from>
    <cdr:to>
      <cdr:x>0.61254</cdr:x>
      <cdr:y>0.17252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365125" y="374650"/>
          <a:ext cx="1592179" cy="2436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lang="es-ES" sz="1000" b="0" i="0" u="none" strike="noStrike" kern="1200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r>
            <a:rPr lang="es-ES" sz="1000" b="1" i="0" u="none" strike="noStrike" kern="1200" baseline="0">
              <a:solidFill>
                <a:sysClr val="windowText" lastClr="000000"/>
              </a:solidFill>
              <a:latin typeface="Arial"/>
              <a:ea typeface="Arial"/>
              <a:cs typeface="Arial"/>
            </a:rPr>
            <a:t>Cuencas hidrográficas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19050</xdr:rowOff>
    </xdr:to>
    <xdr:pic>
      <xdr:nvPicPr>
        <xdr:cNvPr id="3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23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425116</xdr:colOff>
      <xdr:row>35</xdr:row>
      <xdr:rowOff>154405</xdr:rowOff>
    </xdr:from>
    <xdr:to>
      <xdr:col>6</xdr:col>
      <xdr:colOff>962528</xdr:colOff>
      <xdr:row>57</xdr:row>
      <xdr:rowOff>110291</xdr:rowOff>
    </xdr:to>
    <xdr:graphicFrame macro="">
      <xdr:nvGraphicFramePr>
        <xdr:cNvPr id="153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7</xdr:row>
      <xdr:rowOff>142875</xdr:rowOff>
    </xdr:from>
    <xdr:to>
      <xdr:col>3</xdr:col>
      <xdr:colOff>704850</xdr:colOff>
      <xdr:row>31</xdr:row>
      <xdr:rowOff>85725</xdr:rowOff>
    </xdr:to>
    <xdr:graphicFrame macro="">
      <xdr:nvGraphicFramePr>
        <xdr:cNvPr id="1538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471237</xdr:colOff>
      <xdr:row>8</xdr:row>
      <xdr:rowOff>0</xdr:rowOff>
    </xdr:from>
    <xdr:to>
      <xdr:col>6</xdr:col>
      <xdr:colOff>838200</xdr:colOff>
      <xdr:row>31</xdr:row>
      <xdr:rowOff>104775</xdr:rowOff>
    </xdr:to>
    <xdr:graphicFrame macro="">
      <xdr:nvGraphicFramePr>
        <xdr:cNvPr id="153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24063</xdr:rowOff>
    </xdr:from>
    <xdr:to>
      <xdr:col>1</xdr:col>
      <xdr:colOff>90413</xdr:colOff>
      <xdr:row>1</xdr:row>
      <xdr:rowOff>19050</xdr:rowOff>
    </xdr:to>
    <xdr:pic>
      <xdr:nvPicPr>
        <xdr:cNvPr id="7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4063"/>
          <a:ext cx="1085024" cy="42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150394</xdr:rowOff>
    </xdr:from>
    <xdr:to>
      <xdr:col>3</xdr:col>
      <xdr:colOff>280737</xdr:colOff>
      <xdr:row>58</xdr:row>
      <xdr:rowOff>10027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762000</xdr:colOff>
      <xdr:row>36</xdr:row>
      <xdr:rowOff>110290</xdr:rowOff>
    </xdr:from>
    <xdr:to>
      <xdr:col>2</xdr:col>
      <xdr:colOff>411079</xdr:colOff>
      <xdr:row>38</xdr:row>
      <xdr:rowOff>30079</xdr:rowOff>
    </xdr:to>
    <xdr:sp macro="" textlink="">
      <xdr:nvSpPr>
        <xdr:cNvPr id="4" name="3 CuadroTexto"/>
        <xdr:cNvSpPr txBox="1"/>
      </xdr:nvSpPr>
      <xdr:spPr>
        <a:xfrm>
          <a:off x="762000" y="5865395"/>
          <a:ext cx="1594184" cy="2406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lang="es-ES" sz="1000" b="0" i="0" u="none" strike="noStrike" kern="1200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r>
            <a:rPr lang="es-ES" sz="1000" b="1" i="0" u="none" strike="noStrike" kern="1200" baseline="0">
              <a:solidFill>
                <a:srgbClr val="333399"/>
              </a:solidFill>
              <a:latin typeface="Arial"/>
              <a:ea typeface="Arial"/>
              <a:cs typeface="Arial"/>
            </a:rPr>
            <a:t>Cuencas hidrográficas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190500</xdr:colOff>
      <xdr:row>1</xdr:row>
      <xdr:rowOff>2398</xdr:rowOff>
    </xdr:to>
    <xdr:pic>
      <xdr:nvPicPr>
        <xdr:cNvPr id="2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0"/>
          <a:ext cx="1076325" cy="437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425116</xdr:colOff>
      <xdr:row>33</xdr:row>
      <xdr:rowOff>154405</xdr:rowOff>
    </xdr:from>
    <xdr:to>
      <xdr:col>6</xdr:col>
      <xdr:colOff>962528</xdr:colOff>
      <xdr:row>55</xdr:row>
      <xdr:rowOff>110291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5</xdr:row>
      <xdr:rowOff>142875</xdr:rowOff>
    </xdr:from>
    <xdr:to>
      <xdr:col>3</xdr:col>
      <xdr:colOff>704850</xdr:colOff>
      <xdr:row>29</xdr:row>
      <xdr:rowOff>85725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471237</xdr:colOff>
      <xdr:row>6</xdr:row>
      <xdr:rowOff>0</xdr:rowOff>
    </xdr:from>
    <xdr:to>
      <xdr:col>6</xdr:col>
      <xdr:colOff>838200</xdr:colOff>
      <xdr:row>29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33</xdr:row>
      <xdr:rowOff>150394</xdr:rowOff>
    </xdr:from>
    <xdr:to>
      <xdr:col>3</xdr:col>
      <xdr:colOff>280737</xdr:colOff>
      <xdr:row>56</xdr:row>
      <xdr:rowOff>10027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762000</xdr:colOff>
      <xdr:row>34</xdr:row>
      <xdr:rowOff>110290</xdr:rowOff>
    </xdr:from>
    <xdr:to>
      <xdr:col>2</xdr:col>
      <xdr:colOff>411079</xdr:colOff>
      <xdr:row>36</xdr:row>
      <xdr:rowOff>30079</xdr:rowOff>
    </xdr:to>
    <xdr:sp macro="" textlink="">
      <xdr:nvSpPr>
        <xdr:cNvPr id="7" name="6 CuadroTexto"/>
        <xdr:cNvSpPr txBox="1"/>
      </xdr:nvSpPr>
      <xdr:spPr>
        <a:xfrm>
          <a:off x="762000" y="5901490"/>
          <a:ext cx="1592179" cy="2436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lang="es-ES" sz="1000" b="0" i="0" u="none" strike="noStrike" kern="1200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r>
            <a:rPr lang="es-ES" sz="1000" b="1" i="0" u="none" strike="noStrike" kern="1200" baseline="0">
              <a:solidFill>
                <a:srgbClr val="333399"/>
              </a:solidFill>
              <a:latin typeface="Arial"/>
              <a:ea typeface="Arial"/>
              <a:cs typeface="Arial"/>
            </a:rPr>
            <a:t>Cuencas hidrográficas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0</xdr:rowOff>
    </xdr:from>
    <xdr:to>
      <xdr:col>0</xdr:col>
      <xdr:colOff>1192530</xdr:colOff>
      <xdr:row>1</xdr:row>
      <xdr:rowOff>19050</xdr:rowOff>
    </xdr:to>
    <xdr:pic>
      <xdr:nvPicPr>
        <xdr:cNvPr id="5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0"/>
          <a:ext cx="1123950" cy="453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30</xdr:row>
      <xdr:rowOff>19050</xdr:rowOff>
    </xdr:from>
    <xdr:to>
      <xdr:col>16</xdr:col>
      <xdr:colOff>985432</xdr:colOff>
      <xdr:row>40</xdr:row>
      <xdr:rowOff>167072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5514975"/>
          <a:ext cx="6309907" cy="22435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27</xdr:row>
      <xdr:rowOff>172720</xdr:rowOff>
    </xdr:from>
    <xdr:to>
      <xdr:col>16</xdr:col>
      <xdr:colOff>676275</xdr:colOff>
      <xdr:row>48</xdr:row>
      <xdr:rowOff>114300</xdr:rowOff>
    </xdr:to>
    <xdr:graphicFrame macro="">
      <xdr:nvGraphicFramePr>
        <xdr:cNvPr id="41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514351</xdr:colOff>
      <xdr:row>34</xdr:row>
      <xdr:rowOff>142874</xdr:rowOff>
    </xdr:from>
    <xdr:to>
      <xdr:col>7</xdr:col>
      <xdr:colOff>171451</xdr:colOff>
      <xdr:row>35</xdr:row>
      <xdr:rowOff>171449</xdr:rowOff>
    </xdr:to>
    <xdr:sp macro="" textlink="">
      <xdr:nvSpPr>
        <xdr:cNvPr id="4" name="3 CuadroTexto"/>
        <xdr:cNvSpPr txBox="1"/>
      </xdr:nvSpPr>
      <xdr:spPr>
        <a:xfrm>
          <a:off x="3714751" y="6362699"/>
          <a:ext cx="5905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19050</xdr:rowOff>
    </xdr:to>
    <xdr:pic>
      <xdr:nvPicPr>
        <xdr:cNvPr id="5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23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2981325</xdr:colOff>
      <xdr:row>50</xdr:row>
      <xdr:rowOff>600075</xdr:rowOff>
    </xdr:from>
    <xdr:to>
      <xdr:col>3</xdr:col>
      <xdr:colOff>952500</xdr:colOff>
      <xdr:row>50</xdr:row>
      <xdr:rowOff>647700</xdr:rowOff>
    </xdr:to>
    <xdr:sp macro="" textlink="">
      <xdr:nvSpPr>
        <xdr:cNvPr id="6160" name="Freeform 1272"/>
        <xdr:cNvSpPr>
          <a:spLocks/>
        </xdr:cNvSpPr>
      </xdr:nvSpPr>
      <xdr:spPr bwMode="auto">
        <a:xfrm>
          <a:off x="3114675" y="9648825"/>
          <a:ext cx="0" cy="0"/>
        </a:xfrm>
        <a:custGeom>
          <a:avLst/>
          <a:gdLst>
            <a:gd name="T0" fmla="*/ 0 w 3"/>
            <a:gd name="T1" fmla="*/ 0 h 1"/>
            <a:gd name="T2" fmla="*/ 0 w 3"/>
            <a:gd name="T3" fmla="*/ 0 h 1"/>
            <a:gd name="T4" fmla="*/ 0 w 3"/>
            <a:gd name="T5" fmla="*/ 0 h 1"/>
            <a:gd name="T6" fmla="*/ 0 w 3"/>
            <a:gd name="T7" fmla="*/ 0 h 1"/>
            <a:gd name="T8" fmla="*/ 0 w 3"/>
            <a:gd name="T9" fmla="*/ 0 h 1"/>
            <a:gd name="T10" fmla="*/ 0 w 3"/>
            <a:gd name="T11" fmla="*/ 0 h 1"/>
            <a:gd name="T12" fmla="*/ 0 w 3"/>
            <a:gd name="T13" fmla="*/ 0 h 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"/>
            <a:gd name="T22" fmla="*/ 0 h 1"/>
            <a:gd name="T23" fmla="*/ 3 w 3"/>
            <a:gd name="T24" fmla="*/ 1 h 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" h="1">
              <a:moveTo>
                <a:pt x="1" y="0"/>
              </a:moveTo>
              <a:lnTo>
                <a:pt x="3" y="0"/>
              </a:lnTo>
              <a:lnTo>
                <a:pt x="3" y="1"/>
              </a:lnTo>
              <a:lnTo>
                <a:pt x="1" y="1"/>
              </a:lnTo>
              <a:lnTo>
                <a:pt x="0" y="1"/>
              </a:lnTo>
              <a:lnTo>
                <a:pt x="1" y="1"/>
              </a:lnTo>
              <a:lnTo>
                <a:pt x="1" y="0"/>
              </a:lnTo>
            </a:path>
          </a:pathLst>
        </a:custGeom>
        <a:noFill/>
        <a:ln w="127">
          <a:solidFill>
            <a:srgbClr val="404040"/>
          </a:solidFill>
          <a:round/>
          <a:headEnd/>
          <a:tailEnd/>
        </a:ln>
      </xdr:spPr>
    </xdr:sp>
    <xdr:clientData/>
  </xdr:twoCellAnchor>
  <xdr:twoCellAnchor>
    <xdr:from>
      <xdr:col>10</xdr:col>
      <xdr:colOff>1609725</xdr:colOff>
      <xdr:row>68</xdr:row>
      <xdr:rowOff>533400</xdr:rowOff>
    </xdr:from>
    <xdr:to>
      <xdr:col>10</xdr:col>
      <xdr:colOff>952500</xdr:colOff>
      <xdr:row>68</xdr:row>
      <xdr:rowOff>600075</xdr:rowOff>
    </xdr:to>
    <xdr:sp macro="" textlink="">
      <xdr:nvSpPr>
        <xdr:cNvPr id="6161" name="Freeform 92"/>
        <xdr:cNvSpPr>
          <a:spLocks/>
        </xdr:cNvSpPr>
      </xdr:nvSpPr>
      <xdr:spPr bwMode="auto">
        <a:xfrm>
          <a:off x="5133975" y="12401550"/>
          <a:ext cx="0" cy="0"/>
        </a:xfrm>
        <a:custGeom>
          <a:avLst/>
          <a:gdLst>
            <a:gd name="T0" fmla="*/ 0 w 2"/>
            <a:gd name="T1" fmla="*/ 0 h 1"/>
            <a:gd name="T2" fmla="*/ 0 w 2"/>
            <a:gd name="T3" fmla="*/ 0 h 1"/>
            <a:gd name="T4" fmla="*/ 0 w 2"/>
            <a:gd name="T5" fmla="*/ 0 h 1"/>
            <a:gd name="T6" fmla="*/ 0 w 2"/>
            <a:gd name="T7" fmla="*/ 0 h 1"/>
            <a:gd name="T8" fmla="*/ 0 w 2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2"/>
            <a:gd name="T16" fmla="*/ 0 h 1"/>
            <a:gd name="T17" fmla="*/ 2 w 2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" h="1">
              <a:moveTo>
                <a:pt x="0" y="0"/>
              </a:moveTo>
              <a:lnTo>
                <a:pt x="2" y="0"/>
              </a:lnTo>
              <a:lnTo>
                <a:pt x="0" y="0"/>
              </a:lnTo>
              <a:lnTo>
                <a:pt x="0" y="1"/>
              </a:lnTo>
              <a:lnTo>
                <a:pt x="0" y="0"/>
              </a:lnTo>
            </a:path>
          </a:pathLst>
        </a:custGeom>
        <a:solidFill>
          <a:srgbClr val="9BBB59"/>
        </a:solidFill>
        <a:ln w="127">
          <a:solidFill>
            <a:srgbClr val="404040"/>
          </a:solidFill>
          <a:round/>
          <a:headEnd/>
          <a:tailEnd/>
        </a:ln>
      </xdr:spPr>
    </xdr:sp>
    <xdr:clientData/>
  </xdr:twoCellAnchor>
  <xdr:twoCellAnchor>
    <xdr:from>
      <xdr:col>10</xdr:col>
      <xdr:colOff>1666875</xdr:colOff>
      <xdr:row>68</xdr:row>
      <xdr:rowOff>361950</xdr:rowOff>
    </xdr:from>
    <xdr:to>
      <xdr:col>10</xdr:col>
      <xdr:colOff>952500</xdr:colOff>
      <xdr:row>68</xdr:row>
      <xdr:rowOff>419100</xdr:rowOff>
    </xdr:to>
    <xdr:sp macro="" textlink="">
      <xdr:nvSpPr>
        <xdr:cNvPr id="6162" name="Rectangle 97"/>
        <xdr:cNvSpPr>
          <a:spLocks noChangeArrowheads="1"/>
        </xdr:cNvSpPr>
      </xdr:nvSpPr>
      <xdr:spPr bwMode="auto">
        <a:xfrm>
          <a:off x="5133975" y="12401550"/>
          <a:ext cx="0" cy="0"/>
        </a:xfrm>
        <a:prstGeom prst="rect">
          <a:avLst/>
        </a:prstGeom>
        <a:solidFill>
          <a:srgbClr val="9BBB59"/>
        </a:solidFill>
        <a:ln w="127">
          <a:solidFill>
            <a:srgbClr val="40404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2505075</xdr:colOff>
      <xdr:row>69</xdr:row>
      <xdr:rowOff>533400</xdr:rowOff>
    </xdr:from>
    <xdr:to>
      <xdr:col>10</xdr:col>
      <xdr:colOff>952500</xdr:colOff>
      <xdr:row>69</xdr:row>
      <xdr:rowOff>600075</xdr:rowOff>
    </xdr:to>
    <xdr:sp macro="" textlink="">
      <xdr:nvSpPr>
        <xdr:cNvPr id="6163" name="Freeform 99"/>
        <xdr:cNvSpPr>
          <a:spLocks/>
        </xdr:cNvSpPr>
      </xdr:nvSpPr>
      <xdr:spPr bwMode="auto">
        <a:xfrm>
          <a:off x="5133975" y="12553950"/>
          <a:ext cx="0" cy="0"/>
        </a:xfrm>
        <a:custGeom>
          <a:avLst/>
          <a:gdLst>
            <a:gd name="T0" fmla="*/ 0 w 1"/>
            <a:gd name="T1" fmla="*/ 0 h 1"/>
            <a:gd name="T2" fmla="*/ 0 w 1"/>
            <a:gd name="T3" fmla="*/ 0 h 1"/>
            <a:gd name="T4" fmla="*/ 0 w 1"/>
            <a:gd name="T5" fmla="*/ 0 h 1"/>
            <a:gd name="T6" fmla="*/ 0 w 1"/>
            <a:gd name="T7" fmla="*/ 0 h 1"/>
            <a:gd name="T8" fmla="*/ 0 60000 65536"/>
            <a:gd name="T9" fmla="*/ 0 60000 65536"/>
            <a:gd name="T10" fmla="*/ 0 60000 65536"/>
            <a:gd name="T11" fmla="*/ 0 60000 65536"/>
            <a:gd name="T12" fmla="*/ 0 w 1"/>
            <a:gd name="T13" fmla="*/ 0 h 1"/>
            <a:gd name="T14" fmla="*/ 1 w 1"/>
            <a:gd name="T15" fmla="*/ 1 h 1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" h="1">
              <a:moveTo>
                <a:pt x="0" y="0"/>
              </a:moveTo>
              <a:lnTo>
                <a:pt x="1" y="1"/>
              </a:lnTo>
              <a:lnTo>
                <a:pt x="0" y="1"/>
              </a:lnTo>
              <a:lnTo>
                <a:pt x="0" y="0"/>
              </a:lnTo>
            </a:path>
          </a:pathLst>
        </a:custGeom>
        <a:solidFill>
          <a:srgbClr val="9BBB59"/>
        </a:solidFill>
        <a:ln w="127">
          <a:solidFill>
            <a:srgbClr val="404040"/>
          </a:solidFill>
          <a:round/>
          <a:headEnd/>
          <a:tailEnd/>
        </a:ln>
      </xdr:spPr>
    </xdr:sp>
    <xdr:clientData/>
  </xdr:twoCellAnchor>
  <xdr:twoCellAnchor>
    <xdr:from>
      <xdr:col>3</xdr:col>
      <xdr:colOff>3305175</xdr:colOff>
      <xdr:row>49</xdr:row>
      <xdr:rowOff>561975</xdr:rowOff>
    </xdr:from>
    <xdr:to>
      <xdr:col>3</xdr:col>
      <xdr:colOff>952500</xdr:colOff>
      <xdr:row>49</xdr:row>
      <xdr:rowOff>628650</xdr:rowOff>
    </xdr:to>
    <xdr:sp macro="" textlink="">
      <xdr:nvSpPr>
        <xdr:cNvPr id="6164" name="Freeform 1272"/>
        <xdr:cNvSpPr>
          <a:spLocks/>
        </xdr:cNvSpPr>
      </xdr:nvSpPr>
      <xdr:spPr bwMode="auto">
        <a:xfrm>
          <a:off x="3114675" y="9486900"/>
          <a:ext cx="0" cy="0"/>
        </a:xfrm>
        <a:custGeom>
          <a:avLst/>
          <a:gdLst>
            <a:gd name="T0" fmla="*/ 0 w 3"/>
            <a:gd name="T1" fmla="*/ 0 h 1"/>
            <a:gd name="T2" fmla="*/ 0 w 3"/>
            <a:gd name="T3" fmla="*/ 0 h 1"/>
            <a:gd name="T4" fmla="*/ 0 w 3"/>
            <a:gd name="T5" fmla="*/ 0 h 1"/>
            <a:gd name="T6" fmla="*/ 0 w 3"/>
            <a:gd name="T7" fmla="*/ 0 h 1"/>
            <a:gd name="T8" fmla="*/ 0 w 3"/>
            <a:gd name="T9" fmla="*/ 0 h 1"/>
            <a:gd name="T10" fmla="*/ 0 w 3"/>
            <a:gd name="T11" fmla="*/ 0 h 1"/>
            <a:gd name="T12" fmla="*/ 0 w 3"/>
            <a:gd name="T13" fmla="*/ 0 h 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3"/>
            <a:gd name="T22" fmla="*/ 0 h 1"/>
            <a:gd name="T23" fmla="*/ 3 w 3"/>
            <a:gd name="T24" fmla="*/ 1 h 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3" h="1">
              <a:moveTo>
                <a:pt x="1" y="0"/>
              </a:moveTo>
              <a:lnTo>
                <a:pt x="3" y="0"/>
              </a:lnTo>
              <a:lnTo>
                <a:pt x="3" y="1"/>
              </a:lnTo>
              <a:lnTo>
                <a:pt x="1" y="1"/>
              </a:lnTo>
              <a:lnTo>
                <a:pt x="0" y="1"/>
              </a:lnTo>
              <a:lnTo>
                <a:pt x="1" y="1"/>
              </a:lnTo>
              <a:lnTo>
                <a:pt x="1" y="0"/>
              </a:lnTo>
            </a:path>
          </a:pathLst>
        </a:custGeom>
        <a:noFill/>
        <a:ln w="127">
          <a:solidFill>
            <a:srgbClr val="404040"/>
          </a:solidFill>
          <a:round/>
          <a:headEnd/>
          <a:tailEnd/>
        </a:ln>
      </xdr:spPr>
    </xdr:sp>
    <xdr:clientData/>
  </xdr:twoCellAnchor>
  <xdr:twoCellAnchor>
    <xdr:from>
      <xdr:col>10</xdr:col>
      <xdr:colOff>942975</xdr:colOff>
      <xdr:row>66</xdr:row>
      <xdr:rowOff>295275</xdr:rowOff>
    </xdr:from>
    <xdr:to>
      <xdr:col>10</xdr:col>
      <xdr:colOff>952500</xdr:colOff>
      <xdr:row>66</xdr:row>
      <xdr:rowOff>361950</xdr:rowOff>
    </xdr:to>
    <xdr:sp macro="" textlink="">
      <xdr:nvSpPr>
        <xdr:cNvPr id="6165" name="Rectangle 90"/>
        <xdr:cNvSpPr>
          <a:spLocks noChangeArrowheads="1"/>
        </xdr:cNvSpPr>
      </xdr:nvSpPr>
      <xdr:spPr bwMode="auto">
        <a:xfrm>
          <a:off x="5095875" y="12096750"/>
          <a:ext cx="9525" cy="0"/>
        </a:xfrm>
        <a:prstGeom prst="rect">
          <a:avLst/>
        </a:prstGeom>
        <a:solidFill>
          <a:srgbClr val="9BBB59"/>
        </a:solidFill>
        <a:ln w="127">
          <a:solidFill>
            <a:srgbClr val="40404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1847850</xdr:colOff>
      <xdr:row>67</xdr:row>
      <xdr:rowOff>352425</xdr:rowOff>
    </xdr:from>
    <xdr:to>
      <xdr:col>10</xdr:col>
      <xdr:colOff>952500</xdr:colOff>
      <xdr:row>67</xdr:row>
      <xdr:rowOff>419100</xdr:rowOff>
    </xdr:to>
    <xdr:sp macro="" textlink="">
      <xdr:nvSpPr>
        <xdr:cNvPr id="6166" name="Freeform 92"/>
        <xdr:cNvSpPr>
          <a:spLocks/>
        </xdr:cNvSpPr>
      </xdr:nvSpPr>
      <xdr:spPr bwMode="auto">
        <a:xfrm>
          <a:off x="5133975" y="12249150"/>
          <a:ext cx="0" cy="0"/>
        </a:xfrm>
        <a:custGeom>
          <a:avLst/>
          <a:gdLst>
            <a:gd name="T0" fmla="*/ 0 w 2"/>
            <a:gd name="T1" fmla="*/ 0 h 1"/>
            <a:gd name="T2" fmla="*/ 0 w 2"/>
            <a:gd name="T3" fmla="*/ 0 h 1"/>
            <a:gd name="T4" fmla="*/ 0 w 2"/>
            <a:gd name="T5" fmla="*/ 0 h 1"/>
            <a:gd name="T6" fmla="*/ 0 w 2"/>
            <a:gd name="T7" fmla="*/ 0 h 1"/>
            <a:gd name="T8" fmla="*/ 0 w 2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2"/>
            <a:gd name="T16" fmla="*/ 0 h 1"/>
            <a:gd name="T17" fmla="*/ 2 w 2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" h="1">
              <a:moveTo>
                <a:pt x="0" y="0"/>
              </a:moveTo>
              <a:lnTo>
                <a:pt x="2" y="0"/>
              </a:lnTo>
              <a:lnTo>
                <a:pt x="0" y="0"/>
              </a:lnTo>
              <a:lnTo>
                <a:pt x="0" y="1"/>
              </a:lnTo>
              <a:lnTo>
                <a:pt x="0" y="0"/>
              </a:lnTo>
            </a:path>
          </a:pathLst>
        </a:custGeom>
        <a:solidFill>
          <a:srgbClr val="9BBB59"/>
        </a:solidFill>
        <a:ln w="127">
          <a:solidFill>
            <a:srgbClr val="404040"/>
          </a:solidFill>
          <a:round/>
          <a:headEnd/>
          <a:tailEnd/>
        </a:ln>
      </xdr:spPr>
    </xdr:sp>
    <xdr:clientData/>
  </xdr:twoCellAnchor>
  <xdr:twoCellAnchor>
    <xdr:from>
      <xdr:col>10</xdr:col>
      <xdr:colOff>1905000</xdr:colOff>
      <xdr:row>67</xdr:row>
      <xdr:rowOff>171450</xdr:rowOff>
    </xdr:from>
    <xdr:to>
      <xdr:col>10</xdr:col>
      <xdr:colOff>952500</xdr:colOff>
      <xdr:row>67</xdr:row>
      <xdr:rowOff>238125</xdr:rowOff>
    </xdr:to>
    <xdr:sp macro="" textlink="">
      <xdr:nvSpPr>
        <xdr:cNvPr id="6167" name="Rectangle 97"/>
        <xdr:cNvSpPr>
          <a:spLocks noChangeArrowheads="1"/>
        </xdr:cNvSpPr>
      </xdr:nvSpPr>
      <xdr:spPr bwMode="auto">
        <a:xfrm>
          <a:off x="5133975" y="12249150"/>
          <a:ext cx="0" cy="0"/>
        </a:xfrm>
        <a:prstGeom prst="rect">
          <a:avLst/>
        </a:prstGeom>
        <a:solidFill>
          <a:srgbClr val="9BBB59"/>
        </a:solidFill>
        <a:ln w="127">
          <a:solidFill>
            <a:srgbClr val="40404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2762250</xdr:colOff>
      <xdr:row>68</xdr:row>
      <xdr:rowOff>409575</xdr:rowOff>
    </xdr:from>
    <xdr:to>
      <xdr:col>10</xdr:col>
      <xdr:colOff>952500</xdr:colOff>
      <xdr:row>68</xdr:row>
      <xdr:rowOff>466725</xdr:rowOff>
    </xdr:to>
    <xdr:sp macro="" textlink="">
      <xdr:nvSpPr>
        <xdr:cNvPr id="6168" name="Freeform 99"/>
        <xdr:cNvSpPr>
          <a:spLocks/>
        </xdr:cNvSpPr>
      </xdr:nvSpPr>
      <xdr:spPr bwMode="auto">
        <a:xfrm>
          <a:off x="5133975" y="12401550"/>
          <a:ext cx="0" cy="0"/>
        </a:xfrm>
        <a:custGeom>
          <a:avLst/>
          <a:gdLst>
            <a:gd name="T0" fmla="*/ 0 w 1"/>
            <a:gd name="T1" fmla="*/ 0 h 1"/>
            <a:gd name="T2" fmla="*/ 0 w 1"/>
            <a:gd name="T3" fmla="*/ 0 h 1"/>
            <a:gd name="T4" fmla="*/ 0 w 1"/>
            <a:gd name="T5" fmla="*/ 0 h 1"/>
            <a:gd name="T6" fmla="*/ 0 w 1"/>
            <a:gd name="T7" fmla="*/ 0 h 1"/>
            <a:gd name="T8" fmla="*/ 0 60000 65536"/>
            <a:gd name="T9" fmla="*/ 0 60000 65536"/>
            <a:gd name="T10" fmla="*/ 0 60000 65536"/>
            <a:gd name="T11" fmla="*/ 0 60000 65536"/>
            <a:gd name="T12" fmla="*/ 0 w 1"/>
            <a:gd name="T13" fmla="*/ 0 h 1"/>
            <a:gd name="T14" fmla="*/ 1 w 1"/>
            <a:gd name="T15" fmla="*/ 1 h 1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" h="1">
              <a:moveTo>
                <a:pt x="0" y="0"/>
              </a:moveTo>
              <a:lnTo>
                <a:pt x="1" y="1"/>
              </a:lnTo>
              <a:lnTo>
                <a:pt x="0" y="1"/>
              </a:lnTo>
              <a:lnTo>
                <a:pt x="0" y="0"/>
              </a:lnTo>
            </a:path>
          </a:pathLst>
        </a:custGeom>
        <a:solidFill>
          <a:srgbClr val="9BBB59"/>
        </a:solidFill>
        <a:ln w="127">
          <a:solidFill>
            <a:srgbClr val="40404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19828</xdr:rowOff>
    </xdr:to>
    <xdr:pic>
      <xdr:nvPicPr>
        <xdr:cNvPr id="12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23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184666</xdr:colOff>
      <xdr:row>31</xdr:row>
      <xdr:rowOff>48597</xdr:rowOff>
    </xdr:from>
    <xdr:to>
      <xdr:col>16</xdr:col>
      <xdr:colOff>748393</xdr:colOff>
      <xdr:row>56</xdr:row>
      <xdr:rowOff>58316</xdr:rowOff>
    </xdr:to>
    <xdr:graphicFrame macro="">
      <xdr:nvGraphicFramePr>
        <xdr:cNvPr id="215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68035</xdr:colOff>
      <xdr:row>0</xdr:row>
      <xdr:rowOff>19438</xdr:rowOff>
    </xdr:from>
    <xdr:to>
      <xdr:col>0</xdr:col>
      <xdr:colOff>1191985</xdr:colOff>
      <xdr:row>1</xdr:row>
      <xdr:rowOff>39266</xdr:rowOff>
    </xdr:to>
    <xdr:pic>
      <xdr:nvPicPr>
        <xdr:cNvPr id="5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035" y="19438"/>
          <a:ext cx="1123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19050</xdr:rowOff>
    </xdr:to>
    <xdr:pic>
      <xdr:nvPicPr>
        <xdr:cNvPr id="4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23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31</xdr:row>
      <xdr:rowOff>209551</xdr:rowOff>
    </xdr:from>
    <xdr:to>
      <xdr:col>18</xdr:col>
      <xdr:colOff>647700</xdr:colOff>
      <xdr:row>54</xdr:row>
      <xdr:rowOff>152400</xdr:rowOff>
    </xdr:to>
    <xdr:graphicFrame macro="">
      <xdr:nvGraphicFramePr>
        <xdr:cNvPr id="922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29201</xdr:rowOff>
    </xdr:from>
    <xdr:to>
      <xdr:col>0</xdr:col>
      <xdr:colOff>1051560</xdr:colOff>
      <xdr:row>1</xdr:row>
      <xdr:rowOff>19049</xdr:rowOff>
    </xdr:to>
    <xdr:pic>
      <xdr:nvPicPr>
        <xdr:cNvPr id="4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201"/>
          <a:ext cx="1051560" cy="42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13830</xdr:rowOff>
    </xdr:from>
    <xdr:to>
      <xdr:col>0</xdr:col>
      <xdr:colOff>1089660</xdr:colOff>
      <xdr:row>43</xdr:row>
      <xdr:rowOff>19049</xdr:rowOff>
    </xdr:to>
    <xdr:pic>
      <xdr:nvPicPr>
        <xdr:cNvPr id="5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028290"/>
          <a:ext cx="1089660" cy="439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37</xdr:row>
      <xdr:rowOff>30273</xdr:rowOff>
    </xdr:from>
    <xdr:to>
      <xdr:col>0</xdr:col>
      <xdr:colOff>1082040</xdr:colOff>
      <xdr:row>38</xdr:row>
      <xdr:rowOff>28575</xdr:rowOff>
    </xdr:to>
    <xdr:pic>
      <xdr:nvPicPr>
        <xdr:cNvPr id="4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7467393"/>
          <a:ext cx="1072515" cy="432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29200</xdr:rowOff>
    </xdr:from>
    <xdr:to>
      <xdr:col>0</xdr:col>
      <xdr:colOff>1051560</xdr:colOff>
      <xdr:row>1</xdr:row>
      <xdr:rowOff>19049</xdr:rowOff>
    </xdr:to>
    <xdr:pic>
      <xdr:nvPicPr>
        <xdr:cNvPr id="5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9200"/>
          <a:ext cx="1051560" cy="424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44944</xdr:rowOff>
    </xdr:from>
    <xdr:to>
      <xdr:col>0</xdr:col>
      <xdr:colOff>1013460</xdr:colOff>
      <xdr:row>1</xdr:row>
      <xdr:rowOff>19049</xdr:rowOff>
    </xdr:to>
    <xdr:pic>
      <xdr:nvPicPr>
        <xdr:cNvPr id="3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944"/>
          <a:ext cx="1013460" cy="412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130</xdr:row>
      <xdr:rowOff>200025</xdr:rowOff>
    </xdr:from>
    <xdr:to>
      <xdr:col>14</xdr:col>
      <xdr:colOff>156912</xdr:colOff>
      <xdr:row>148</xdr:row>
      <xdr:rowOff>12033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295275</xdr:colOff>
      <xdr:row>131</xdr:row>
      <xdr:rowOff>200025</xdr:rowOff>
    </xdr:from>
    <xdr:to>
      <xdr:col>17</xdr:col>
      <xdr:colOff>889837</xdr:colOff>
      <xdr:row>148</xdr:row>
      <xdr:rowOff>19050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114300</xdr:colOff>
      <xdr:row>92</xdr:row>
      <xdr:rowOff>73519</xdr:rowOff>
    </xdr:from>
    <xdr:to>
      <xdr:col>0</xdr:col>
      <xdr:colOff>1127760</xdr:colOff>
      <xdr:row>94</xdr:row>
      <xdr:rowOff>19050</xdr:rowOff>
    </xdr:to>
    <xdr:pic>
      <xdr:nvPicPr>
        <xdr:cNvPr id="10" name="Picture 28" descr="Logo Izquierda Ofici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0751044"/>
          <a:ext cx="1013460" cy="469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14</xdr:col>
      <xdr:colOff>383721</xdr:colOff>
      <xdr:row>85</xdr:row>
      <xdr:rowOff>76200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150108</xdr:colOff>
      <xdr:row>41</xdr:row>
      <xdr:rowOff>20411</xdr:rowOff>
    </xdr:from>
    <xdr:to>
      <xdr:col>17</xdr:col>
      <xdr:colOff>519793</xdr:colOff>
      <xdr:row>86</xdr:row>
      <xdr:rowOff>9525</xdr:rowOff>
    </xdr:to>
    <xdr:graphicFrame macro="">
      <xdr:nvGraphicFramePr>
        <xdr:cNvPr id="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TA~1.RAM\AppData\Local\Temp\Gastos%20de%20inversiones%20ambientales%20202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y/AppData/Local/Temp/trabajo/Inversiones/Inversiones%202010/4to%20trimestre/Publicaci&#243;n/Pub%202010%20web/Inversiones%20medio%20ambiente%202010%20%20Arreglado%202009%20we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ly/AppData/Local/Temp/trabajo/Inversiones/Inversiones%202010/4to%20trimestre/Publicaci&#243;n/Inversiones%20para%20el%20medio%20ambiente,%202010%20con%20Anuario%202009%20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 "/>
      <sheetName val="5"/>
      <sheetName val="6"/>
      <sheetName val="7"/>
      <sheetName val="8"/>
      <sheetName val="9-10"/>
      <sheetName val="11-12"/>
      <sheetName val="13"/>
      <sheetName val="14"/>
      <sheetName val="15"/>
    </sheetNames>
    <sheetDataSet>
      <sheetData sheetId="0">
        <row r="14">
          <cell r="U14">
            <v>2400660.5</v>
          </cell>
        </row>
        <row r="15">
          <cell r="U15">
            <v>1541415.3</v>
          </cell>
        </row>
        <row r="16">
          <cell r="U16">
            <v>18065.7</v>
          </cell>
        </row>
        <row r="17">
          <cell r="U17">
            <v>289341</v>
          </cell>
        </row>
        <row r="18">
          <cell r="U18">
            <v>89086.399999999994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W10">
            <v>2016</v>
          </cell>
          <cell r="X10">
            <v>2017</v>
          </cell>
          <cell r="Y10">
            <v>2018</v>
          </cell>
          <cell r="Z10">
            <v>2019</v>
          </cell>
          <cell r="AA10">
            <v>2020</v>
          </cell>
          <cell r="AB10">
            <v>2021</v>
          </cell>
        </row>
        <row r="11">
          <cell r="AC11">
            <v>2400660.5</v>
          </cell>
        </row>
        <row r="16">
          <cell r="W16">
            <v>2016</v>
          </cell>
          <cell r="X16">
            <v>2017</v>
          </cell>
          <cell r="Y16">
            <v>2018</v>
          </cell>
          <cell r="Z16">
            <v>2019</v>
          </cell>
          <cell r="AA16">
            <v>2020</v>
          </cell>
          <cell r="AB16">
            <v>2021</v>
          </cell>
        </row>
        <row r="36">
          <cell r="H36" t="str">
            <v>La Habana</v>
          </cell>
          <cell r="I36">
            <v>16312.1</v>
          </cell>
        </row>
        <row r="37">
          <cell r="H37" t="str">
            <v>Matanzas</v>
          </cell>
          <cell r="I37">
            <v>2810.8</v>
          </cell>
        </row>
        <row r="38">
          <cell r="H38" t="str">
            <v>Nipe</v>
          </cell>
          <cell r="I38">
            <v>15845.8</v>
          </cell>
        </row>
        <row r="39">
          <cell r="H39" t="str">
            <v>Santiago de Cuba</v>
          </cell>
          <cell r="I39">
            <v>26225.3</v>
          </cell>
        </row>
        <row r="40">
          <cell r="H40" t="str">
            <v>Mariel</v>
          </cell>
          <cell r="I40">
            <v>22942.2</v>
          </cell>
        </row>
        <row r="41">
          <cell r="H41" t="str">
            <v>Cárdenas</v>
          </cell>
          <cell r="I41">
            <v>71399.199999999997</v>
          </cell>
        </row>
        <row r="42">
          <cell r="H42" t="str">
            <v>Moa</v>
          </cell>
          <cell r="I42">
            <v>33048.6</v>
          </cell>
        </row>
        <row r="43">
          <cell r="H43" t="str">
            <v>Guantánamo</v>
          </cell>
          <cell r="I43">
            <v>24757.200000000001</v>
          </cell>
        </row>
        <row r="45">
          <cell r="H45" t="str">
            <v>Cuyaguateje</v>
          </cell>
          <cell r="I45">
            <v>3493.8</v>
          </cell>
        </row>
        <row r="46">
          <cell r="H46" t="str">
            <v>Ariguanabo</v>
          </cell>
          <cell r="I46">
            <v>34647.4</v>
          </cell>
        </row>
        <row r="47">
          <cell r="H47" t="str">
            <v>Almendares Vento</v>
          </cell>
          <cell r="I47">
            <v>29795.7</v>
          </cell>
        </row>
        <row r="48">
          <cell r="H48" t="str">
            <v>Hanabanilla</v>
          </cell>
          <cell r="I48">
            <v>7502.3</v>
          </cell>
        </row>
        <row r="49">
          <cell r="H49" t="str">
            <v>Zaza</v>
          </cell>
          <cell r="I49">
            <v>43890.6</v>
          </cell>
        </row>
        <row r="50">
          <cell r="H50" t="str">
            <v>Cauto</v>
          </cell>
          <cell r="I50">
            <v>114268.6</v>
          </cell>
        </row>
        <row r="51">
          <cell r="H51" t="str">
            <v>Guaso Guantánamo</v>
          </cell>
          <cell r="I51">
            <v>63115.4</v>
          </cell>
        </row>
        <row r="52">
          <cell r="H52" t="str">
            <v>Mayarí</v>
          </cell>
          <cell r="I52">
            <v>207614.3</v>
          </cell>
        </row>
        <row r="53">
          <cell r="H53" t="str">
            <v>Ciénaga de Zapata</v>
          </cell>
          <cell r="I53">
            <v>1703.1</v>
          </cell>
        </row>
        <row r="54">
          <cell r="H54" t="str">
            <v>Sagua La Grande</v>
          </cell>
          <cell r="I54">
            <v>6663.4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-10"/>
      <sheetName val="11-12"/>
      <sheetName val="13"/>
      <sheetName val="14"/>
      <sheetName val="15"/>
      <sheetName val="cop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2">
          <cell r="B12">
            <v>215.8176</v>
          </cell>
        </row>
        <row r="13">
          <cell r="B13">
            <v>11.882899999999999</v>
          </cell>
        </row>
        <row r="14">
          <cell r="B14">
            <v>0.77929999999999999</v>
          </cell>
        </row>
        <row r="15">
          <cell r="B15">
            <v>65.248699999999999</v>
          </cell>
        </row>
        <row r="16">
          <cell r="B16">
            <v>7.5526</v>
          </cell>
        </row>
        <row r="17">
          <cell r="B17">
            <v>4.9021000000000008</v>
          </cell>
        </row>
        <row r="18">
          <cell r="B18">
            <v>8.5595999999999997</v>
          </cell>
        </row>
        <row r="19">
          <cell r="B19">
            <v>6.7871000000000006</v>
          </cell>
        </row>
        <row r="20">
          <cell r="B20">
            <v>5.3247999999999998</v>
          </cell>
        </row>
        <row r="21">
          <cell r="B21">
            <v>7.35</v>
          </cell>
        </row>
        <row r="22">
          <cell r="B22">
            <v>18.341000000000001</v>
          </cell>
        </row>
        <row r="23">
          <cell r="B23">
            <v>11.121799999999999</v>
          </cell>
        </row>
        <row r="24">
          <cell r="B24">
            <v>32.278300000000002</v>
          </cell>
        </row>
        <row r="25">
          <cell r="B25">
            <v>9.14</v>
          </cell>
        </row>
        <row r="26">
          <cell r="B26">
            <v>16.613299999999999</v>
          </cell>
        </row>
        <row r="27">
          <cell r="B27">
            <v>8.0428999999999995</v>
          </cell>
        </row>
        <row r="28">
          <cell r="B28">
            <v>1.8932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-10"/>
      <sheetName val="11-12"/>
      <sheetName val="13"/>
      <sheetName val="14"/>
      <sheetName val="15"/>
      <sheetName val="W1"/>
      <sheetName val="W2 "/>
      <sheetName val="w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B13">
            <v>179.2</v>
          </cell>
          <cell r="C13">
            <v>233</v>
          </cell>
          <cell r="D13">
            <v>220.4</v>
          </cell>
          <cell r="E13">
            <v>215.8176</v>
          </cell>
          <cell r="F13">
            <v>232.66079999999999</v>
          </cell>
          <cell r="G13">
            <v>278.31799999999998</v>
          </cell>
          <cell r="H13">
            <v>335.63249999999999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4" tint="-0.249977111117893"/>
  </sheetPr>
  <dimension ref="A1:AM384"/>
  <sheetViews>
    <sheetView showGridLines="0" tabSelected="1" topLeftCell="A4" zoomScaleNormal="100" zoomScaleSheetLayoutView="100" workbookViewId="0">
      <selection activeCell="A5" sqref="A5"/>
    </sheetView>
  </sheetViews>
  <sheetFormatPr baseColWidth="10" defaultColWidth="8.5703125" defaultRowHeight="16.5" customHeight="1"/>
  <cols>
    <col min="1" max="1" width="21.5703125" style="1" customWidth="1"/>
    <col min="2" max="2" width="9.42578125" style="1" hidden="1" customWidth="1"/>
    <col min="3" max="3" width="10.5703125" style="1" hidden="1" customWidth="1"/>
    <col min="4" max="6" width="9.85546875" style="1" hidden="1" customWidth="1"/>
    <col min="7" max="7" width="11.5703125" style="1" hidden="1" customWidth="1"/>
    <col min="8" max="11" width="13" style="1" hidden="1" customWidth="1"/>
    <col min="12" max="12" width="15.42578125" style="1" hidden="1" customWidth="1"/>
    <col min="13" max="13" width="13.42578125" style="1" hidden="1" customWidth="1"/>
    <col min="14" max="15" width="9.85546875" style="1" hidden="1" customWidth="1"/>
    <col min="16" max="16" width="17" style="1" hidden="1" customWidth="1"/>
    <col min="17" max="21" width="17" style="1" customWidth="1"/>
    <col min="22" max="22" width="10" style="1" customWidth="1"/>
    <col min="23" max="27" width="8.5703125" style="1"/>
    <col min="28" max="28" width="11.42578125" style="1" bestFit="1" customWidth="1"/>
    <col min="29" max="34" width="8.5703125" style="1"/>
    <col min="35" max="35" width="8.5703125" style="2"/>
    <col min="36" max="36" width="9.5703125" style="1" bestFit="1" customWidth="1"/>
    <col min="37" max="16384" width="8.5703125" style="1"/>
  </cols>
  <sheetData>
    <row r="1" spans="1:35" ht="34.5" customHeight="1">
      <c r="A1" s="267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642" t="s">
        <v>251</v>
      </c>
      <c r="O1" s="642"/>
      <c r="P1" s="642"/>
      <c r="Q1" s="642"/>
      <c r="R1" s="642"/>
      <c r="S1" s="642"/>
      <c r="T1" s="642"/>
      <c r="U1" s="642"/>
    </row>
    <row r="2" spans="1:35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</row>
    <row r="3" spans="1:35" s="4" customFormat="1" ht="5.0999999999999996" customHeight="1">
      <c r="A3" s="5"/>
      <c r="B3" s="5"/>
      <c r="C3" s="5"/>
      <c r="D3" s="5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15"/>
      <c r="T3" s="272"/>
    </row>
    <row r="4" spans="1:35" s="7" customFormat="1" ht="13.5" customHeight="1">
      <c r="A4" s="643" t="s">
        <v>184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215"/>
      <c r="T4" s="272"/>
      <c r="AI4" s="8"/>
    </row>
    <row r="5" spans="1:35" s="7" customFormat="1" ht="13.5" customHeight="1">
      <c r="A5" s="237"/>
      <c r="B5" s="6"/>
      <c r="C5" s="6"/>
      <c r="D5" s="6"/>
      <c r="E5" s="6"/>
      <c r="F5" s="6"/>
      <c r="G5" s="6"/>
      <c r="H5" s="6"/>
      <c r="I5" s="6"/>
      <c r="J5" s="237"/>
      <c r="K5" s="237"/>
      <c r="L5" s="237"/>
      <c r="M5" s="237"/>
      <c r="N5" s="237"/>
      <c r="O5" s="237"/>
      <c r="P5" s="237"/>
      <c r="Q5" s="237"/>
      <c r="R5" s="237"/>
      <c r="S5" s="215"/>
      <c r="T5" s="272"/>
      <c r="U5" s="208"/>
      <c r="AI5" s="8"/>
    </row>
    <row r="6" spans="1:35" s="7" customFormat="1" ht="17.25" customHeight="1">
      <c r="A6" s="460" t="s">
        <v>0</v>
      </c>
      <c r="B6" s="461">
        <v>2001</v>
      </c>
      <c r="C6" s="462">
        <v>2002</v>
      </c>
      <c r="D6" s="462">
        <v>2003</v>
      </c>
      <c r="E6" s="462">
        <v>2004</v>
      </c>
      <c r="F6" s="462">
        <v>2005</v>
      </c>
      <c r="G6" s="462">
        <v>2006</v>
      </c>
      <c r="H6" s="462">
        <v>2007</v>
      </c>
      <c r="I6" s="462">
        <v>2008</v>
      </c>
      <c r="J6" s="462">
        <v>2009</v>
      </c>
      <c r="K6" s="462">
        <v>2010</v>
      </c>
      <c r="L6" s="462">
        <v>2011</v>
      </c>
      <c r="M6" s="462">
        <v>2012</v>
      </c>
      <c r="N6" s="462">
        <v>2013</v>
      </c>
      <c r="O6" s="462">
        <v>2014</v>
      </c>
      <c r="P6" s="462">
        <v>2015</v>
      </c>
      <c r="Q6" s="462">
        <v>2017</v>
      </c>
      <c r="R6" s="462">
        <v>2018</v>
      </c>
      <c r="S6" s="462">
        <v>2019</v>
      </c>
      <c r="T6" s="462">
        <v>2020</v>
      </c>
      <c r="U6" s="462">
        <v>2021</v>
      </c>
      <c r="AI6" s="8"/>
    </row>
    <row r="7" spans="1:35" s="7" customFormat="1" ht="5.0999999999999996" customHeight="1">
      <c r="A7" s="6"/>
      <c r="B7" s="6"/>
      <c r="C7" s="6"/>
      <c r="D7" s="6"/>
      <c r="E7" s="9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10"/>
      <c r="T7" s="10"/>
      <c r="U7" s="10"/>
      <c r="V7" s="10"/>
      <c r="AI7" s="8"/>
    </row>
    <row r="8" spans="1:35" s="7" customFormat="1" ht="12" customHeight="1">
      <c r="A8" s="559"/>
      <c r="B8" s="559"/>
      <c r="C8" s="560"/>
      <c r="D8" s="560"/>
      <c r="E8" s="560"/>
      <c r="F8" s="560"/>
      <c r="G8" s="560"/>
      <c r="H8" s="561" t="s">
        <v>1</v>
      </c>
      <c r="I8" s="644" t="s">
        <v>150</v>
      </c>
      <c r="J8" s="644"/>
      <c r="K8" s="644"/>
      <c r="L8" s="644"/>
      <c r="M8" s="644"/>
      <c r="N8" s="644"/>
      <c r="O8" s="644"/>
      <c r="P8" s="644"/>
      <c r="Q8" s="644"/>
      <c r="R8" s="644"/>
      <c r="S8" s="644"/>
      <c r="T8" s="644"/>
      <c r="U8" s="644"/>
      <c r="AI8" s="8"/>
    </row>
    <row r="9" spans="1:35" s="7" customFormat="1" ht="15" customHeight="1">
      <c r="A9" s="465" t="s">
        <v>2</v>
      </c>
      <c r="B9" s="466">
        <f t="shared" ref="B9:H9" si="0">SUM(B10:B15)</f>
        <v>250.72710000000001</v>
      </c>
      <c r="C9" s="466">
        <f t="shared" si="0"/>
        <v>179.16880000000003</v>
      </c>
      <c r="D9" s="466">
        <f t="shared" si="0"/>
        <v>232.98510000000002</v>
      </c>
      <c r="E9" s="466">
        <f t="shared" si="0"/>
        <v>220.4</v>
      </c>
      <c r="F9" s="466">
        <f t="shared" si="0"/>
        <v>215.81760000000003</v>
      </c>
      <c r="G9" s="466">
        <f t="shared" si="0"/>
        <v>232.66080000000002</v>
      </c>
      <c r="H9" s="466">
        <f t="shared" si="0"/>
        <v>278.31790000000001</v>
      </c>
      <c r="I9" s="466">
        <v>335.63249999999999</v>
      </c>
      <c r="J9" s="466">
        <f t="shared" ref="J9:T9" si="1">SUM(J10:J15)</f>
        <v>390.82950000000005</v>
      </c>
      <c r="K9" s="466">
        <f t="shared" si="1"/>
        <v>399239.99999999994</v>
      </c>
      <c r="L9" s="466">
        <f t="shared" si="1"/>
        <v>452404.80000000005</v>
      </c>
      <c r="M9" s="466">
        <f t="shared" si="1"/>
        <v>488452.6</v>
      </c>
      <c r="N9" s="466">
        <f t="shared" si="1"/>
        <v>517266.99999999994</v>
      </c>
      <c r="O9" s="466">
        <f t="shared" si="1"/>
        <v>562621.30000000005</v>
      </c>
      <c r="P9" s="466">
        <f t="shared" si="1"/>
        <v>534820.5</v>
      </c>
      <c r="Q9" s="466">
        <f t="shared" si="1"/>
        <v>642549.80000000005</v>
      </c>
      <c r="R9" s="466">
        <f t="shared" si="1"/>
        <v>628127.39999999979</v>
      </c>
      <c r="S9" s="466">
        <f t="shared" si="1"/>
        <v>587141.90000000014</v>
      </c>
      <c r="T9" s="466">
        <f t="shared" si="1"/>
        <v>574635.69999999984</v>
      </c>
      <c r="U9" s="466">
        <f>SUM(U10:U15)</f>
        <v>2400660.5</v>
      </c>
      <c r="V9" s="14"/>
      <c r="AI9" s="8"/>
    </row>
    <row r="10" spans="1:35" s="7" customFormat="1" ht="11.25" customHeight="1">
      <c r="A10" s="16" t="s">
        <v>3</v>
      </c>
      <c r="B10" s="17">
        <v>104.3563</v>
      </c>
      <c r="C10" s="17">
        <v>68.144000000000005</v>
      </c>
      <c r="D10" s="17">
        <v>82.418700000000001</v>
      </c>
      <c r="E10" s="17">
        <v>80.599999999999994</v>
      </c>
      <c r="F10" s="17">
        <v>100.32340000000001</v>
      </c>
      <c r="G10" s="17">
        <v>109.2366</v>
      </c>
      <c r="H10" s="17">
        <v>129.07560000000001</v>
      </c>
      <c r="I10" s="17">
        <v>159.10290000000003</v>
      </c>
      <c r="J10" s="17">
        <v>208.68350000000001</v>
      </c>
      <c r="K10" s="17">
        <v>251312.2</v>
      </c>
      <c r="L10" s="15">
        <v>309354.09999999998</v>
      </c>
      <c r="M10" s="15">
        <v>240946.8</v>
      </c>
      <c r="N10" s="15">
        <v>230435.6</v>
      </c>
      <c r="O10" s="15">
        <v>258398.4</v>
      </c>
      <c r="P10" s="17">
        <v>298054.3</v>
      </c>
      <c r="Q10" s="225">
        <v>412203.7</v>
      </c>
      <c r="R10" s="259">
        <v>377042.39999999985</v>
      </c>
      <c r="S10" s="106">
        <v>385855.90000000014</v>
      </c>
      <c r="T10" s="106">
        <v>419082.7</v>
      </c>
      <c r="U10" s="106">
        <v>1541415.3</v>
      </c>
      <c r="V10" s="15"/>
      <c r="AI10" s="8"/>
    </row>
    <row r="11" spans="1:35" s="7" customFormat="1" ht="11.25" customHeight="1">
      <c r="A11" s="16" t="s">
        <v>4</v>
      </c>
      <c r="B11" s="17">
        <v>26.9041</v>
      </c>
      <c r="C11" s="17">
        <v>24.556399999999996</v>
      </c>
      <c r="D11" s="17">
        <v>25.411100000000001</v>
      </c>
      <c r="E11" s="17">
        <v>18.600000000000001</v>
      </c>
      <c r="F11" s="17">
        <v>20.270399999999999</v>
      </c>
      <c r="G11" s="17">
        <v>20.3063</v>
      </c>
      <c r="H11" s="17">
        <v>14.338699999999999</v>
      </c>
      <c r="I11" s="17">
        <v>16.583599999999997</v>
      </c>
      <c r="J11" s="17">
        <v>18.2743</v>
      </c>
      <c r="K11" s="17">
        <v>17542.3</v>
      </c>
      <c r="L11" s="15">
        <v>18146.900000000001</v>
      </c>
      <c r="M11" s="15">
        <v>18473.8</v>
      </c>
      <c r="N11" s="15">
        <v>23611</v>
      </c>
      <c r="O11" s="15">
        <v>32172.5</v>
      </c>
      <c r="P11" s="17">
        <v>11233.5</v>
      </c>
      <c r="Q11" s="225">
        <v>6531.3</v>
      </c>
      <c r="R11" s="259">
        <v>7720.4999999999982</v>
      </c>
      <c r="S11" s="259">
        <v>11243.6</v>
      </c>
      <c r="T11" s="259">
        <v>10743.599999999997</v>
      </c>
      <c r="U11" s="259">
        <v>18065.7</v>
      </c>
      <c r="V11" s="15"/>
      <c r="AI11" s="8"/>
    </row>
    <row r="12" spans="1:35" s="7" customFormat="1" ht="11.25" customHeight="1">
      <c r="A12" s="16" t="s">
        <v>5</v>
      </c>
      <c r="B12" s="17">
        <v>54.068100000000001</v>
      </c>
      <c r="C12" s="17">
        <v>27.322399999999998</v>
      </c>
      <c r="D12" s="17">
        <v>45.284700000000001</v>
      </c>
      <c r="E12" s="17">
        <v>40.799999999999997</v>
      </c>
      <c r="F12" s="17">
        <v>15.9476</v>
      </c>
      <c r="G12" s="17">
        <v>9.6408000000000005</v>
      </c>
      <c r="H12" s="17">
        <v>21.0578</v>
      </c>
      <c r="I12" s="17">
        <v>22.053300000000004</v>
      </c>
      <c r="J12" s="17">
        <v>31.362500000000001</v>
      </c>
      <c r="K12" s="17">
        <v>19357.099999999999</v>
      </c>
      <c r="L12" s="15">
        <v>10253.4</v>
      </c>
      <c r="M12" s="15">
        <v>123262.5</v>
      </c>
      <c r="N12" s="15">
        <v>127300</v>
      </c>
      <c r="O12" s="15">
        <v>55951.3</v>
      </c>
      <c r="P12" s="17">
        <v>36723.800000000003</v>
      </c>
      <c r="Q12" s="225">
        <v>46420.5</v>
      </c>
      <c r="R12" s="259">
        <v>46279.200000000004</v>
      </c>
      <c r="S12" s="106">
        <v>26703.800000000003</v>
      </c>
      <c r="T12" s="106">
        <v>53265.899999999994</v>
      </c>
      <c r="U12" s="106">
        <v>289341</v>
      </c>
      <c r="V12" s="15"/>
      <c r="AI12" s="8"/>
    </row>
    <row r="13" spans="1:35" s="7" customFormat="1" ht="11.25" customHeight="1">
      <c r="A13" s="16" t="s">
        <v>6</v>
      </c>
      <c r="B13" s="17">
        <v>37.116900000000001</v>
      </c>
      <c r="C13" s="17">
        <v>41.923700000000011</v>
      </c>
      <c r="D13" s="17">
        <v>62.720999999999997</v>
      </c>
      <c r="E13" s="17">
        <v>63.6</v>
      </c>
      <c r="F13" s="17">
        <v>49.224800000000002</v>
      </c>
      <c r="G13" s="17">
        <v>60.566699999999997</v>
      </c>
      <c r="H13" s="17">
        <v>72.512</v>
      </c>
      <c r="I13" s="17">
        <v>91.167700000000011</v>
      </c>
      <c r="J13" s="17">
        <v>70.722899999999996</v>
      </c>
      <c r="K13" s="17">
        <v>65478.8</v>
      </c>
      <c r="L13" s="15">
        <v>74651.600000000006</v>
      </c>
      <c r="M13" s="15">
        <v>71445</v>
      </c>
      <c r="N13" s="15">
        <v>122140.5</v>
      </c>
      <c r="O13" s="15">
        <v>126590.6</v>
      </c>
      <c r="P13" s="17">
        <v>91667.5</v>
      </c>
      <c r="Q13" s="225">
        <v>61961.7</v>
      </c>
      <c r="R13" s="259">
        <v>77107.599999999991</v>
      </c>
      <c r="S13" s="106">
        <v>59042.899999999994</v>
      </c>
      <c r="T13" s="106">
        <v>77631.799999999974</v>
      </c>
      <c r="U13" s="106">
        <v>89086.399999999994</v>
      </c>
      <c r="V13" s="15"/>
      <c r="AI13" s="8"/>
    </row>
    <row r="14" spans="1:35" s="7" customFormat="1" ht="11.25" customHeight="1">
      <c r="A14" s="16" t="s">
        <v>7</v>
      </c>
      <c r="B14" s="17">
        <v>6.4165000000000001</v>
      </c>
      <c r="C14" s="17">
        <v>9.5998000000000037</v>
      </c>
      <c r="D14" s="17">
        <v>7.0419999999999998</v>
      </c>
      <c r="E14" s="17">
        <v>7</v>
      </c>
      <c r="F14" s="17">
        <v>6.7255000000000003</v>
      </c>
      <c r="G14" s="17">
        <v>5.9633000000000003</v>
      </c>
      <c r="H14" s="17">
        <v>8.4953000000000003</v>
      </c>
      <c r="I14" s="17">
        <v>8.9716000000000005</v>
      </c>
      <c r="J14" s="17">
        <v>17.997</v>
      </c>
      <c r="K14" s="17">
        <v>20886.099999999999</v>
      </c>
      <c r="L14" s="15">
        <v>13924.9</v>
      </c>
      <c r="M14" s="15">
        <v>12367.3</v>
      </c>
      <c r="N14" s="15">
        <v>10484.799999999999</v>
      </c>
      <c r="O14" s="15">
        <v>24862.1</v>
      </c>
      <c r="P14" s="17">
        <v>17425.2</v>
      </c>
      <c r="Q14" s="225">
        <v>22201.800000000003</v>
      </c>
      <c r="R14" s="259">
        <v>13894.6</v>
      </c>
      <c r="S14" s="106">
        <v>23940.700000000008</v>
      </c>
      <c r="T14" s="106">
        <v>10430.699999999999</v>
      </c>
      <c r="U14" s="106">
        <v>368372.6</v>
      </c>
      <c r="V14" s="15"/>
      <c r="AI14" s="8"/>
    </row>
    <row r="15" spans="1:35" s="7" customFormat="1" ht="11.25" customHeight="1">
      <c r="A15" s="16" t="s">
        <v>8</v>
      </c>
      <c r="B15" s="17">
        <v>21.865200000000002</v>
      </c>
      <c r="C15" s="17">
        <v>7.6224999999999996</v>
      </c>
      <c r="D15" s="17">
        <v>10.1076</v>
      </c>
      <c r="E15" s="17">
        <v>9.8000000000000007</v>
      </c>
      <c r="F15" s="17">
        <v>23.325900000000001</v>
      </c>
      <c r="G15" s="17">
        <v>26.947099999999999</v>
      </c>
      <c r="H15" s="17">
        <v>32.838500000000003</v>
      </c>
      <c r="I15" s="17">
        <v>37.753399999999942</v>
      </c>
      <c r="J15" s="17">
        <v>43.789299999999997</v>
      </c>
      <c r="K15" s="216">
        <v>24663.5</v>
      </c>
      <c r="L15" s="15">
        <v>26073.9</v>
      </c>
      <c r="M15" s="15">
        <v>21957.200000000001</v>
      </c>
      <c r="N15" s="15">
        <v>3295.1</v>
      </c>
      <c r="O15" s="15">
        <v>64646.400000000001</v>
      </c>
      <c r="P15" s="17">
        <v>79716.2</v>
      </c>
      <c r="Q15" s="17">
        <v>93230.8</v>
      </c>
      <c r="R15" s="258">
        <v>106083.09999999995</v>
      </c>
      <c r="S15" s="177">
        <v>80355.000000000029</v>
      </c>
      <c r="T15" s="177">
        <v>3480.9999999999914</v>
      </c>
      <c r="U15" s="177">
        <v>94379.5</v>
      </c>
      <c r="V15" s="15"/>
      <c r="AI15" s="8"/>
    </row>
    <row r="16" spans="1:35" s="7" customFormat="1" ht="3" customHeight="1">
      <c r="A16" s="12"/>
      <c r="B16" s="12"/>
      <c r="C16" s="12"/>
      <c r="D16" s="12"/>
      <c r="E16" s="12"/>
      <c r="F16" s="12"/>
      <c r="G16" s="12"/>
      <c r="H16" s="12"/>
      <c r="I16" s="12"/>
      <c r="X16" s="7" t="s">
        <v>26</v>
      </c>
      <c r="AI16" s="8"/>
    </row>
    <row r="17" spans="1:37" s="7" customFormat="1" ht="11.25" customHeight="1">
      <c r="A17" s="562"/>
      <c r="B17" s="562"/>
      <c r="C17" s="563"/>
      <c r="D17" s="564"/>
      <c r="E17" s="564"/>
      <c r="F17" s="564"/>
      <c r="G17" s="564"/>
      <c r="H17" s="565" t="s">
        <v>9</v>
      </c>
      <c r="I17" s="644" t="s">
        <v>9</v>
      </c>
      <c r="J17" s="644"/>
      <c r="K17" s="644"/>
      <c r="L17" s="644"/>
      <c r="M17" s="644"/>
      <c r="N17" s="644"/>
      <c r="O17" s="644"/>
      <c r="P17" s="645"/>
      <c r="Q17" s="645"/>
      <c r="R17" s="645"/>
      <c r="S17" s="646"/>
      <c r="T17" s="646"/>
      <c r="U17" s="646"/>
      <c r="AI17" s="8"/>
    </row>
    <row r="18" spans="1:37" s="7" customFormat="1" ht="15.75" customHeight="1">
      <c r="A18" s="465" t="s">
        <v>2</v>
      </c>
      <c r="B18" s="465"/>
      <c r="C18" s="467">
        <f t="shared" ref="C18:L18" si="2">SUM(C19:C24)</f>
        <v>99.999999999999972</v>
      </c>
      <c r="D18" s="467">
        <f t="shared" si="2"/>
        <v>100</v>
      </c>
      <c r="E18" s="467">
        <f t="shared" si="2"/>
        <v>99.999999999999986</v>
      </c>
      <c r="F18" s="467">
        <f t="shared" si="2"/>
        <v>99.999999999999986</v>
      </c>
      <c r="G18" s="467">
        <f t="shared" si="2"/>
        <v>99.999999999999986</v>
      </c>
      <c r="H18" s="467">
        <f t="shared" si="2"/>
        <v>100</v>
      </c>
      <c r="I18" s="467">
        <f t="shared" si="2"/>
        <v>100.00000000000001</v>
      </c>
      <c r="J18" s="467">
        <f t="shared" si="2"/>
        <v>99.999999999999986</v>
      </c>
      <c r="K18" s="467">
        <v>100</v>
      </c>
      <c r="L18" s="467">
        <f t="shared" si="2"/>
        <v>100</v>
      </c>
      <c r="M18" s="468">
        <v>100</v>
      </c>
      <c r="N18" s="468">
        <f>SUM(N19:N24)</f>
        <v>100</v>
      </c>
      <c r="O18" s="468">
        <v>100</v>
      </c>
      <c r="P18" s="468">
        <f>SUM(P19:P24)</f>
        <v>99.999999999999986</v>
      </c>
      <c r="Q18" s="468">
        <f>SUM(Q19:Q24)</f>
        <v>102.29609470944912</v>
      </c>
      <c r="R18" s="468">
        <f>SUM(R19:R24)</f>
        <v>106.98051016287538</v>
      </c>
      <c r="S18" s="468">
        <f>SUM(S19:S24)</f>
        <v>102.17637017679209</v>
      </c>
      <c r="T18" s="466">
        <v>100</v>
      </c>
      <c r="U18" s="466">
        <f t="shared" ref="U18" si="3">SUM(U19:U24)</f>
        <v>100</v>
      </c>
      <c r="AI18" s="8"/>
    </row>
    <row r="19" spans="1:37" s="7" customFormat="1" ht="11.25" customHeight="1">
      <c r="A19" s="16" t="s">
        <v>3</v>
      </c>
      <c r="B19" s="16"/>
      <c r="C19" s="12">
        <f t="shared" ref="C19:C24" si="4">C10/$C$9*100</f>
        <v>38.03340760221645</v>
      </c>
      <c r="D19" s="12">
        <f t="shared" ref="D19:D24" si="5">D10/$D$9*100</f>
        <v>35.375094802199797</v>
      </c>
      <c r="E19" s="12">
        <f t="shared" ref="E19:E24" si="6">E10/$E$9*100</f>
        <v>36.569872958257712</v>
      </c>
      <c r="F19" s="12">
        <f t="shared" ref="F19:F24" si="7">F10/$F$9*100</f>
        <v>46.485272748839755</v>
      </c>
      <c r="G19" s="12">
        <f t="shared" ref="G19:G24" si="8">G10/$G$9*100</f>
        <v>46.951011945286865</v>
      </c>
      <c r="H19" s="12">
        <f t="shared" ref="H19:H24" si="9">H10/$H$9*100</f>
        <v>46.377038631004332</v>
      </c>
      <c r="I19" s="12">
        <f t="shared" ref="I19:I24" si="10">I10/$I$9*100</f>
        <v>47.403901588791328</v>
      </c>
      <c r="J19" s="12">
        <f t="shared" ref="J19:J24" si="11">J10/$J$9*100</f>
        <v>53.395022637748681</v>
      </c>
      <c r="K19" s="12">
        <f>K10/$K$9*100</f>
        <v>62.94765053601845</v>
      </c>
      <c r="L19" s="12">
        <f>L10/$L9*100</f>
        <v>68.379933192574427</v>
      </c>
      <c r="M19" s="191">
        <f>M10/$M9*100</f>
        <v>49.328594013011703</v>
      </c>
      <c r="N19" s="191">
        <f t="shared" ref="N19:N24" si="12">N10/$N$9*100</f>
        <v>44.548676022247705</v>
      </c>
      <c r="O19" s="191">
        <f>O10/$O$9*100</f>
        <v>45.927589303853225</v>
      </c>
      <c r="P19" s="191">
        <f t="shared" ref="P19:P24" si="13">P10/$P$9*100</f>
        <v>55.729782235348125</v>
      </c>
      <c r="Q19" s="191">
        <f t="shared" ref="Q19:Q24" si="14">Q10/$R$9*100</f>
        <v>65.624218908457138</v>
      </c>
      <c r="R19" s="191">
        <f t="shared" ref="R19:R24" si="15">R10/$S$9*100</f>
        <v>64.216571837233843</v>
      </c>
      <c r="S19" s="191">
        <f t="shared" ref="S19:S24" si="16">S10/$T$9*100</f>
        <v>67.147916497356547</v>
      </c>
      <c r="T19" s="191">
        <v>72.900000000000006</v>
      </c>
      <c r="U19" s="191">
        <f>U10/'[1]15'!$AC$11*100</f>
        <v>64.207966932433806</v>
      </c>
      <c r="W19" s="213"/>
      <c r="AI19" s="8"/>
    </row>
    <row r="20" spans="1:37" s="7" customFormat="1" ht="11.25" customHeight="1">
      <c r="A20" s="16" t="s">
        <v>4</v>
      </c>
      <c r="B20" s="16"/>
      <c r="C20" s="12">
        <f t="shared" si="4"/>
        <v>13.705734480556877</v>
      </c>
      <c r="D20" s="12">
        <f t="shared" si="5"/>
        <v>10.906748972359177</v>
      </c>
      <c r="E20" s="12">
        <f t="shared" si="6"/>
        <v>8.4392014519056264</v>
      </c>
      <c r="F20" s="12">
        <f t="shared" si="7"/>
        <v>9.3923757839953712</v>
      </c>
      <c r="G20" s="12">
        <f t="shared" si="8"/>
        <v>8.7278561751700323</v>
      </c>
      <c r="H20" s="12">
        <f t="shared" si="9"/>
        <v>5.1519144115416218</v>
      </c>
      <c r="I20" s="12">
        <f t="shared" si="10"/>
        <v>4.9409994562505108</v>
      </c>
      <c r="J20" s="12">
        <f t="shared" si="11"/>
        <v>4.6757729393507903</v>
      </c>
      <c r="K20" s="12">
        <f>K11/$K$9*100</f>
        <v>4.3939234545636721</v>
      </c>
      <c r="L20" s="12">
        <f>L11/$L$9*100</f>
        <v>4.0112085459747551</v>
      </c>
      <c r="M20" s="191">
        <f>M11/$M9*100</f>
        <v>3.7821070048557428</v>
      </c>
      <c r="N20" s="191">
        <f t="shared" si="12"/>
        <v>4.5645672351029551</v>
      </c>
      <c r="O20" s="191">
        <f>O11/$O$9*100</f>
        <v>5.7183224310917486</v>
      </c>
      <c r="P20" s="191">
        <f t="shared" si="13"/>
        <v>2.1004243479821731</v>
      </c>
      <c r="Q20" s="191">
        <f t="shared" si="14"/>
        <v>1.0398049822376803</v>
      </c>
      <c r="R20" s="191">
        <f t="shared" si="15"/>
        <v>1.3149291508577392</v>
      </c>
      <c r="S20" s="191">
        <f t="shared" si="16"/>
        <v>1.9566483599957336</v>
      </c>
      <c r="T20" s="191">
        <v>1.9</v>
      </c>
      <c r="U20" s="191">
        <f>U11/'[1]15'!$AC$11*100</f>
        <v>0.75253039736355898</v>
      </c>
      <c r="AI20" s="8"/>
    </row>
    <row r="21" spans="1:37" s="7" customFormat="1" ht="11.25" customHeight="1">
      <c r="A21" s="16" t="s">
        <v>5</v>
      </c>
      <c r="B21" s="16"/>
      <c r="C21" s="12">
        <f t="shared" si="4"/>
        <v>15.249530052107282</v>
      </c>
      <c r="D21" s="12">
        <f t="shared" si="5"/>
        <v>19.436736512334907</v>
      </c>
      <c r="E21" s="12">
        <f t="shared" si="6"/>
        <v>18.511796733212339</v>
      </c>
      <c r="F21" s="12">
        <f t="shared" si="7"/>
        <v>7.3893880758566484</v>
      </c>
      <c r="G21" s="12">
        <f t="shared" si="8"/>
        <v>4.1437147985393326</v>
      </c>
      <c r="H21" s="12">
        <f t="shared" si="9"/>
        <v>7.5660961799438695</v>
      </c>
      <c r="I21" s="12">
        <f t="shared" si="10"/>
        <v>6.5706688118701271</v>
      </c>
      <c r="J21" s="12">
        <f t="shared" si="11"/>
        <v>8.0245989619514386</v>
      </c>
      <c r="K21" s="12">
        <f>K12/$K$9*100</f>
        <v>4.8484871255385231</v>
      </c>
      <c r="L21" s="12">
        <f>L12/$L$9*100</f>
        <v>2.2664215764288969</v>
      </c>
      <c r="M21" s="191">
        <f>M12/$M9*100</f>
        <v>25.23530430588352</v>
      </c>
      <c r="N21" s="191">
        <f t="shared" si="12"/>
        <v>24.610114312337732</v>
      </c>
      <c r="O21" s="191">
        <f>O12/$O$9*100</f>
        <v>9.9447532469886948</v>
      </c>
      <c r="P21" s="191">
        <f t="shared" si="13"/>
        <v>6.8665655112322739</v>
      </c>
      <c r="Q21" s="191">
        <f t="shared" si="14"/>
        <v>7.3903001206443175</v>
      </c>
      <c r="R21" s="191">
        <f t="shared" si="15"/>
        <v>7.8821150389709871</v>
      </c>
      <c r="S21" s="191">
        <f t="shared" si="16"/>
        <v>4.6470833608145146</v>
      </c>
      <c r="T21" s="191">
        <v>9.3000000000000007</v>
      </c>
      <c r="U21" s="191">
        <f>U12/'[1]15'!$AC$11*100</f>
        <v>12.052558035590621</v>
      </c>
      <c r="AI21" s="8"/>
    </row>
    <row r="22" spans="1:37" s="7" customFormat="1" ht="11.25" customHeight="1">
      <c r="A22" s="16" t="s">
        <v>6</v>
      </c>
      <c r="B22" s="16"/>
      <c r="C22" s="12">
        <f t="shared" si="4"/>
        <v>23.398995807305738</v>
      </c>
      <c r="D22" s="12">
        <f t="shared" si="5"/>
        <v>26.92060565246447</v>
      </c>
      <c r="E22" s="12">
        <f t="shared" si="6"/>
        <v>28.85662431941924</v>
      </c>
      <c r="F22" s="12">
        <f t="shared" si="7"/>
        <v>22.808519787079458</v>
      </c>
      <c r="G22" s="12">
        <f t="shared" si="8"/>
        <v>26.032189350333184</v>
      </c>
      <c r="H22" s="12">
        <f t="shared" si="9"/>
        <v>26.053660220920033</v>
      </c>
      <c r="I22" s="12">
        <f t="shared" si="10"/>
        <v>27.162953528040347</v>
      </c>
      <c r="J22" s="12">
        <f t="shared" si="11"/>
        <v>18.095588997248157</v>
      </c>
      <c r="K22" s="12">
        <f>K13/$K$9*100</f>
        <v>16.400861637110513</v>
      </c>
      <c r="L22" s="12">
        <f>L13/$L$9*100</f>
        <v>16.501062765028134</v>
      </c>
      <c r="M22" s="191">
        <f>M13/$M9*100</f>
        <v>14.626803092050283</v>
      </c>
      <c r="N22" s="191">
        <f t="shared" si="12"/>
        <v>23.612660386222206</v>
      </c>
      <c r="O22" s="191">
        <f>O13/$O$9*100</f>
        <v>22.500143524605271</v>
      </c>
      <c r="P22" s="191">
        <f t="shared" si="13"/>
        <v>17.139862813785186</v>
      </c>
      <c r="Q22" s="191">
        <f t="shared" si="14"/>
        <v>9.8645115624632869</v>
      </c>
      <c r="R22" s="191">
        <f t="shared" si="15"/>
        <v>13.132702673748881</v>
      </c>
      <c r="S22" s="191">
        <f t="shared" si="16"/>
        <v>10.274840216157822</v>
      </c>
      <c r="T22" s="191">
        <v>13.5</v>
      </c>
      <c r="U22" s="191">
        <f>U13/'[1]15'!$AC$11*100</f>
        <v>3.7109120594103167</v>
      </c>
      <c r="AI22" s="8"/>
    </row>
    <row r="23" spans="1:37" s="7" customFormat="1" ht="11.25" customHeight="1">
      <c r="A23" s="16" t="s">
        <v>7</v>
      </c>
      <c r="B23" s="16"/>
      <c r="C23" s="12">
        <f t="shared" si="4"/>
        <v>5.3579641098226931</v>
      </c>
      <c r="D23" s="12">
        <f t="shared" si="5"/>
        <v>3.0225108815971491</v>
      </c>
      <c r="E23" s="12">
        <f t="shared" si="6"/>
        <v>3.1760435571687839</v>
      </c>
      <c r="F23" s="12">
        <f t="shared" si="7"/>
        <v>3.1162889402903189</v>
      </c>
      <c r="G23" s="12">
        <f t="shared" si="8"/>
        <v>2.5630875506316491</v>
      </c>
      <c r="H23" s="12">
        <f t="shared" si="9"/>
        <v>3.0523728441469271</v>
      </c>
      <c r="I23" s="12">
        <f t="shared" si="10"/>
        <v>2.6730426880591125</v>
      </c>
      <c r="J23" s="12">
        <f t="shared" si="11"/>
        <v>4.60482128396142</v>
      </c>
      <c r="K23" s="12">
        <f>K14/$K$9*100</f>
        <v>5.2314647830878673</v>
      </c>
      <c r="L23" s="12">
        <f>L14/$L$9*100</f>
        <v>3.0779735316689827</v>
      </c>
      <c r="M23" s="191">
        <f>M14/$M9*100</f>
        <v>2.5319345213844699</v>
      </c>
      <c r="N23" s="191">
        <f t="shared" si="12"/>
        <v>2.0269609312018746</v>
      </c>
      <c r="O23" s="191">
        <f>O14/$O$9*100</f>
        <v>4.4189759612727064</v>
      </c>
      <c r="P23" s="191">
        <f t="shared" si="13"/>
        <v>3.2581398805767541</v>
      </c>
      <c r="Q23" s="191">
        <f t="shared" si="14"/>
        <v>3.534601420030397</v>
      </c>
      <c r="R23" s="191">
        <f t="shared" si="15"/>
        <v>2.3664807434114303</v>
      </c>
      <c r="S23" s="191">
        <f t="shared" si="16"/>
        <v>4.1662395844880535</v>
      </c>
      <c r="T23" s="191">
        <v>1.8</v>
      </c>
      <c r="U23" s="191">
        <f>U14/'[1]15'!$AC$11*100</f>
        <v>15.3446353618098</v>
      </c>
      <c r="AI23" s="8"/>
    </row>
    <row r="24" spans="1:37" s="7" customFormat="1" ht="11.25" customHeight="1">
      <c r="A24" s="16" t="s">
        <v>8</v>
      </c>
      <c r="B24" s="16"/>
      <c r="C24" s="12">
        <f t="shared" si="4"/>
        <v>4.2543679479909438</v>
      </c>
      <c r="D24" s="12">
        <f t="shared" si="5"/>
        <v>4.3383031790444964</v>
      </c>
      <c r="E24" s="12">
        <f t="shared" si="6"/>
        <v>4.4464609800362975</v>
      </c>
      <c r="F24" s="12">
        <f t="shared" si="7"/>
        <v>10.808154663938437</v>
      </c>
      <c r="G24" s="12">
        <f t="shared" si="8"/>
        <v>11.582140180038921</v>
      </c>
      <c r="H24" s="12">
        <f t="shared" si="9"/>
        <v>11.798917712443217</v>
      </c>
      <c r="I24" s="12">
        <f t="shared" si="10"/>
        <v>11.24843392698858</v>
      </c>
      <c r="J24" s="12">
        <f t="shared" si="11"/>
        <v>11.204195179739502</v>
      </c>
      <c r="K24" s="12">
        <v>6.3</v>
      </c>
      <c r="L24" s="12">
        <f>L15/$L$9*100</f>
        <v>5.7634003883247926</v>
      </c>
      <c r="M24" s="191">
        <v>4.5999999999999996</v>
      </c>
      <c r="N24" s="191">
        <f t="shared" si="12"/>
        <v>0.63702111288754171</v>
      </c>
      <c r="O24" s="191">
        <f>11.6</f>
        <v>11.6</v>
      </c>
      <c r="P24" s="191">
        <f t="shared" si="13"/>
        <v>14.905225211075489</v>
      </c>
      <c r="Q24" s="191">
        <f t="shared" si="14"/>
        <v>14.842657715616294</v>
      </c>
      <c r="R24" s="191">
        <f t="shared" si="15"/>
        <v>18.067710718652496</v>
      </c>
      <c r="S24" s="191">
        <f t="shared" si="16"/>
        <v>13.983642157979403</v>
      </c>
      <c r="T24" s="191">
        <v>0.6</v>
      </c>
      <c r="U24" s="191">
        <f>U15/'[1]15'!$AC$11*100</f>
        <v>3.9313972133918975</v>
      </c>
      <c r="AI24" s="8"/>
    </row>
    <row r="25" spans="1:37" s="7" customFormat="1" ht="5.25" customHeight="1">
      <c r="A25" s="12"/>
      <c r="B25" s="12"/>
      <c r="C25" s="12"/>
      <c r="D25" s="12"/>
      <c r="E25" s="12"/>
      <c r="F25" s="12"/>
      <c r="G25" s="12"/>
      <c r="H25" s="12"/>
      <c r="I25" s="12"/>
      <c r="AI25" s="8"/>
    </row>
    <row r="26" spans="1:37" s="7" customFormat="1" ht="11.25" customHeight="1">
      <c r="A26" s="467"/>
      <c r="B26" s="467"/>
      <c r="C26" s="467"/>
      <c r="D26" s="566"/>
      <c r="E26" s="566"/>
      <c r="F26" s="566"/>
      <c r="G26" s="566"/>
      <c r="H26" s="647" t="s">
        <v>10</v>
      </c>
      <c r="I26" s="644"/>
      <c r="J26" s="644"/>
      <c r="K26" s="644"/>
      <c r="L26" s="644"/>
      <c r="M26" s="644"/>
      <c r="N26" s="644"/>
      <c r="O26" s="644"/>
      <c r="P26" s="644"/>
      <c r="Q26" s="644"/>
      <c r="R26" s="644"/>
      <c r="S26" s="648"/>
      <c r="T26" s="648"/>
      <c r="U26" s="648"/>
      <c r="AI26" s="8"/>
    </row>
    <row r="27" spans="1:37" s="7" customFormat="1" ht="15.75" customHeight="1">
      <c r="A27" s="465" t="s">
        <v>2</v>
      </c>
      <c r="B27" s="465"/>
      <c r="C27" s="467">
        <f t="shared" ref="C27:N27" si="17">(C9/B9*100)-100</f>
        <v>-28.540313352645157</v>
      </c>
      <c r="D27" s="467">
        <f t="shared" si="17"/>
        <v>30.036647005505415</v>
      </c>
      <c r="E27" s="467">
        <f t="shared" si="17"/>
        <v>-5.4016759011627897</v>
      </c>
      <c r="F27" s="467">
        <f t="shared" si="17"/>
        <v>-2.0791288566243082</v>
      </c>
      <c r="G27" s="467">
        <f t="shared" si="17"/>
        <v>7.8043681330901506</v>
      </c>
      <c r="H27" s="467">
        <f t="shared" si="17"/>
        <v>19.623890229896901</v>
      </c>
      <c r="I27" s="467">
        <f t="shared" si="17"/>
        <v>20.593213731491915</v>
      </c>
      <c r="J27" s="467">
        <f t="shared" si="17"/>
        <v>16.445666018636459</v>
      </c>
      <c r="K27" s="467">
        <f t="shared" si="17"/>
        <v>102051.96140516514</v>
      </c>
      <c r="L27" s="467">
        <f t="shared" si="17"/>
        <v>13.316501352569915</v>
      </c>
      <c r="M27" s="468">
        <f t="shared" si="17"/>
        <v>7.9680410110590998</v>
      </c>
      <c r="N27" s="467">
        <f t="shared" si="17"/>
        <v>5.8991189728542679</v>
      </c>
      <c r="O27" s="467">
        <f>O9/N9*100-100</f>
        <v>8.7680636885786498</v>
      </c>
      <c r="P27" s="467">
        <f>P9/O9*100-100</f>
        <v>-4.9412988807924592</v>
      </c>
      <c r="Q27" s="467">
        <f t="shared" ref="Q27:Q33" si="18">Q9/P9*100-100</f>
        <v>20.143076041400818</v>
      </c>
      <c r="R27" s="467">
        <f t="shared" ref="R27:R33" si="19">R9/Q9*100-100</f>
        <v>-2.244557542466012</v>
      </c>
      <c r="S27" s="467">
        <f t="shared" ref="S27:S33" si="20">S9/R9*100-100</f>
        <v>-6.5250297949109779</v>
      </c>
      <c r="T27" s="467">
        <v>-2.1</v>
      </c>
      <c r="U27" s="466">
        <v>317.8</v>
      </c>
      <c r="V27" s="201"/>
      <c r="AI27" s="8"/>
    </row>
    <row r="28" spans="1:37" s="7" customFormat="1" ht="11.25" customHeight="1">
      <c r="A28" s="16" t="s">
        <v>3</v>
      </c>
      <c r="B28" s="16"/>
      <c r="C28" s="12">
        <f t="shared" ref="C28:M28" si="21">(C10/B10*100)-100</f>
        <v>-34.700636185836402</v>
      </c>
      <c r="D28" s="12">
        <f t="shared" si="21"/>
        <v>20.947845738436243</v>
      </c>
      <c r="E28" s="12">
        <f t="shared" si="21"/>
        <v>-2.2066594110317368</v>
      </c>
      <c r="F28" s="12">
        <f t="shared" si="21"/>
        <v>24.470719602977681</v>
      </c>
      <c r="G28" s="12">
        <f t="shared" si="21"/>
        <v>8.8844676316791436</v>
      </c>
      <c r="H28" s="12">
        <f t="shared" si="21"/>
        <v>18.16149532299616</v>
      </c>
      <c r="I28" s="12">
        <f t="shared" si="21"/>
        <v>23.263343342971112</v>
      </c>
      <c r="J28" s="12">
        <f t="shared" si="21"/>
        <v>31.162599801763491</v>
      </c>
      <c r="K28" s="12">
        <f t="shared" si="21"/>
        <v>120327.4415562323</v>
      </c>
      <c r="L28" s="12">
        <f t="shared" si="21"/>
        <v>23.095536149856628</v>
      </c>
      <c r="M28" s="191">
        <f t="shared" si="21"/>
        <v>-22.112944357291525</v>
      </c>
      <c r="N28" s="12">
        <f t="shared" ref="N28:N33" si="22">(N10/M10*100)-100</f>
        <v>-4.3624567746905001</v>
      </c>
      <c r="O28" s="7">
        <f>O10/N10*100-100</f>
        <v>12.134756955956448</v>
      </c>
      <c r="P28" s="7">
        <f t="shared" ref="P28:P33" si="23">P10/O10*100-100</f>
        <v>15.346805552975567</v>
      </c>
      <c r="Q28" s="7">
        <f t="shared" si="18"/>
        <v>38.298189289669693</v>
      </c>
      <c r="R28" s="7">
        <f t="shared" si="19"/>
        <v>-8.530078696527994</v>
      </c>
      <c r="S28" s="7">
        <f t="shared" si="20"/>
        <v>2.3375355132474027</v>
      </c>
      <c r="T28" s="209">
        <f t="shared" ref="T28:U33" si="24">T10/S10*100-100</f>
        <v>8.6111939716354726</v>
      </c>
      <c r="U28" s="209">
        <f t="shared" si="24"/>
        <v>267.8069507522024</v>
      </c>
      <c r="V28" s="191"/>
      <c r="AI28" s="8"/>
    </row>
    <row r="29" spans="1:37" s="7" customFormat="1" ht="11.25" customHeight="1">
      <c r="A29" s="16" t="s">
        <v>4</v>
      </c>
      <c r="B29" s="16"/>
      <c r="C29" s="12">
        <f t="shared" ref="C29:J33" si="25">(C11/B11*100)-100</f>
        <v>-8.726179281224816</v>
      </c>
      <c r="D29" s="12">
        <f t="shared" si="25"/>
        <v>3.4805590395986457</v>
      </c>
      <c r="E29" s="12">
        <f t="shared" si="25"/>
        <v>-26.803640928570587</v>
      </c>
      <c r="F29" s="12">
        <f t="shared" si="25"/>
        <v>8.9806451612903118</v>
      </c>
      <c r="G29" s="12">
        <f t="shared" si="25"/>
        <v>0.17710553319125211</v>
      </c>
      <c r="H29" s="12">
        <f t="shared" si="25"/>
        <v>-29.387923944785612</v>
      </c>
      <c r="I29" s="12">
        <f t="shared" si="25"/>
        <v>15.656231039076047</v>
      </c>
      <c r="J29" s="12">
        <f t="shared" si="25"/>
        <v>10.195011939506514</v>
      </c>
      <c r="K29" s="214">
        <v>-4.4000000000000004</v>
      </c>
      <c r="L29" s="12">
        <f>(L11/K11*100)-100</f>
        <v>3.4465263961966315</v>
      </c>
      <c r="M29" s="191">
        <f>(M11/L11*100)-100</f>
        <v>1.8014096071505179</v>
      </c>
      <c r="N29" s="12">
        <f t="shared" si="22"/>
        <v>27.808030832855195</v>
      </c>
      <c r="O29" s="7">
        <f>O11/N11*100-100</f>
        <v>36.260641226546966</v>
      </c>
      <c r="P29" s="7">
        <f t="shared" si="23"/>
        <v>-65.083534074131634</v>
      </c>
      <c r="Q29" s="7">
        <f t="shared" si="18"/>
        <v>-41.858726131659765</v>
      </c>
      <c r="R29" s="7">
        <f t="shared" si="19"/>
        <v>18.207707500803778</v>
      </c>
      <c r="S29" s="7">
        <f t="shared" si="20"/>
        <v>45.633054853960289</v>
      </c>
      <c r="T29" s="209">
        <f t="shared" si="24"/>
        <v>-4.4469742787007931</v>
      </c>
      <c r="U29" s="209">
        <f t="shared" si="24"/>
        <v>68.15313302803537</v>
      </c>
      <c r="V29" s="191"/>
      <c r="AI29" s="8"/>
    </row>
    <row r="30" spans="1:37" s="7" customFormat="1" ht="11.25" customHeight="1">
      <c r="A30" s="16" t="s">
        <v>5</v>
      </c>
      <c r="B30" s="16"/>
      <c r="C30" s="12">
        <f t="shared" si="25"/>
        <v>-49.466691080322775</v>
      </c>
      <c r="D30" s="12">
        <f t="shared" si="25"/>
        <v>65.742028518724567</v>
      </c>
      <c r="E30" s="12">
        <f t="shared" si="25"/>
        <v>-9.9033448383228802</v>
      </c>
      <c r="F30" s="12">
        <f t="shared" si="25"/>
        <v>-60.91274509803921</v>
      </c>
      <c r="G30" s="12">
        <f t="shared" si="25"/>
        <v>-39.547016478968622</v>
      </c>
      <c r="H30" s="12">
        <f t="shared" si="25"/>
        <v>118.4237822587337</v>
      </c>
      <c r="I30" s="12">
        <f t="shared" si="25"/>
        <v>4.7274644074879717</v>
      </c>
      <c r="J30" s="12">
        <f t="shared" si="25"/>
        <v>42.212276620732467</v>
      </c>
      <c r="K30" s="12">
        <v>-38.200000000000003</v>
      </c>
      <c r="L30" s="12">
        <v>-46.9</v>
      </c>
      <c r="M30" s="201" t="s">
        <v>196</v>
      </c>
      <c r="N30" s="12">
        <f t="shared" si="22"/>
        <v>3.2755298651252502</v>
      </c>
      <c r="O30" s="7">
        <f>O12/N12*100-100</f>
        <v>-56.047682639434406</v>
      </c>
      <c r="P30" s="7">
        <f t="shared" si="23"/>
        <v>-34.364706450073541</v>
      </c>
      <c r="Q30" s="7">
        <f t="shared" si="18"/>
        <v>26.404402594502741</v>
      </c>
      <c r="R30" s="7">
        <f t="shared" si="19"/>
        <v>-0.30439137880891565</v>
      </c>
      <c r="S30" s="7">
        <f t="shared" si="20"/>
        <v>-42.298483984165671</v>
      </c>
      <c r="T30" s="209">
        <f t="shared" si="24"/>
        <v>99.469363910754225</v>
      </c>
      <c r="U30" s="209">
        <f t="shared" si="24"/>
        <v>443.20118499828232</v>
      </c>
      <c r="V30" s="201"/>
      <c r="AI30" s="8"/>
    </row>
    <row r="31" spans="1:37" s="7" customFormat="1" ht="11.25" customHeight="1">
      <c r="A31" s="16" t="s">
        <v>6</v>
      </c>
      <c r="B31" s="16"/>
      <c r="C31" s="12">
        <f t="shared" si="25"/>
        <v>12.95043497705899</v>
      </c>
      <c r="D31" s="12">
        <f t="shared" si="25"/>
        <v>49.607501246311699</v>
      </c>
      <c r="E31" s="12">
        <f t="shared" si="25"/>
        <v>1.4014444922753313</v>
      </c>
      <c r="F31" s="12">
        <f t="shared" si="25"/>
        <v>-22.602515723270443</v>
      </c>
      <c r="G31" s="12">
        <f t="shared" si="25"/>
        <v>23.041028099657069</v>
      </c>
      <c r="H31" s="12">
        <f t="shared" si="25"/>
        <v>19.72255381257358</v>
      </c>
      <c r="I31" s="12">
        <f t="shared" si="25"/>
        <v>25.727741615180946</v>
      </c>
      <c r="J31" s="12">
        <f t="shared" si="25"/>
        <v>-22.425486219351825</v>
      </c>
      <c r="K31" s="12">
        <f>(K13/J13*100)-100</f>
        <v>92485.004291396428</v>
      </c>
      <c r="L31" s="12">
        <v>14</v>
      </c>
      <c r="M31" s="201">
        <f>(M13/L13*100)-100</f>
        <v>-4.295420325887207</v>
      </c>
      <c r="N31" s="12">
        <f t="shared" si="22"/>
        <v>70.957379802645391</v>
      </c>
      <c r="O31" s="7">
        <f>O13/N13*100-100</f>
        <v>3.6434270368960426</v>
      </c>
      <c r="P31" s="7">
        <f t="shared" si="23"/>
        <v>-27.587435401996672</v>
      </c>
      <c r="Q31" s="7">
        <f t="shared" si="18"/>
        <v>-32.406032672430257</v>
      </c>
      <c r="R31" s="7">
        <f t="shared" si="19"/>
        <v>24.443971033719208</v>
      </c>
      <c r="S31" s="7">
        <f t="shared" si="20"/>
        <v>-23.427911126789056</v>
      </c>
      <c r="T31" s="209">
        <f t="shared" si="24"/>
        <v>31.483717771315412</v>
      </c>
      <c r="U31" s="209">
        <f t="shared" si="24"/>
        <v>14.755035951762068</v>
      </c>
      <c r="V31" s="297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9"/>
      <c r="AJ31" s="298"/>
      <c r="AK31" s="298"/>
    </row>
    <row r="32" spans="1:37" s="7" customFormat="1" ht="11.25" customHeight="1">
      <c r="A32" s="16" t="s">
        <v>7</v>
      </c>
      <c r="B32" s="16"/>
      <c r="C32" s="12">
        <f t="shared" si="25"/>
        <v>49.611158731395676</v>
      </c>
      <c r="D32" s="12">
        <f t="shared" si="25"/>
        <v>-26.644305089689396</v>
      </c>
      <c r="E32" s="12">
        <f t="shared" si="25"/>
        <v>-0.59642147117295963</v>
      </c>
      <c r="F32" s="12">
        <f t="shared" si="25"/>
        <v>-3.9214285714285637</v>
      </c>
      <c r="G32" s="12">
        <f t="shared" si="25"/>
        <v>-11.332986395063557</v>
      </c>
      <c r="H32" s="12">
        <f t="shared" si="25"/>
        <v>42.459711904482418</v>
      </c>
      <c r="I32" s="12">
        <f t="shared" si="25"/>
        <v>5.6066295481030721</v>
      </c>
      <c r="J32" s="12">
        <f t="shared" si="25"/>
        <v>100.59967006999867</v>
      </c>
      <c r="K32" s="12">
        <f>(K14/J14*100)-100</f>
        <v>115953.23109407122</v>
      </c>
      <c r="L32" s="12">
        <v>-33.5</v>
      </c>
      <c r="M32" s="191">
        <f>(M14/L14*100)-100</f>
        <v>-11.185717671222065</v>
      </c>
      <c r="N32" s="12">
        <f t="shared" si="22"/>
        <v>-15.221592425185776</v>
      </c>
      <c r="O32" s="7">
        <f>O14/N14*100-100</f>
        <v>137.12517167709447</v>
      </c>
      <c r="P32" s="7">
        <f t="shared" si="23"/>
        <v>-29.91259788996102</v>
      </c>
      <c r="Q32" s="7">
        <f t="shared" si="18"/>
        <v>27.412023965291652</v>
      </c>
      <c r="R32" s="7">
        <f t="shared" si="19"/>
        <v>-37.416786026358231</v>
      </c>
      <c r="S32" s="7">
        <f t="shared" si="20"/>
        <v>72.302189339743563</v>
      </c>
      <c r="T32" s="209">
        <f t="shared" si="24"/>
        <v>-56.431098505891661</v>
      </c>
      <c r="U32" s="209">
        <f t="shared" si="24"/>
        <v>3431.6191626640589</v>
      </c>
      <c r="V32" s="300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9"/>
      <c r="AJ32" s="298"/>
      <c r="AK32" s="298"/>
    </row>
    <row r="33" spans="1:39" s="7" customFormat="1" ht="12" customHeight="1">
      <c r="A33" s="16" t="s">
        <v>8</v>
      </c>
      <c r="B33" s="16"/>
      <c r="C33" s="12">
        <f t="shared" si="25"/>
        <v>-65.138667837476902</v>
      </c>
      <c r="D33" s="12">
        <f t="shared" si="25"/>
        <v>32.602164644145631</v>
      </c>
      <c r="E33" s="12">
        <f t="shared" si="25"/>
        <v>-3.0432545807115332</v>
      </c>
      <c r="F33" s="12">
        <f t="shared" si="25"/>
        <v>138.01938775510206</v>
      </c>
      <c r="G33" s="12">
        <f t="shared" si="25"/>
        <v>15.52437419349306</v>
      </c>
      <c r="H33" s="12">
        <f t="shared" si="25"/>
        <v>21.862834961832661</v>
      </c>
      <c r="I33" s="12">
        <f t="shared" si="25"/>
        <v>14.966883383832808</v>
      </c>
      <c r="J33" s="12">
        <f t="shared" si="25"/>
        <v>15.987699121138931</v>
      </c>
      <c r="K33" s="12">
        <v>-43.5</v>
      </c>
      <c r="L33" s="12">
        <f>(L15/K15*100)-100</f>
        <v>5.718571978835115</v>
      </c>
      <c r="M33" s="191">
        <f>(M15/L15*100)-100</f>
        <v>-15.788585520386292</v>
      </c>
      <c r="N33" s="12">
        <f t="shared" si="22"/>
        <v>-84.993077441568147</v>
      </c>
      <c r="O33" s="201" t="s">
        <v>196</v>
      </c>
      <c r="P33" s="7">
        <f t="shared" si="23"/>
        <v>23.311120186120178</v>
      </c>
      <c r="Q33" s="7">
        <f t="shared" si="18"/>
        <v>16.953392158682945</v>
      </c>
      <c r="R33" s="7">
        <f t="shared" si="19"/>
        <v>13.785465747370978</v>
      </c>
      <c r="S33" s="7">
        <f t="shared" si="20"/>
        <v>-24.252779189145045</v>
      </c>
      <c r="T33" s="209">
        <f t="shared" si="24"/>
        <v>-95.667973368178721</v>
      </c>
      <c r="U33" s="209">
        <f t="shared" si="24"/>
        <v>2611.2754955472633</v>
      </c>
      <c r="V33" s="300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9"/>
      <c r="AJ33" s="298"/>
      <c r="AK33" s="298"/>
    </row>
    <row r="34" spans="1:39" s="7" customFormat="1" ht="5.25" customHeight="1">
      <c r="A34" s="464"/>
      <c r="B34" s="464"/>
      <c r="C34" s="464"/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9"/>
      <c r="AJ34" s="298"/>
      <c r="AK34" s="298"/>
    </row>
    <row r="35" spans="1:39" s="7" customFormat="1" ht="6.75" customHeight="1">
      <c r="S35" s="18"/>
      <c r="T35" s="1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9"/>
      <c r="AJ35" s="298"/>
      <c r="AK35" s="298"/>
    </row>
    <row r="36" spans="1:39" s="7" customFormat="1" ht="18.75" customHeight="1">
      <c r="A36" s="635" t="s">
        <v>250</v>
      </c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636"/>
      <c r="Q36" s="636"/>
      <c r="R36" s="636"/>
      <c r="S36" s="637"/>
      <c r="T36" s="637"/>
      <c r="U36" s="63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9"/>
      <c r="AJ36" s="298"/>
      <c r="AK36" s="332"/>
      <c r="AL36" s="332"/>
      <c r="AM36" s="332"/>
    </row>
    <row r="37" spans="1:39" s="7" customFormat="1" ht="18.75" customHeight="1">
      <c r="A37" s="639" t="s">
        <v>31</v>
      </c>
      <c r="B37" s="639"/>
      <c r="C37" s="639"/>
      <c r="D37" s="639"/>
      <c r="E37" s="639"/>
      <c r="F37" s="639"/>
      <c r="G37" s="639"/>
      <c r="H37" s="639"/>
      <c r="I37" s="639"/>
      <c r="J37" s="639"/>
      <c r="K37" s="639"/>
      <c r="L37" s="639"/>
      <c r="M37" s="639"/>
      <c r="N37" s="639"/>
      <c r="O37" s="639"/>
      <c r="P37" s="640"/>
      <c r="Q37" s="640"/>
      <c r="R37" s="640"/>
      <c r="S37" s="641"/>
      <c r="T37" s="641"/>
      <c r="U37" s="641"/>
      <c r="V37" s="301"/>
      <c r="W37" s="301"/>
      <c r="X37" s="301"/>
      <c r="Y37" s="298"/>
      <c r="Z37" s="298"/>
      <c r="AA37" s="301"/>
      <c r="AB37" s="301"/>
      <c r="AC37" s="301"/>
      <c r="AD37" s="301"/>
      <c r="AE37" s="301"/>
      <c r="AF37" s="301"/>
      <c r="AG37" s="301"/>
      <c r="AH37" s="301"/>
      <c r="AI37" s="301"/>
      <c r="AJ37" s="298"/>
      <c r="AK37" s="332"/>
      <c r="AL37" s="332"/>
      <c r="AM37" s="332"/>
    </row>
    <row r="38" spans="1:39" s="7" customFormat="1" ht="13.5" customHeight="1" thickBot="1">
      <c r="U38" s="20"/>
      <c r="V38" s="302"/>
      <c r="W38" s="302"/>
      <c r="X38" s="302"/>
      <c r="Y38" s="299"/>
      <c r="Z38" s="299"/>
      <c r="AA38" s="302"/>
      <c r="AB38" s="302"/>
      <c r="AC38" s="302"/>
      <c r="AD38" s="302"/>
      <c r="AE38" s="302"/>
      <c r="AF38" s="299"/>
      <c r="AG38" s="299"/>
      <c r="AH38" s="299"/>
      <c r="AI38" s="299"/>
      <c r="AJ38" s="298"/>
      <c r="AK38" s="332"/>
      <c r="AL38" s="332"/>
      <c r="AM38" s="332"/>
    </row>
    <row r="39" spans="1:39" s="7" customFormat="1" ht="15" customHeight="1" thickBot="1">
      <c r="B39" s="21"/>
      <c r="C39" s="21"/>
      <c r="D39" s="21"/>
      <c r="F39" s="22"/>
      <c r="U39" s="20"/>
      <c r="V39" s="302"/>
      <c r="W39" s="302"/>
      <c r="X39" s="302"/>
      <c r="Y39" s="299"/>
      <c r="Z39" s="299"/>
      <c r="AA39" s="302"/>
      <c r="AB39" s="299"/>
      <c r="AC39" s="302"/>
      <c r="AD39" s="302"/>
      <c r="AE39" s="302"/>
      <c r="AF39" s="299"/>
      <c r="AG39" s="299"/>
      <c r="AH39" s="299"/>
      <c r="AI39" s="298"/>
      <c r="AJ39" s="298"/>
      <c r="AK39" s="333">
        <v>14</v>
      </c>
      <c r="AL39" s="332"/>
      <c r="AM39" s="332"/>
    </row>
    <row r="40" spans="1:39" s="7" customFormat="1" ht="15" customHeight="1">
      <c r="U40" s="20"/>
      <c r="V40" s="302"/>
      <c r="W40" s="302"/>
      <c r="X40" s="302"/>
      <c r="Y40" s="299"/>
      <c r="Z40" s="299"/>
      <c r="AA40" s="302"/>
      <c r="AB40" s="299"/>
      <c r="AC40" s="302"/>
      <c r="AD40" s="302"/>
      <c r="AE40" s="302"/>
      <c r="AF40" s="299"/>
      <c r="AG40" s="299"/>
      <c r="AH40" s="299"/>
      <c r="AI40" s="302"/>
      <c r="AJ40" s="298"/>
      <c r="AK40" s="332"/>
      <c r="AL40" s="334"/>
      <c r="AM40" s="332"/>
    </row>
    <row r="41" spans="1:39" s="7" customFormat="1" ht="15" customHeight="1">
      <c r="E41" s="21"/>
      <c r="S41" s="84"/>
      <c r="T41" s="84"/>
      <c r="U41" s="20"/>
      <c r="V41" s="302"/>
      <c r="W41" s="302"/>
      <c r="X41" s="302"/>
      <c r="Y41" s="299"/>
      <c r="Z41" s="299"/>
      <c r="AA41" s="302"/>
      <c r="AB41" s="299"/>
      <c r="AC41" s="302"/>
      <c r="AD41" s="302"/>
      <c r="AE41" s="302"/>
      <c r="AF41" s="299"/>
      <c r="AG41" s="299"/>
      <c r="AH41" s="299"/>
      <c r="AI41" s="299"/>
      <c r="AJ41" s="303"/>
      <c r="AK41" s="332"/>
      <c r="AL41" s="332"/>
      <c r="AM41" s="332"/>
    </row>
    <row r="42" spans="1:39" s="7" customFormat="1" ht="15" customHeight="1">
      <c r="E42" s="21"/>
      <c r="S42" s="84"/>
      <c r="T42" s="84"/>
      <c r="U42" s="20"/>
      <c r="V42" s="302"/>
      <c r="W42" s="302"/>
      <c r="X42" s="302"/>
      <c r="Y42" s="299"/>
      <c r="Z42" s="299"/>
      <c r="AA42" s="302"/>
      <c r="AB42" s="299"/>
      <c r="AC42" s="302"/>
      <c r="AD42" s="302"/>
      <c r="AE42" s="302"/>
      <c r="AF42" s="299"/>
      <c r="AG42" s="299"/>
      <c r="AH42" s="299"/>
      <c r="AI42" s="299"/>
      <c r="AJ42" s="298"/>
      <c r="AK42" s="332"/>
      <c r="AL42" s="332"/>
      <c r="AM42" s="332"/>
    </row>
    <row r="43" spans="1:39" s="7" customFormat="1" ht="15" customHeight="1">
      <c r="S43" s="84"/>
      <c r="T43" s="84"/>
      <c r="U43" s="20"/>
      <c r="V43" s="302"/>
      <c r="W43" s="302"/>
      <c r="X43" s="302"/>
      <c r="Y43" s="299"/>
      <c r="Z43" s="299"/>
      <c r="AA43" s="302"/>
      <c r="AB43" s="299"/>
      <c r="AC43" s="302"/>
      <c r="AD43" s="302"/>
      <c r="AE43" s="302"/>
      <c r="AF43" s="299"/>
      <c r="AG43" s="299"/>
      <c r="AH43" s="299"/>
      <c r="AI43" s="299"/>
      <c r="AJ43" s="298"/>
      <c r="AK43" s="332"/>
      <c r="AL43" s="332"/>
      <c r="AM43" s="332"/>
    </row>
    <row r="44" spans="1:39" s="7" customFormat="1" ht="15" customHeight="1">
      <c r="S44" s="84"/>
      <c r="T44" s="84"/>
      <c r="U44" s="20"/>
      <c r="V44" s="302"/>
      <c r="W44" s="302"/>
      <c r="X44" s="302"/>
      <c r="Y44" s="299"/>
      <c r="Z44" s="299"/>
      <c r="AA44" s="302"/>
      <c r="AB44" s="299"/>
      <c r="AC44" s="302"/>
      <c r="AD44" s="302"/>
      <c r="AE44" s="302"/>
      <c r="AF44" s="299"/>
      <c r="AG44" s="299"/>
      <c r="AH44" s="299"/>
      <c r="AI44" s="299"/>
      <c r="AJ44" s="298"/>
      <c r="AK44" s="298"/>
    </row>
    <row r="45" spans="1:39" s="7" customFormat="1" ht="15" customHeight="1">
      <c r="S45" s="12"/>
      <c r="T45" s="12"/>
      <c r="U45" s="20"/>
      <c r="V45" s="302"/>
      <c r="W45" s="302"/>
      <c r="X45" s="302"/>
      <c r="Y45" s="299"/>
      <c r="Z45" s="299"/>
      <c r="AA45" s="302"/>
      <c r="AB45" s="299"/>
      <c r="AC45" s="302"/>
      <c r="AD45" s="302"/>
      <c r="AE45" s="302"/>
      <c r="AF45" s="299"/>
      <c r="AG45" s="299"/>
      <c r="AH45" s="299"/>
      <c r="AI45" s="299"/>
      <c r="AJ45" s="298"/>
      <c r="AK45" s="298"/>
    </row>
    <row r="46" spans="1:39" s="7" customFormat="1" ht="15" customHeight="1">
      <c r="S46" s="84"/>
      <c r="T46" s="84"/>
      <c r="U46" s="20"/>
      <c r="V46" s="302"/>
      <c r="W46" s="302"/>
      <c r="X46" s="302"/>
      <c r="Y46" s="299"/>
      <c r="Z46" s="298"/>
      <c r="AA46" s="302"/>
      <c r="AB46" s="299"/>
      <c r="AC46" s="302"/>
      <c r="AD46" s="302"/>
      <c r="AE46" s="302"/>
      <c r="AF46" s="299"/>
      <c r="AG46" s="299"/>
      <c r="AH46" s="299"/>
      <c r="AI46" s="299"/>
      <c r="AJ46" s="298"/>
      <c r="AK46" s="298"/>
    </row>
    <row r="47" spans="1:39" s="7" customFormat="1" ht="15" customHeight="1">
      <c r="S47" s="84"/>
      <c r="T47" s="84"/>
      <c r="U47" s="20"/>
      <c r="V47" s="302"/>
      <c r="W47" s="302"/>
      <c r="X47" s="302"/>
      <c r="Y47" s="299"/>
      <c r="Z47" s="299"/>
      <c r="AA47" s="302"/>
      <c r="AB47" s="299"/>
      <c r="AC47" s="302"/>
      <c r="AD47" s="302"/>
      <c r="AE47" s="302"/>
      <c r="AF47" s="299"/>
      <c r="AG47" s="299"/>
      <c r="AH47" s="299"/>
      <c r="AI47" s="299"/>
      <c r="AJ47" s="298"/>
      <c r="AK47" s="298"/>
    </row>
    <row r="48" spans="1:39" s="7" customFormat="1" ht="15" customHeight="1">
      <c r="S48" s="84"/>
      <c r="T48" s="84"/>
      <c r="U48" s="20"/>
      <c r="V48" s="302"/>
      <c r="W48" s="302"/>
      <c r="X48" s="302"/>
      <c r="Y48" s="299"/>
      <c r="Z48" s="299"/>
      <c r="AA48" s="302"/>
      <c r="AB48" s="299"/>
      <c r="AC48" s="302"/>
      <c r="AD48" s="302"/>
      <c r="AE48" s="302"/>
      <c r="AF48" s="299"/>
      <c r="AG48" s="299"/>
      <c r="AH48" s="299"/>
      <c r="AI48" s="299"/>
      <c r="AJ48" s="298"/>
      <c r="AK48" s="298"/>
    </row>
    <row r="49" spans="1:37" s="7" customFormat="1" ht="15" customHeight="1">
      <c r="S49" s="84"/>
      <c r="T49" s="84"/>
      <c r="U49" s="20"/>
      <c r="V49" s="304"/>
      <c r="W49" s="302"/>
      <c r="X49" s="302"/>
      <c r="Y49" s="299"/>
      <c r="Z49" s="299"/>
      <c r="AA49" s="302"/>
      <c r="AB49" s="299"/>
      <c r="AC49" s="302"/>
      <c r="AD49" s="302"/>
      <c r="AE49" s="302"/>
      <c r="AF49" s="299"/>
      <c r="AG49" s="299"/>
      <c r="AH49" s="299"/>
      <c r="AI49" s="299"/>
      <c r="AJ49" s="298"/>
      <c r="AK49" s="298"/>
    </row>
    <row r="50" spans="1:37" s="7" customFormat="1" ht="15" customHeight="1">
      <c r="S50" s="84"/>
      <c r="T50" s="84"/>
      <c r="U50" s="20"/>
      <c r="V50" s="304"/>
      <c r="W50" s="302"/>
      <c r="X50" s="302"/>
      <c r="Y50" s="299"/>
      <c r="Z50" s="299"/>
      <c r="AA50" s="302"/>
      <c r="AB50" s="299"/>
      <c r="AC50" s="302"/>
      <c r="AD50" s="302"/>
      <c r="AE50" s="302"/>
      <c r="AF50" s="299"/>
      <c r="AG50" s="299"/>
      <c r="AH50" s="299"/>
      <c r="AI50" s="299"/>
      <c r="AJ50" s="298"/>
      <c r="AK50" s="298"/>
    </row>
    <row r="51" spans="1:37" s="7" customFormat="1" ht="15" customHeight="1">
      <c r="S51" s="84"/>
      <c r="T51" s="84"/>
      <c r="U51" s="20"/>
      <c r="V51" s="304"/>
      <c r="W51" s="302"/>
      <c r="X51" s="302"/>
      <c r="Y51" s="299"/>
      <c r="Z51" s="299"/>
      <c r="AA51" s="302"/>
      <c r="AB51" s="299"/>
      <c r="AC51" s="302"/>
      <c r="AD51" s="302"/>
      <c r="AE51" s="302"/>
      <c r="AF51" s="299"/>
      <c r="AG51" s="299"/>
      <c r="AH51" s="299"/>
      <c r="AI51" s="299"/>
      <c r="AJ51" s="298"/>
      <c r="AK51" s="298"/>
    </row>
    <row r="52" spans="1:37" s="7" customFormat="1" ht="15" customHeight="1">
      <c r="S52" s="84"/>
      <c r="T52" s="84"/>
      <c r="U52" s="20"/>
      <c r="V52" s="305"/>
      <c r="W52" s="302"/>
      <c r="X52" s="302"/>
      <c r="Y52" s="299"/>
      <c r="Z52" s="299"/>
      <c r="AA52" s="302"/>
      <c r="AB52" s="299"/>
      <c r="AC52" s="302"/>
      <c r="AD52" s="302"/>
      <c r="AE52" s="302"/>
      <c r="AF52" s="299"/>
      <c r="AG52" s="299"/>
      <c r="AH52" s="299"/>
      <c r="AI52" s="299"/>
      <c r="AJ52" s="298"/>
      <c r="AK52" s="298"/>
    </row>
    <row r="53" spans="1:37" s="7" customFormat="1" ht="15" customHeight="1">
      <c r="S53" s="84"/>
      <c r="T53" s="84"/>
      <c r="U53" s="20"/>
      <c r="V53" s="305"/>
      <c r="W53" s="302"/>
      <c r="X53" s="302"/>
      <c r="Y53" s="299"/>
      <c r="Z53" s="299"/>
      <c r="AA53" s="302"/>
      <c r="AB53" s="299"/>
      <c r="AC53" s="302"/>
      <c r="AD53" s="302"/>
      <c r="AE53" s="302"/>
      <c r="AF53" s="299"/>
      <c r="AG53" s="299"/>
      <c r="AH53" s="299"/>
      <c r="AI53" s="299"/>
      <c r="AJ53" s="298"/>
      <c r="AK53" s="298"/>
    </row>
    <row r="54" spans="1:37" s="7" customFormat="1" ht="15" customHeight="1">
      <c r="S54" s="84"/>
      <c r="T54" s="84"/>
      <c r="U54" s="20"/>
      <c r="V54" s="302"/>
      <c r="W54" s="302"/>
      <c r="X54" s="302"/>
      <c r="Y54" s="299"/>
      <c r="Z54" s="299"/>
      <c r="AA54" s="302"/>
      <c r="AB54" s="302"/>
      <c r="AC54" s="302"/>
      <c r="AD54" s="302"/>
      <c r="AE54" s="302"/>
      <c r="AF54" s="299"/>
      <c r="AG54" s="299"/>
      <c r="AH54" s="299"/>
      <c r="AI54" s="299"/>
      <c r="AJ54" s="298"/>
      <c r="AK54" s="298"/>
    </row>
    <row r="55" spans="1:37" s="7" customFormat="1" ht="15" customHeight="1">
      <c r="S55" s="12"/>
      <c r="T55" s="12"/>
      <c r="U55" s="20"/>
      <c r="V55" s="302"/>
      <c r="W55" s="302"/>
      <c r="X55" s="302"/>
      <c r="Y55" s="299"/>
      <c r="Z55" s="299"/>
      <c r="AA55" s="302"/>
      <c r="AB55" s="302"/>
      <c r="AC55" s="302"/>
      <c r="AD55" s="302"/>
      <c r="AE55" s="302"/>
      <c r="AF55" s="299"/>
      <c r="AG55" s="299"/>
      <c r="AH55" s="299"/>
      <c r="AI55" s="302"/>
      <c r="AJ55" s="298"/>
      <c r="AK55" s="298"/>
    </row>
    <row r="56" spans="1:37" s="7" customFormat="1" ht="15" customHeight="1">
      <c r="S56" s="84"/>
      <c r="T56" s="84"/>
      <c r="U56" s="20"/>
      <c r="V56" s="302"/>
      <c r="W56" s="302"/>
      <c r="X56" s="302"/>
      <c r="Y56" s="299"/>
      <c r="Z56" s="299"/>
      <c r="AA56" s="302"/>
      <c r="AB56" s="302"/>
      <c r="AC56" s="302"/>
      <c r="AD56" s="302"/>
      <c r="AE56" s="302"/>
      <c r="AF56" s="299"/>
      <c r="AG56" s="299"/>
      <c r="AH56" s="299"/>
      <c r="AI56" s="299"/>
      <c r="AJ56" s="298"/>
      <c r="AK56" s="298"/>
    </row>
    <row r="57" spans="1:37" s="7" customFormat="1" ht="15" customHeight="1">
      <c r="S57" s="84"/>
      <c r="T57" s="84"/>
      <c r="U57" s="20"/>
      <c r="V57" s="302"/>
      <c r="W57" s="302"/>
      <c r="X57" s="302"/>
      <c r="Y57" s="299"/>
      <c r="Z57" s="299"/>
      <c r="AA57" s="298"/>
      <c r="AB57" s="302"/>
      <c r="AC57" s="302"/>
      <c r="AD57" s="302"/>
      <c r="AE57" s="302"/>
      <c r="AF57" s="299"/>
      <c r="AG57" s="299"/>
      <c r="AH57" s="299"/>
      <c r="AI57" s="299"/>
      <c r="AJ57" s="298"/>
      <c r="AK57" s="298"/>
    </row>
    <row r="58" spans="1:37" s="7" customFormat="1" ht="15" customHeight="1">
      <c r="A58" s="332"/>
      <c r="B58" s="332"/>
      <c r="C58" s="332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4"/>
      <c r="T58" s="334"/>
      <c r="U58" s="366"/>
      <c r="V58" s="302"/>
      <c r="W58" s="302"/>
      <c r="X58" s="302"/>
      <c r="Y58" s="299"/>
      <c r="Z58" s="299"/>
      <c r="AA58" s="302"/>
      <c r="AB58" s="302"/>
      <c r="AC58" s="302"/>
      <c r="AD58" s="302"/>
      <c r="AE58" s="302"/>
      <c r="AF58" s="299"/>
      <c r="AG58" s="299"/>
      <c r="AH58" s="299"/>
      <c r="AI58" s="299"/>
      <c r="AJ58" s="298"/>
      <c r="AK58" s="298"/>
    </row>
    <row r="59" spans="1:37" s="7" customFormat="1" ht="15" customHeight="1">
      <c r="A59" s="332"/>
      <c r="B59" s="332"/>
      <c r="C59" s="332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4"/>
      <c r="T59" s="334"/>
      <c r="U59" s="366"/>
      <c r="V59" s="302"/>
      <c r="W59" s="302"/>
      <c r="X59" s="302"/>
      <c r="Y59" s="299"/>
      <c r="Z59" s="299"/>
      <c r="AA59" s="302"/>
      <c r="AB59" s="302"/>
      <c r="AC59" s="302"/>
      <c r="AD59" s="302"/>
      <c r="AE59" s="302"/>
      <c r="AF59" s="299"/>
      <c r="AG59" s="299"/>
      <c r="AH59" s="299"/>
      <c r="AI59" s="299"/>
      <c r="AJ59" s="298"/>
      <c r="AK59" s="298"/>
    </row>
    <row r="60" spans="1:37" s="7" customFormat="1" ht="15" customHeight="1">
      <c r="A60" s="332"/>
      <c r="B60" s="332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4"/>
      <c r="T60" s="334"/>
      <c r="U60" s="366"/>
      <c r="V60" s="302"/>
      <c r="W60" s="302"/>
      <c r="X60" s="302"/>
      <c r="Y60" s="299"/>
      <c r="Z60" s="299"/>
      <c r="AA60" s="302"/>
      <c r="AB60" s="302"/>
      <c r="AC60" s="302"/>
      <c r="AD60" s="302"/>
      <c r="AE60" s="302"/>
      <c r="AF60" s="299"/>
      <c r="AG60" s="299"/>
      <c r="AH60" s="299"/>
      <c r="AI60" s="299"/>
      <c r="AJ60" s="298"/>
      <c r="AK60" s="298"/>
    </row>
    <row r="61" spans="1:37" s="7" customFormat="1" ht="16.5" customHeight="1">
      <c r="A61" s="332"/>
      <c r="B61" s="332"/>
      <c r="C61" s="332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4"/>
      <c r="T61" s="334"/>
      <c r="U61" s="366"/>
      <c r="V61" s="302"/>
      <c r="W61" s="302"/>
      <c r="X61" s="302"/>
      <c r="Y61" s="299"/>
      <c r="Z61" s="299"/>
      <c r="AA61" s="302"/>
      <c r="AB61" s="302"/>
      <c r="AC61" s="302"/>
      <c r="AD61" s="302"/>
      <c r="AE61" s="302"/>
      <c r="AF61" s="299"/>
      <c r="AG61" s="299"/>
      <c r="AH61" s="299"/>
      <c r="AI61" s="299"/>
      <c r="AJ61" s="298"/>
      <c r="AK61" s="298"/>
    </row>
    <row r="62" spans="1:37" s="7" customFormat="1" ht="16.5" customHeight="1">
      <c r="A62" s="332"/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4"/>
      <c r="T62" s="334"/>
      <c r="U62" s="366"/>
      <c r="V62" s="302"/>
      <c r="W62" s="302"/>
      <c r="X62" s="302"/>
      <c r="Y62" s="299"/>
      <c r="Z62" s="299"/>
      <c r="AA62" s="302"/>
      <c r="AB62" s="302"/>
      <c r="AC62" s="302"/>
      <c r="AD62" s="302"/>
      <c r="AE62" s="302"/>
      <c r="AF62" s="299"/>
      <c r="AG62" s="299"/>
      <c r="AH62" s="299"/>
      <c r="AI62" s="299"/>
      <c r="AJ62" s="298"/>
      <c r="AK62" s="298"/>
    </row>
    <row r="63" spans="1:37" s="7" customFormat="1" ht="16.5" customHeight="1">
      <c r="A63" s="332"/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4"/>
      <c r="T63" s="334"/>
      <c r="U63" s="366"/>
      <c r="V63" s="302"/>
      <c r="W63" s="302"/>
      <c r="X63" s="302"/>
      <c r="Y63" s="299"/>
      <c r="Z63" s="299"/>
      <c r="AA63" s="302"/>
      <c r="AB63" s="302"/>
      <c r="AC63" s="302"/>
      <c r="AD63" s="302"/>
      <c r="AE63" s="302"/>
      <c r="AF63" s="299"/>
      <c r="AG63" s="299"/>
      <c r="AH63" s="299"/>
      <c r="AI63" s="299"/>
      <c r="AJ63" s="298"/>
      <c r="AK63" s="298"/>
    </row>
    <row r="64" spans="1:37" s="7" customFormat="1" ht="16.5" customHeight="1">
      <c r="A64" s="332"/>
      <c r="B64" s="332"/>
      <c r="C64" s="332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4"/>
      <c r="T64" s="334"/>
      <c r="U64" s="366"/>
      <c r="V64" s="302"/>
      <c r="W64" s="302"/>
      <c r="X64" s="302"/>
      <c r="Y64" s="299"/>
      <c r="Z64" s="299"/>
      <c r="AA64" s="302"/>
      <c r="AB64" s="302"/>
      <c r="AC64" s="302"/>
      <c r="AD64" s="302"/>
      <c r="AE64" s="302"/>
      <c r="AF64" s="299"/>
      <c r="AG64" s="299"/>
      <c r="AH64" s="299"/>
      <c r="AI64" s="299"/>
      <c r="AJ64" s="298"/>
      <c r="AK64" s="298"/>
    </row>
    <row r="65" spans="1:37" s="7" customFormat="1" ht="16.5" customHeight="1">
      <c r="A65" s="332"/>
      <c r="B65" s="332"/>
      <c r="C65" s="332"/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4"/>
      <c r="T65" s="334"/>
      <c r="U65" s="366"/>
      <c r="V65" s="302"/>
      <c r="W65" s="302"/>
      <c r="X65" s="302"/>
      <c r="Y65" s="299"/>
      <c r="Z65" s="299"/>
      <c r="AA65" s="302"/>
      <c r="AB65" s="302"/>
      <c r="AC65" s="302"/>
      <c r="AD65" s="302"/>
      <c r="AE65" s="302"/>
      <c r="AF65" s="299"/>
      <c r="AG65" s="299"/>
      <c r="AH65" s="299"/>
      <c r="AI65" s="299"/>
      <c r="AJ65" s="298"/>
      <c r="AK65" s="298"/>
    </row>
    <row r="66" spans="1:37" s="7" customFormat="1" ht="16.5" customHeight="1">
      <c r="A66" s="332"/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4"/>
      <c r="T66" s="334"/>
      <c r="U66" s="366"/>
      <c r="V66" s="302"/>
      <c r="W66" s="302"/>
      <c r="X66" s="302"/>
      <c r="Y66" s="299"/>
      <c r="Z66" s="299"/>
      <c r="AA66" s="302"/>
      <c r="AB66" s="302"/>
      <c r="AC66" s="302"/>
      <c r="AD66" s="302"/>
      <c r="AE66" s="302"/>
      <c r="AF66" s="299"/>
      <c r="AG66" s="299"/>
      <c r="AH66" s="299"/>
      <c r="AI66" s="299"/>
      <c r="AJ66" s="298"/>
      <c r="AK66" s="298"/>
    </row>
    <row r="67" spans="1:37" s="7" customFormat="1" ht="16.5" customHeight="1">
      <c r="A67" s="332"/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4"/>
      <c r="T67" s="334"/>
      <c r="U67" s="366"/>
      <c r="V67" s="302"/>
      <c r="W67" s="302"/>
      <c r="X67" s="302"/>
      <c r="Y67" s="299"/>
      <c r="Z67" s="299"/>
      <c r="AA67" s="302"/>
      <c r="AB67" s="302"/>
      <c r="AC67" s="302"/>
      <c r="AD67" s="302"/>
      <c r="AE67" s="302"/>
      <c r="AF67" s="299"/>
      <c r="AG67" s="299"/>
      <c r="AH67" s="299"/>
      <c r="AI67" s="299"/>
      <c r="AJ67" s="298"/>
      <c r="AK67" s="298"/>
    </row>
    <row r="68" spans="1:37" s="7" customFormat="1" ht="16.5" customHeight="1">
      <c r="A68" s="332"/>
      <c r="B68" s="332"/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4"/>
      <c r="T68" s="334"/>
      <c r="U68" s="366"/>
      <c r="V68" s="302"/>
      <c r="W68" s="302"/>
      <c r="X68" s="302"/>
      <c r="Y68" s="299"/>
      <c r="Z68" s="299"/>
      <c r="AA68" s="302"/>
      <c r="AB68" s="302"/>
      <c r="AC68" s="302"/>
      <c r="AD68" s="302"/>
      <c r="AE68" s="302"/>
      <c r="AF68" s="299"/>
      <c r="AG68" s="299"/>
      <c r="AH68" s="299"/>
      <c r="AI68" s="299"/>
      <c r="AJ68" s="298"/>
      <c r="AK68" s="298"/>
    </row>
    <row r="69" spans="1:37" s="7" customFormat="1" ht="16.5" customHeight="1">
      <c r="A69" s="332"/>
      <c r="B69" s="332"/>
      <c r="C69" s="332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4"/>
      <c r="T69" s="334"/>
      <c r="U69" s="366"/>
      <c r="V69" s="302"/>
      <c r="W69" s="302"/>
      <c r="X69" s="302"/>
      <c r="Y69" s="299"/>
      <c r="Z69" s="299"/>
      <c r="AA69" s="302"/>
      <c r="AB69" s="302"/>
      <c r="AC69" s="302"/>
      <c r="AD69" s="302"/>
      <c r="AE69" s="302"/>
      <c r="AF69" s="299"/>
      <c r="AG69" s="299"/>
      <c r="AH69" s="299"/>
      <c r="AI69" s="299"/>
      <c r="AJ69" s="298"/>
      <c r="AK69" s="298"/>
    </row>
    <row r="70" spans="1:37" s="7" customFormat="1" ht="16.5" customHeight="1">
      <c r="A70" s="332"/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4"/>
      <c r="T70" s="334"/>
      <c r="U70" s="366"/>
      <c r="V70" s="302"/>
      <c r="W70" s="302"/>
      <c r="X70" s="302"/>
      <c r="Y70" s="299"/>
      <c r="Z70" s="299"/>
      <c r="AA70" s="302"/>
      <c r="AB70" s="302"/>
      <c r="AC70" s="302"/>
      <c r="AD70" s="302"/>
      <c r="AE70" s="302"/>
      <c r="AF70" s="299"/>
      <c r="AG70" s="299"/>
      <c r="AH70" s="299"/>
      <c r="AI70" s="302"/>
      <c r="AJ70" s="298"/>
      <c r="AK70" s="298"/>
    </row>
    <row r="71" spans="1:37" s="7" customFormat="1" ht="16.5" customHeight="1">
      <c r="A71" s="332"/>
      <c r="B71" s="332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66"/>
      <c r="V71" s="302"/>
      <c r="W71" s="302"/>
      <c r="X71" s="302"/>
      <c r="Y71" s="299"/>
      <c r="Z71" s="299"/>
      <c r="AA71" s="302"/>
      <c r="AB71" s="302"/>
      <c r="AC71" s="302"/>
      <c r="AD71" s="302"/>
      <c r="AE71" s="302"/>
      <c r="AF71" s="299"/>
      <c r="AG71" s="299"/>
      <c r="AH71" s="299"/>
      <c r="AI71" s="299"/>
      <c r="AJ71" s="298"/>
      <c r="AK71" s="298"/>
    </row>
    <row r="72" spans="1:37" s="7" customFormat="1" ht="16.5" customHeight="1">
      <c r="A72" s="332"/>
      <c r="B72" s="332"/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4"/>
      <c r="T72" s="334"/>
      <c r="U72" s="366"/>
      <c r="V72" s="302"/>
      <c r="W72" s="302"/>
      <c r="X72" s="302"/>
      <c r="Y72" s="299"/>
      <c r="Z72" s="299"/>
      <c r="AA72" s="302"/>
      <c r="AB72" s="302"/>
      <c r="AC72" s="302"/>
      <c r="AD72" s="302"/>
      <c r="AE72" s="302"/>
      <c r="AF72" s="299"/>
      <c r="AG72" s="299"/>
      <c r="AH72" s="299"/>
      <c r="AI72" s="299"/>
      <c r="AJ72" s="298"/>
      <c r="AK72" s="298"/>
    </row>
    <row r="73" spans="1:37" s="7" customFormat="1" ht="16.5" customHeight="1">
      <c r="A73" s="332"/>
      <c r="B73" s="332"/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4"/>
      <c r="T73" s="334"/>
      <c r="U73" s="366"/>
      <c r="V73" s="302"/>
      <c r="W73" s="302"/>
      <c r="X73" s="302"/>
      <c r="Y73" s="299"/>
      <c r="Z73" s="299"/>
      <c r="AA73" s="302"/>
      <c r="AB73" s="302"/>
      <c r="AC73" s="302"/>
      <c r="AD73" s="302"/>
      <c r="AE73" s="302"/>
      <c r="AF73" s="299"/>
      <c r="AG73" s="299"/>
      <c r="AH73" s="299"/>
      <c r="AI73" s="299"/>
      <c r="AJ73" s="298"/>
      <c r="AK73" s="298"/>
    </row>
    <row r="74" spans="1:37" s="7" customFormat="1" ht="16.5" customHeight="1">
      <c r="A74" s="332"/>
      <c r="B74" s="332"/>
      <c r="C74" s="332"/>
      <c r="D74" s="332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4"/>
      <c r="T74" s="334"/>
      <c r="U74" s="366"/>
      <c r="V74" s="302"/>
      <c r="W74" s="302"/>
      <c r="X74" s="302"/>
      <c r="Y74" s="299"/>
      <c r="Z74" s="299"/>
      <c r="AA74" s="302"/>
      <c r="AB74" s="302"/>
      <c r="AC74" s="302"/>
      <c r="AD74" s="302"/>
      <c r="AE74" s="302"/>
      <c r="AF74" s="299"/>
      <c r="AG74" s="299"/>
      <c r="AH74" s="299"/>
      <c r="AI74" s="299"/>
      <c r="AJ74" s="298"/>
      <c r="AK74" s="298"/>
    </row>
    <row r="75" spans="1:37" s="7" customFormat="1" ht="16.5" customHeight="1">
      <c r="A75" s="332"/>
      <c r="B75" s="332"/>
      <c r="C75" s="332"/>
      <c r="D75" s="332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4"/>
      <c r="T75" s="334"/>
      <c r="U75" s="366"/>
      <c r="V75" s="302"/>
      <c r="W75" s="302"/>
      <c r="X75" s="302"/>
      <c r="Y75" s="299"/>
      <c r="Z75" s="299"/>
      <c r="AA75" s="302"/>
      <c r="AB75" s="302"/>
      <c r="AC75" s="302"/>
      <c r="AD75" s="302"/>
      <c r="AE75" s="302"/>
      <c r="AF75" s="299"/>
      <c r="AG75" s="299"/>
      <c r="AH75" s="299"/>
      <c r="AI75" s="299"/>
      <c r="AJ75" s="298"/>
      <c r="AK75" s="298"/>
    </row>
    <row r="76" spans="1:37" s="7" customFormat="1" ht="16.5" customHeight="1">
      <c r="A76" s="332"/>
      <c r="B76" s="332"/>
      <c r="C76" s="332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2"/>
      <c r="S76" s="334"/>
      <c r="T76" s="334"/>
      <c r="U76" s="366"/>
      <c r="V76" s="302"/>
      <c r="W76" s="302"/>
      <c r="X76" s="302"/>
      <c r="Y76" s="299"/>
      <c r="Z76" s="299"/>
      <c r="AA76" s="302"/>
      <c r="AB76" s="302"/>
      <c r="AC76" s="302"/>
      <c r="AD76" s="302"/>
      <c r="AE76" s="302"/>
      <c r="AF76" s="299"/>
      <c r="AG76" s="299"/>
      <c r="AH76" s="299"/>
      <c r="AI76" s="299"/>
      <c r="AJ76" s="298"/>
      <c r="AK76" s="298"/>
    </row>
    <row r="77" spans="1:37" s="7" customFormat="1" ht="16.5" customHeight="1">
      <c r="A77" s="332"/>
      <c r="B77" s="332"/>
      <c r="C77" s="332"/>
      <c r="D77" s="332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4"/>
      <c r="T77" s="334"/>
      <c r="U77" s="366"/>
      <c r="V77" s="302"/>
      <c r="W77" s="302"/>
      <c r="X77" s="302"/>
      <c r="Y77" s="299"/>
      <c r="Z77" s="299"/>
      <c r="AA77" s="302"/>
      <c r="AB77" s="302"/>
      <c r="AC77" s="302"/>
      <c r="AD77" s="302"/>
      <c r="AE77" s="302"/>
      <c r="AF77" s="299"/>
      <c r="AG77" s="299"/>
      <c r="AH77" s="299"/>
      <c r="AI77" s="299"/>
      <c r="AJ77" s="298"/>
      <c r="AK77" s="298"/>
    </row>
    <row r="78" spans="1:37" s="7" customFormat="1" ht="16.5" customHeight="1">
      <c r="A78" s="332"/>
      <c r="B78" s="332"/>
      <c r="C78" s="332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4"/>
      <c r="T78" s="334"/>
      <c r="U78" s="366"/>
      <c r="V78" s="302"/>
      <c r="W78" s="302"/>
      <c r="X78" s="302"/>
      <c r="Y78" s="299"/>
      <c r="Z78" s="299"/>
      <c r="AA78" s="302"/>
      <c r="AB78" s="302"/>
      <c r="AC78" s="302"/>
      <c r="AD78" s="302"/>
      <c r="AE78" s="302"/>
      <c r="AF78" s="299"/>
      <c r="AG78" s="299"/>
      <c r="AH78" s="299"/>
      <c r="AI78" s="299"/>
      <c r="AJ78" s="298"/>
      <c r="AK78" s="298"/>
    </row>
    <row r="79" spans="1:37" s="7" customFormat="1" ht="16.5" customHeight="1">
      <c r="A79" s="332"/>
      <c r="B79" s="332"/>
      <c r="C79" s="332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4"/>
      <c r="T79" s="334"/>
      <c r="U79" s="366"/>
      <c r="V79" s="302"/>
      <c r="W79" s="302"/>
      <c r="X79" s="302"/>
      <c r="Y79" s="299"/>
      <c r="Z79" s="299"/>
      <c r="AA79" s="302"/>
      <c r="AB79" s="302"/>
      <c r="AC79" s="302"/>
      <c r="AD79" s="302"/>
      <c r="AE79" s="302"/>
      <c r="AF79" s="299"/>
      <c r="AG79" s="299"/>
      <c r="AH79" s="299"/>
      <c r="AI79" s="299"/>
      <c r="AJ79" s="298"/>
      <c r="AK79" s="298"/>
    </row>
    <row r="80" spans="1:37" s="7" customFormat="1" ht="16.5" customHeight="1">
      <c r="A80" s="332"/>
      <c r="B80" s="332"/>
      <c r="C80" s="332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4"/>
      <c r="T80" s="334"/>
      <c r="U80" s="366"/>
      <c r="V80" s="302"/>
      <c r="W80" s="302"/>
      <c r="X80" s="302"/>
      <c r="Y80" s="299"/>
      <c r="Z80" s="299"/>
      <c r="AA80" s="302"/>
      <c r="AB80" s="302"/>
      <c r="AC80" s="302"/>
      <c r="AD80" s="302"/>
      <c r="AE80" s="302"/>
      <c r="AF80" s="299"/>
      <c r="AG80" s="299"/>
      <c r="AH80" s="299"/>
      <c r="AI80" s="299"/>
      <c r="AJ80" s="298"/>
      <c r="AK80" s="298"/>
    </row>
    <row r="81" spans="1:37" s="7" customFormat="1" ht="16.5" customHeight="1">
      <c r="A81" s="332"/>
      <c r="B81" s="332"/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334"/>
      <c r="T81" s="334"/>
      <c r="U81" s="366"/>
      <c r="V81" s="302"/>
      <c r="W81" s="302"/>
      <c r="X81" s="302"/>
      <c r="Y81" s="299"/>
      <c r="Z81" s="299"/>
      <c r="AA81" s="302"/>
      <c r="AB81" s="302"/>
      <c r="AC81" s="302"/>
      <c r="AD81" s="302"/>
      <c r="AE81" s="302"/>
      <c r="AF81" s="299"/>
      <c r="AG81" s="299"/>
      <c r="AH81" s="299"/>
      <c r="AI81" s="299"/>
      <c r="AJ81" s="298"/>
      <c r="AK81" s="298"/>
    </row>
    <row r="82" spans="1:37" s="7" customFormat="1" ht="16.5" customHeight="1">
      <c r="A82" s="332"/>
      <c r="B82" s="332"/>
      <c r="C82" s="332"/>
      <c r="D82" s="332"/>
      <c r="E82" s="332"/>
      <c r="F82" s="332"/>
      <c r="G82" s="332"/>
      <c r="H82" s="332"/>
      <c r="I82" s="332"/>
      <c r="J82" s="332"/>
      <c r="K82" s="332"/>
      <c r="L82" s="332"/>
      <c r="M82" s="332"/>
      <c r="N82" s="332"/>
      <c r="O82" s="332"/>
      <c r="P82" s="332"/>
      <c r="Q82" s="332"/>
      <c r="R82" s="332"/>
      <c r="S82" s="334"/>
      <c r="T82" s="334"/>
      <c r="U82" s="366"/>
      <c r="V82" s="302"/>
      <c r="W82" s="302"/>
      <c r="X82" s="302"/>
      <c r="Y82" s="299"/>
      <c r="Z82" s="299"/>
      <c r="AA82" s="302"/>
      <c r="AB82" s="302"/>
      <c r="AC82" s="302"/>
      <c r="AD82" s="302"/>
      <c r="AE82" s="302"/>
      <c r="AF82" s="299"/>
      <c r="AG82" s="299"/>
      <c r="AH82" s="299"/>
      <c r="AI82" s="299"/>
      <c r="AJ82" s="298"/>
      <c r="AK82" s="298"/>
    </row>
    <row r="83" spans="1:37" s="7" customFormat="1" ht="16.5" customHeight="1">
      <c r="A83" s="332"/>
      <c r="B83" s="332"/>
      <c r="C83" s="332"/>
      <c r="D83" s="332"/>
      <c r="E83" s="332"/>
      <c r="F83" s="332"/>
      <c r="G83" s="332"/>
      <c r="H83" s="332"/>
      <c r="I83" s="332"/>
      <c r="J83" s="332"/>
      <c r="K83" s="332"/>
      <c r="L83" s="332"/>
      <c r="M83" s="332"/>
      <c r="N83" s="332"/>
      <c r="O83" s="332"/>
      <c r="P83" s="332"/>
      <c r="Q83" s="332"/>
      <c r="R83" s="332"/>
      <c r="S83" s="334"/>
      <c r="T83" s="334"/>
      <c r="U83" s="366"/>
      <c r="V83" s="302"/>
      <c r="W83" s="302"/>
      <c r="X83" s="302"/>
      <c r="Y83" s="299"/>
      <c r="Z83" s="299"/>
      <c r="AA83" s="302"/>
      <c r="AB83" s="302"/>
      <c r="AC83" s="302"/>
      <c r="AD83" s="302"/>
      <c r="AE83" s="302"/>
      <c r="AF83" s="299"/>
      <c r="AG83" s="299"/>
      <c r="AH83" s="299"/>
      <c r="AI83" s="299"/>
      <c r="AJ83" s="298"/>
      <c r="AK83" s="298"/>
    </row>
    <row r="84" spans="1:37" s="7" customFormat="1" ht="16.5" customHeight="1">
      <c r="A84" s="332"/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2"/>
      <c r="M84" s="332"/>
      <c r="N84" s="332"/>
      <c r="O84" s="332"/>
      <c r="P84" s="332"/>
      <c r="Q84" s="332"/>
      <c r="R84" s="332"/>
      <c r="S84" s="334"/>
      <c r="T84" s="334"/>
      <c r="U84" s="366"/>
      <c r="V84" s="302"/>
      <c r="W84" s="302"/>
      <c r="X84" s="302"/>
      <c r="Y84" s="299"/>
      <c r="Z84" s="299"/>
      <c r="AA84" s="302"/>
      <c r="AB84" s="302"/>
      <c r="AC84" s="302"/>
      <c r="AD84" s="302"/>
      <c r="AE84" s="302"/>
      <c r="AF84" s="299"/>
      <c r="AG84" s="299"/>
      <c r="AH84" s="299"/>
      <c r="AI84" s="299"/>
      <c r="AJ84" s="298"/>
      <c r="AK84" s="298"/>
    </row>
    <row r="85" spans="1:37" s="7" customFormat="1" ht="16.5" customHeight="1">
      <c r="A85" s="332"/>
      <c r="B85" s="332"/>
      <c r="C85" s="332"/>
      <c r="D85" s="332"/>
      <c r="E85" s="332"/>
      <c r="F85" s="332"/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  <c r="S85" s="334"/>
      <c r="T85" s="334"/>
      <c r="U85" s="366"/>
      <c r="V85" s="302"/>
      <c r="W85" s="302"/>
      <c r="X85" s="302"/>
      <c r="Y85" s="299"/>
      <c r="Z85" s="299"/>
      <c r="AA85" s="302"/>
      <c r="AB85" s="302"/>
      <c r="AC85" s="302"/>
      <c r="AD85" s="302"/>
      <c r="AE85" s="302"/>
      <c r="AF85" s="299"/>
      <c r="AG85" s="299"/>
      <c r="AH85" s="299"/>
      <c r="AI85" s="299"/>
      <c r="AJ85" s="298"/>
      <c r="AK85" s="298"/>
    </row>
    <row r="86" spans="1:37" s="7" customFormat="1" ht="16.5" customHeight="1">
      <c r="A86" s="332"/>
      <c r="B86" s="332"/>
      <c r="C86" s="332"/>
      <c r="D86" s="332"/>
      <c r="E86" s="332"/>
      <c r="F86" s="332"/>
      <c r="G86" s="332"/>
      <c r="H86" s="332"/>
      <c r="I86" s="332"/>
      <c r="J86" s="332"/>
      <c r="K86" s="332"/>
      <c r="L86" s="332"/>
      <c r="M86" s="332"/>
      <c r="N86" s="332"/>
      <c r="O86" s="332"/>
      <c r="P86" s="332"/>
      <c r="Q86" s="332"/>
      <c r="R86" s="332"/>
      <c r="S86" s="340"/>
      <c r="T86" s="340"/>
      <c r="U86" s="366"/>
      <c r="V86" s="302"/>
      <c r="W86" s="306"/>
      <c r="X86" s="302"/>
      <c r="Y86" s="299"/>
      <c r="Z86" s="299"/>
      <c r="AA86" s="302"/>
      <c r="AB86" s="302"/>
      <c r="AC86" s="302"/>
      <c r="AD86" s="302"/>
      <c r="AE86" s="302"/>
      <c r="AF86" s="299"/>
      <c r="AG86" s="299"/>
      <c r="AH86" s="299"/>
      <c r="AI86" s="299"/>
      <c r="AJ86" s="298"/>
      <c r="AK86" s="298"/>
    </row>
    <row r="87" spans="1:37" s="7" customFormat="1" ht="16.5" customHeight="1">
      <c r="A87" s="332"/>
      <c r="B87" s="332"/>
      <c r="C87" s="332"/>
      <c r="D87" s="332"/>
      <c r="E87" s="332"/>
      <c r="F87" s="332"/>
      <c r="G87" s="332"/>
      <c r="H87" s="332"/>
      <c r="I87" s="332"/>
      <c r="J87" s="332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66"/>
      <c r="V87" s="302"/>
      <c r="W87" s="306"/>
      <c r="X87" s="302"/>
      <c r="Y87" s="299"/>
      <c r="Z87" s="299"/>
      <c r="AA87" s="302"/>
      <c r="AB87" s="302"/>
      <c r="AC87" s="302"/>
      <c r="AD87" s="302"/>
      <c r="AE87" s="302"/>
      <c r="AF87" s="299"/>
      <c r="AG87" s="299"/>
      <c r="AH87" s="299"/>
      <c r="AI87" s="302"/>
      <c r="AJ87" s="298"/>
      <c r="AK87" s="298"/>
    </row>
    <row r="88" spans="1:37" s="7" customFormat="1" ht="16.5" customHeight="1">
      <c r="A88" s="332"/>
      <c r="B88" s="332"/>
      <c r="C88" s="332"/>
      <c r="D88" s="332"/>
      <c r="E88" s="332"/>
      <c r="F88" s="332"/>
      <c r="G88" s="332"/>
      <c r="H88" s="332"/>
      <c r="I88" s="332"/>
      <c r="J88" s="332"/>
      <c r="K88" s="332"/>
      <c r="L88" s="332"/>
      <c r="M88" s="332"/>
      <c r="N88" s="332"/>
      <c r="O88" s="332"/>
      <c r="P88" s="332"/>
      <c r="Q88" s="332"/>
      <c r="R88" s="332"/>
      <c r="S88" s="340"/>
      <c r="T88" s="340"/>
      <c r="U88" s="366"/>
      <c r="V88" s="302"/>
      <c r="W88" s="306"/>
      <c r="X88" s="302"/>
      <c r="Y88" s="299"/>
      <c r="Z88" s="299"/>
      <c r="AA88" s="302"/>
      <c r="AB88" s="302"/>
      <c r="AC88" s="302"/>
      <c r="AD88" s="302"/>
      <c r="AE88" s="302"/>
      <c r="AF88" s="299"/>
      <c r="AG88" s="299"/>
      <c r="AH88" s="299"/>
      <c r="AI88" s="299"/>
      <c r="AJ88" s="298"/>
      <c r="AK88" s="298"/>
    </row>
    <row r="89" spans="1:37" s="7" customFormat="1" ht="16.5" customHeight="1">
      <c r="A89" s="332"/>
      <c r="B89" s="332"/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40"/>
      <c r="T89" s="340"/>
      <c r="U89" s="366"/>
      <c r="V89" s="302"/>
      <c r="W89" s="306"/>
      <c r="X89" s="302"/>
      <c r="Y89" s="299"/>
      <c r="Z89" s="299"/>
      <c r="AA89" s="302"/>
      <c r="AB89" s="302"/>
      <c r="AC89" s="302"/>
      <c r="AD89" s="302"/>
      <c r="AE89" s="302"/>
      <c r="AF89" s="299"/>
      <c r="AG89" s="299"/>
      <c r="AH89" s="299"/>
      <c r="AI89" s="299"/>
      <c r="AJ89" s="298"/>
      <c r="AK89" s="298"/>
    </row>
    <row r="90" spans="1:37" s="7" customFormat="1" ht="16.5" customHeight="1">
      <c r="A90" s="332"/>
      <c r="B90" s="332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40"/>
      <c r="T90" s="340"/>
      <c r="U90" s="366"/>
      <c r="V90" s="302"/>
      <c r="W90" s="306"/>
      <c r="X90" s="302"/>
      <c r="Y90" s="299"/>
      <c r="Z90" s="299"/>
      <c r="AA90" s="302"/>
      <c r="AB90" s="302"/>
      <c r="AC90" s="302"/>
      <c r="AD90" s="302"/>
      <c r="AE90" s="302"/>
      <c r="AF90" s="299"/>
      <c r="AG90" s="299"/>
      <c r="AH90" s="299"/>
      <c r="AI90" s="299"/>
      <c r="AJ90" s="298"/>
      <c r="AK90" s="298"/>
    </row>
    <row r="91" spans="1:37" s="7" customFormat="1" ht="16.5" customHeight="1">
      <c r="A91" s="332"/>
      <c r="B91" s="332"/>
      <c r="C91" s="332"/>
      <c r="D91" s="332"/>
      <c r="E91" s="332"/>
      <c r="F91" s="332"/>
      <c r="G91" s="332"/>
      <c r="H91" s="332"/>
      <c r="I91" s="332"/>
      <c r="J91" s="332"/>
      <c r="K91" s="332"/>
      <c r="L91" s="332"/>
      <c r="M91" s="332"/>
      <c r="N91" s="332"/>
      <c r="O91" s="332"/>
      <c r="P91" s="332"/>
      <c r="Q91" s="332"/>
      <c r="R91" s="332"/>
      <c r="S91" s="340"/>
      <c r="T91" s="340"/>
      <c r="U91" s="366"/>
      <c r="V91" s="302"/>
      <c r="W91" s="306"/>
      <c r="X91" s="302"/>
      <c r="Y91" s="299"/>
      <c r="Z91" s="299"/>
      <c r="AA91" s="302"/>
      <c r="AB91" s="302"/>
      <c r="AC91" s="302"/>
      <c r="AD91" s="302"/>
      <c r="AE91" s="302"/>
      <c r="AF91" s="299"/>
      <c r="AG91" s="299"/>
      <c r="AH91" s="299"/>
      <c r="AI91" s="299"/>
      <c r="AJ91" s="298"/>
      <c r="AK91" s="298"/>
    </row>
    <row r="92" spans="1:37" s="7" customFormat="1" ht="16.5" customHeight="1">
      <c r="A92" s="332"/>
      <c r="B92" s="332"/>
      <c r="C92" s="332"/>
      <c r="D92" s="332"/>
      <c r="E92" s="332"/>
      <c r="F92" s="332"/>
      <c r="G92" s="332"/>
      <c r="H92" s="332"/>
      <c r="I92" s="332"/>
      <c r="J92" s="332"/>
      <c r="K92" s="332"/>
      <c r="L92" s="332"/>
      <c r="M92" s="332"/>
      <c r="N92" s="332"/>
      <c r="O92" s="332"/>
      <c r="P92" s="332"/>
      <c r="Q92" s="332"/>
      <c r="R92" s="332"/>
      <c r="S92" s="340"/>
      <c r="T92" s="340"/>
      <c r="U92" s="366"/>
      <c r="V92" s="302"/>
      <c r="W92" s="306"/>
      <c r="X92" s="302"/>
      <c r="Y92" s="299"/>
      <c r="Z92" s="299"/>
      <c r="AA92" s="302"/>
      <c r="AB92" s="302"/>
      <c r="AC92" s="302"/>
      <c r="AD92" s="302"/>
      <c r="AE92" s="302"/>
      <c r="AF92" s="299"/>
      <c r="AG92" s="299"/>
      <c r="AH92" s="299"/>
      <c r="AI92" s="299"/>
      <c r="AJ92" s="298"/>
      <c r="AK92" s="298"/>
    </row>
    <row r="93" spans="1:37" s="7" customFormat="1" ht="16.5" customHeight="1">
      <c r="A93" s="332"/>
      <c r="B93" s="332"/>
      <c r="C93" s="332"/>
      <c r="D93" s="332"/>
      <c r="E93" s="332"/>
      <c r="F93" s="332"/>
      <c r="G93" s="332"/>
      <c r="H93" s="332"/>
      <c r="I93" s="332"/>
      <c r="J93" s="332"/>
      <c r="K93" s="332"/>
      <c r="L93" s="332"/>
      <c r="M93" s="332"/>
      <c r="N93" s="332"/>
      <c r="O93" s="332"/>
      <c r="P93" s="332"/>
      <c r="Q93" s="332"/>
      <c r="R93" s="332"/>
      <c r="S93" s="340"/>
      <c r="T93" s="340"/>
      <c r="U93" s="366"/>
      <c r="V93" s="302"/>
      <c r="W93" s="307"/>
      <c r="X93" s="302"/>
      <c r="Y93" s="299"/>
      <c r="Z93" s="299"/>
      <c r="AA93" s="302"/>
      <c r="AB93" s="302"/>
      <c r="AC93" s="302"/>
      <c r="AD93" s="302"/>
      <c r="AE93" s="302"/>
      <c r="AF93" s="299"/>
      <c r="AG93" s="299"/>
      <c r="AH93" s="299"/>
      <c r="AI93" s="299"/>
      <c r="AJ93" s="298"/>
      <c r="AK93" s="298"/>
    </row>
    <row r="94" spans="1:37" s="7" customFormat="1" ht="16.5" customHeight="1">
      <c r="A94" s="332"/>
      <c r="B94" s="332"/>
      <c r="C94" s="332"/>
      <c r="D94" s="332"/>
      <c r="E94" s="332"/>
      <c r="F94" s="332"/>
      <c r="G94" s="332"/>
      <c r="H94" s="332"/>
      <c r="I94" s="332"/>
      <c r="J94" s="332"/>
      <c r="K94" s="332"/>
      <c r="L94" s="332"/>
      <c r="M94" s="332"/>
      <c r="N94" s="332"/>
      <c r="O94" s="332"/>
      <c r="P94" s="332"/>
      <c r="Q94" s="332"/>
      <c r="R94" s="332"/>
      <c r="S94" s="340"/>
      <c r="T94" s="340"/>
      <c r="U94" s="366"/>
      <c r="V94" s="302"/>
      <c r="W94" s="307"/>
      <c r="X94" s="302"/>
      <c r="Y94" s="299"/>
      <c r="Z94" s="299"/>
      <c r="AA94" s="302"/>
      <c r="AB94" s="302"/>
      <c r="AC94" s="302"/>
      <c r="AD94" s="302"/>
      <c r="AE94" s="302"/>
      <c r="AF94" s="299"/>
      <c r="AG94" s="299"/>
      <c r="AH94" s="299"/>
      <c r="AI94" s="299"/>
      <c r="AJ94" s="298"/>
      <c r="AK94" s="298"/>
    </row>
    <row r="95" spans="1:37" s="7" customFormat="1" ht="16.5" customHeight="1">
      <c r="A95" s="332"/>
      <c r="B95" s="332"/>
      <c r="C95" s="332"/>
      <c r="D95" s="332"/>
      <c r="E95" s="332"/>
      <c r="F95" s="33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2"/>
      <c r="R95" s="332"/>
      <c r="S95" s="340"/>
      <c r="T95" s="340"/>
      <c r="U95" s="366"/>
      <c r="V95" s="302"/>
      <c r="W95" s="307"/>
      <c r="X95" s="302"/>
      <c r="Y95" s="299"/>
      <c r="Z95" s="299"/>
      <c r="AA95" s="302"/>
      <c r="AB95" s="302"/>
      <c r="AC95" s="302"/>
      <c r="AD95" s="302"/>
      <c r="AE95" s="302"/>
      <c r="AF95" s="299"/>
      <c r="AG95" s="299"/>
      <c r="AH95" s="299"/>
      <c r="AI95" s="299"/>
      <c r="AJ95" s="298"/>
      <c r="AK95" s="298"/>
    </row>
    <row r="96" spans="1:37" s="7" customFormat="1" ht="16.5" customHeight="1">
      <c r="A96" s="332"/>
      <c r="B96" s="332"/>
      <c r="C96" s="332"/>
      <c r="D96" s="332"/>
      <c r="E96" s="332"/>
      <c r="F96" s="332"/>
      <c r="G96" s="332"/>
      <c r="H96" s="332"/>
      <c r="I96" s="332"/>
      <c r="J96" s="332"/>
      <c r="K96" s="332"/>
      <c r="L96" s="332"/>
      <c r="M96" s="332"/>
      <c r="N96" s="332"/>
      <c r="O96" s="332"/>
      <c r="P96" s="332"/>
      <c r="Q96" s="332"/>
      <c r="R96" s="332"/>
      <c r="S96" s="340"/>
      <c r="T96" s="340"/>
      <c r="U96" s="366"/>
      <c r="V96" s="302"/>
      <c r="W96" s="307"/>
      <c r="X96" s="302"/>
      <c r="Y96" s="299"/>
      <c r="Z96" s="299"/>
      <c r="AA96" s="302"/>
      <c r="AB96" s="302"/>
      <c r="AC96" s="302"/>
      <c r="AD96" s="302"/>
      <c r="AE96" s="302"/>
      <c r="AF96" s="299"/>
      <c r="AG96" s="299"/>
      <c r="AH96" s="299"/>
      <c r="AI96" s="299"/>
      <c r="AJ96" s="298"/>
      <c r="AK96" s="298"/>
    </row>
    <row r="97" spans="1:37" s="7" customFormat="1" ht="16.5" customHeight="1">
      <c r="A97" s="332"/>
      <c r="B97" s="332"/>
      <c r="C97" s="332"/>
      <c r="D97" s="332"/>
      <c r="E97" s="332"/>
      <c r="F97" s="332"/>
      <c r="G97" s="332"/>
      <c r="H97" s="332"/>
      <c r="I97" s="332"/>
      <c r="J97" s="332"/>
      <c r="K97" s="332"/>
      <c r="L97" s="332"/>
      <c r="M97" s="332"/>
      <c r="N97" s="332"/>
      <c r="O97" s="332"/>
      <c r="P97" s="332"/>
      <c r="Q97" s="332"/>
      <c r="R97" s="332"/>
      <c r="S97" s="340"/>
      <c r="T97" s="340"/>
      <c r="U97" s="366"/>
      <c r="V97" s="302"/>
      <c r="W97" s="262"/>
      <c r="X97" s="302"/>
      <c r="Y97" s="299"/>
      <c r="Z97" s="299"/>
      <c r="AA97" s="302"/>
      <c r="AB97" s="302"/>
      <c r="AC97" s="302"/>
      <c r="AD97" s="302"/>
      <c r="AE97" s="302"/>
      <c r="AF97" s="299"/>
      <c r="AG97" s="299"/>
      <c r="AH97" s="299"/>
      <c r="AI97" s="299"/>
      <c r="AJ97" s="298"/>
      <c r="AK97" s="298"/>
    </row>
    <row r="98" spans="1:37" s="7" customFormat="1" ht="16.5" customHeight="1">
      <c r="A98" s="332"/>
      <c r="B98" s="332"/>
      <c r="C98" s="332"/>
      <c r="D98" s="332"/>
      <c r="E98" s="332"/>
      <c r="F98" s="332"/>
      <c r="G98" s="332"/>
      <c r="H98" s="332"/>
      <c r="I98" s="332"/>
      <c r="J98" s="332"/>
      <c r="K98" s="332"/>
      <c r="L98" s="332"/>
      <c r="M98" s="332"/>
      <c r="N98" s="332"/>
      <c r="O98" s="332"/>
      <c r="P98" s="332"/>
      <c r="Q98" s="332"/>
      <c r="R98" s="332"/>
      <c r="S98" s="340"/>
      <c r="T98" s="340"/>
      <c r="U98" s="366"/>
      <c r="V98" s="302"/>
      <c r="W98" s="262"/>
      <c r="X98" s="302"/>
      <c r="Y98" s="299"/>
      <c r="Z98" s="299"/>
      <c r="AA98" s="302"/>
      <c r="AB98" s="302"/>
      <c r="AC98" s="302"/>
      <c r="AD98" s="302"/>
      <c r="AE98" s="302"/>
      <c r="AF98" s="299"/>
      <c r="AG98" s="299"/>
      <c r="AH98" s="299"/>
      <c r="AI98" s="299"/>
      <c r="AJ98" s="298"/>
      <c r="AK98" s="298"/>
    </row>
    <row r="99" spans="1:37" s="7" customFormat="1" ht="16.5" customHeight="1">
      <c r="A99" s="332"/>
      <c r="B99" s="332"/>
      <c r="C99" s="332"/>
      <c r="D99" s="332"/>
      <c r="E99" s="332"/>
      <c r="F99" s="332"/>
      <c r="G99" s="332"/>
      <c r="H99" s="332"/>
      <c r="I99" s="332"/>
      <c r="J99" s="332"/>
      <c r="K99" s="332"/>
      <c r="L99" s="332"/>
      <c r="M99" s="332"/>
      <c r="N99" s="332"/>
      <c r="O99" s="332"/>
      <c r="P99" s="332"/>
      <c r="Q99" s="332"/>
      <c r="R99" s="332"/>
      <c r="S99" s="340"/>
      <c r="T99" s="340"/>
      <c r="U99" s="366"/>
      <c r="V99" s="302"/>
      <c r="W99" s="262"/>
      <c r="X99" s="302"/>
      <c r="Y99" s="299"/>
      <c r="Z99" s="299"/>
      <c r="AA99" s="302"/>
      <c r="AB99" s="302"/>
      <c r="AC99" s="302"/>
      <c r="AD99" s="302"/>
      <c r="AE99" s="302"/>
      <c r="AF99" s="299"/>
      <c r="AG99" s="299"/>
      <c r="AH99" s="299"/>
      <c r="AI99" s="299"/>
      <c r="AJ99" s="298"/>
      <c r="AK99" s="298"/>
    </row>
    <row r="100" spans="1:37" s="7" customFormat="1" ht="16.5" customHeight="1">
      <c r="A100" s="332"/>
      <c r="B100" s="332"/>
      <c r="C100" s="332"/>
      <c r="D100" s="332"/>
      <c r="E100" s="332"/>
      <c r="F100" s="332"/>
      <c r="G100" s="332"/>
      <c r="H100" s="332"/>
      <c r="I100" s="332"/>
      <c r="J100" s="332"/>
      <c r="K100" s="332"/>
      <c r="L100" s="332"/>
      <c r="M100" s="332"/>
      <c r="N100" s="332"/>
      <c r="O100" s="332"/>
      <c r="P100" s="332"/>
      <c r="Q100" s="332"/>
      <c r="R100" s="332"/>
      <c r="S100" s="340"/>
      <c r="T100" s="340"/>
      <c r="U100" s="366"/>
      <c r="V100" s="302"/>
      <c r="W100" s="262"/>
      <c r="X100" s="302"/>
      <c r="Y100" s="299"/>
      <c r="Z100" s="299"/>
      <c r="AA100" s="302"/>
      <c r="AB100" s="302"/>
      <c r="AC100" s="302"/>
      <c r="AD100" s="302"/>
      <c r="AE100" s="302"/>
      <c r="AF100" s="299"/>
      <c r="AG100" s="299"/>
      <c r="AH100" s="299"/>
      <c r="AI100" s="299"/>
      <c r="AJ100" s="298"/>
      <c r="AK100" s="298"/>
    </row>
    <row r="101" spans="1:37" s="7" customFormat="1" ht="16.5" customHeight="1">
      <c r="A101" s="332"/>
      <c r="B101" s="332"/>
      <c r="C101" s="332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32"/>
      <c r="S101" s="340"/>
      <c r="T101" s="340"/>
      <c r="U101" s="366"/>
      <c r="V101" s="302"/>
      <c r="W101" s="262"/>
      <c r="X101" s="302"/>
      <c r="Y101" s="299"/>
      <c r="Z101" s="299"/>
      <c r="AA101" s="302"/>
      <c r="AB101" s="302"/>
      <c r="AC101" s="302"/>
      <c r="AD101" s="302"/>
      <c r="AE101" s="302"/>
      <c r="AF101" s="299"/>
      <c r="AG101" s="299"/>
      <c r="AH101" s="299"/>
      <c r="AI101" s="299"/>
      <c r="AJ101" s="298"/>
      <c r="AK101" s="298"/>
    </row>
    <row r="102" spans="1:37" s="7" customFormat="1" ht="16.5" customHeight="1">
      <c r="A102" s="332"/>
      <c r="B102" s="332"/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4"/>
      <c r="T102" s="334"/>
      <c r="U102" s="366"/>
      <c r="V102" s="302"/>
      <c r="W102" s="308"/>
      <c r="X102" s="302"/>
      <c r="Y102" s="299"/>
      <c r="Z102" s="299"/>
      <c r="AA102" s="302"/>
      <c r="AB102" s="302"/>
      <c r="AC102" s="302"/>
      <c r="AD102" s="308"/>
      <c r="AE102" s="302"/>
      <c r="AF102" s="299"/>
      <c r="AG102" s="299"/>
      <c r="AH102" s="299"/>
      <c r="AI102" s="299"/>
      <c r="AJ102" s="298"/>
      <c r="AK102" s="298"/>
    </row>
    <row r="103" spans="1:37" s="7" customFormat="1" ht="16.5" customHeight="1">
      <c r="A103" s="332"/>
      <c r="B103" s="332"/>
      <c r="C103" s="332"/>
      <c r="D103" s="332"/>
      <c r="E103" s="332"/>
      <c r="F103" s="332"/>
      <c r="G103" s="332"/>
      <c r="H103" s="332"/>
      <c r="I103" s="332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  <c r="U103" s="366"/>
      <c r="V103" s="302"/>
      <c r="W103" s="308"/>
      <c r="X103" s="302"/>
      <c r="Y103" s="299"/>
      <c r="Z103" s="299"/>
      <c r="AA103" s="302"/>
      <c r="AB103" s="302"/>
      <c r="AC103" s="302"/>
      <c r="AD103" s="308"/>
      <c r="AE103" s="302"/>
      <c r="AF103" s="299"/>
      <c r="AG103" s="299"/>
      <c r="AH103" s="299"/>
      <c r="AI103" s="302"/>
      <c r="AJ103" s="298"/>
      <c r="AK103" s="298"/>
    </row>
    <row r="104" spans="1:37" s="7" customFormat="1" ht="16.5" customHeight="1">
      <c r="A104" s="332"/>
      <c r="B104" s="332"/>
      <c r="C104" s="332"/>
      <c r="D104" s="332"/>
      <c r="E104" s="332"/>
      <c r="F104" s="332"/>
      <c r="G104" s="332"/>
      <c r="H104" s="332"/>
      <c r="I104" s="332"/>
      <c r="J104" s="332"/>
      <c r="K104" s="332"/>
      <c r="L104" s="332"/>
      <c r="M104" s="332"/>
      <c r="N104" s="332"/>
      <c r="O104" s="332"/>
      <c r="P104" s="332"/>
      <c r="Q104" s="332"/>
      <c r="R104" s="332"/>
      <c r="S104" s="334"/>
      <c r="T104" s="334"/>
      <c r="U104" s="366"/>
      <c r="V104" s="302"/>
      <c r="W104" s="308"/>
      <c r="X104" s="302"/>
      <c r="Y104" s="299"/>
      <c r="Z104" s="299"/>
      <c r="AA104" s="302"/>
      <c r="AB104" s="302"/>
      <c r="AC104" s="302"/>
      <c r="AD104" s="308"/>
      <c r="AE104" s="302"/>
      <c r="AF104" s="299"/>
      <c r="AG104" s="299"/>
      <c r="AH104" s="299"/>
      <c r="AI104" s="299"/>
      <c r="AJ104" s="298"/>
      <c r="AK104" s="298"/>
    </row>
    <row r="105" spans="1:37" s="7" customFormat="1" ht="16.5" customHeight="1">
      <c r="A105" s="332"/>
      <c r="B105" s="332"/>
      <c r="C105" s="332"/>
      <c r="D105" s="332"/>
      <c r="E105" s="332"/>
      <c r="F105" s="332"/>
      <c r="G105" s="332"/>
      <c r="H105" s="332"/>
      <c r="I105" s="332"/>
      <c r="J105" s="332"/>
      <c r="K105" s="332"/>
      <c r="L105" s="332"/>
      <c r="M105" s="332"/>
      <c r="N105" s="332"/>
      <c r="O105" s="332"/>
      <c r="P105" s="332"/>
      <c r="Q105" s="332"/>
      <c r="R105" s="332"/>
      <c r="S105" s="334"/>
      <c r="T105" s="334"/>
      <c r="U105" s="366"/>
      <c r="V105" s="302"/>
      <c r="W105" s="308"/>
      <c r="X105" s="302"/>
      <c r="Y105" s="299"/>
      <c r="Z105" s="299"/>
      <c r="AA105" s="302"/>
      <c r="AB105" s="302"/>
      <c r="AC105" s="302"/>
      <c r="AD105" s="308"/>
      <c r="AE105" s="302"/>
      <c r="AF105" s="299"/>
      <c r="AG105" s="299"/>
      <c r="AH105" s="299"/>
      <c r="AI105" s="299"/>
      <c r="AJ105" s="298"/>
      <c r="AK105" s="298"/>
    </row>
    <row r="106" spans="1:37" s="7" customFormat="1" ht="16.5" customHeight="1">
      <c r="A106" s="332"/>
      <c r="B106" s="332"/>
      <c r="C106" s="332"/>
      <c r="D106" s="332"/>
      <c r="E106" s="332"/>
      <c r="F106" s="332"/>
      <c r="G106" s="332"/>
      <c r="H106" s="332"/>
      <c r="I106" s="332"/>
      <c r="J106" s="332"/>
      <c r="K106" s="332"/>
      <c r="L106" s="332"/>
      <c r="M106" s="332"/>
      <c r="N106" s="332"/>
      <c r="O106" s="332"/>
      <c r="P106" s="332"/>
      <c r="Q106" s="332"/>
      <c r="R106" s="332"/>
      <c r="S106" s="334"/>
      <c r="T106" s="334"/>
      <c r="U106" s="366"/>
      <c r="V106" s="302"/>
      <c r="W106" s="308"/>
      <c r="X106" s="302"/>
      <c r="Y106" s="299"/>
      <c r="Z106" s="299"/>
      <c r="AA106" s="302"/>
      <c r="AB106" s="302"/>
      <c r="AC106" s="302"/>
      <c r="AD106" s="308"/>
      <c r="AE106" s="302"/>
      <c r="AF106" s="299"/>
      <c r="AG106" s="299"/>
      <c r="AH106" s="299"/>
      <c r="AI106" s="299"/>
      <c r="AJ106" s="298"/>
      <c r="AK106" s="298"/>
    </row>
    <row r="107" spans="1:37" s="7" customFormat="1" ht="16.5" customHeight="1">
      <c r="A107" s="332"/>
      <c r="B107" s="332"/>
      <c r="C107" s="332"/>
      <c r="D107" s="332"/>
      <c r="E107" s="332"/>
      <c r="F107" s="332"/>
      <c r="G107" s="332"/>
      <c r="H107" s="332"/>
      <c r="I107" s="332"/>
      <c r="J107" s="332"/>
      <c r="K107" s="332"/>
      <c r="L107" s="332"/>
      <c r="M107" s="332"/>
      <c r="N107" s="332"/>
      <c r="O107" s="332"/>
      <c r="P107" s="332"/>
      <c r="Q107" s="332"/>
      <c r="R107" s="332"/>
      <c r="S107" s="334"/>
      <c r="T107" s="334"/>
      <c r="U107" s="366"/>
      <c r="V107" s="302"/>
      <c r="W107" s="308"/>
      <c r="X107" s="302"/>
      <c r="Y107" s="299"/>
      <c r="Z107" s="299"/>
      <c r="AA107" s="302"/>
      <c r="AB107" s="302"/>
      <c r="AC107" s="302"/>
      <c r="AD107" s="308"/>
      <c r="AE107" s="302"/>
      <c r="AF107" s="299"/>
      <c r="AG107" s="299"/>
      <c r="AH107" s="299"/>
      <c r="AI107" s="299"/>
      <c r="AJ107" s="298"/>
      <c r="AK107" s="298"/>
    </row>
    <row r="108" spans="1:37" s="7" customFormat="1" ht="16.5" customHeight="1">
      <c r="A108" s="332"/>
      <c r="B108" s="332"/>
      <c r="C108" s="332"/>
      <c r="D108" s="332"/>
      <c r="E108" s="332"/>
      <c r="F108" s="332"/>
      <c r="G108" s="332"/>
      <c r="H108" s="332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4"/>
      <c r="T108" s="334"/>
      <c r="U108" s="366"/>
      <c r="V108" s="302"/>
      <c r="W108" s="308"/>
      <c r="X108" s="302"/>
      <c r="Y108" s="299"/>
      <c r="Z108" s="299"/>
      <c r="AA108" s="302"/>
      <c r="AB108" s="302"/>
      <c r="AC108" s="302"/>
      <c r="AD108" s="308"/>
      <c r="AE108" s="302"/>
      <c r="AF108" s="299"/>
      <c r="AG108" s="299"/>
      <c r="AH108" s="299"/>
      <c r="AI108" s="299"/>
      <c r="AJ108" s="298"/>
      <c r="AK108" s="298"/>
    </row>
    <row r="109" spans="1:37" s="7" customFormat="1" ht="16.5" customHeight="1">
      <c r="A109" s="332"/>
      <c r="B109" s="332"/>
      <c r="C109" s="332"/>
      <c r="D109" s="332"/>
      <c r="E109" s="332"/>
      <c r="F109" s="332"/>
      <c r="G109" s="332"/>
      <c r="H109" s="332"/>
      <c r="I109" s="332"/>
      <c r="J109" s="332"/>
      <c r="K109" s="332"/>
      <c r="L109" s="332"/>
      <c r="M109" s="332"/>
      <c r="N109" s="332"/>
      <c r="O109" s="332"/>
      <c r="P109" s="332"/>
      <c r="Q109" s="332"/>
      <c r="R109" s="332"/>
      <c r="S109" s="334"/>
      <c r="T109" s="334"/>
      <c r="U109" s="366"/>
      <c r="V109" s="302"/>
      <c r="W109" s="308"/>
      <c r="X109" s="309"/>
      <c r="Y109" s="299"/>
      <c r="Z109" s="299"/>
      <c r="AA109" s="302"/>
      <c r="AB109" s="302"/>
      <c r="AC109" s="302"/>
      <c r="AD109" s="308"/>
      <c r="AE109" s="302"/>
      <c r="AF109" s="299"/>
      <c r="AG109" s="299"/>
      <c r="AH109" s="299"/>
      <c r="AI109" s="299"/>
      <c r="AJ109" s="298"/>
      <c r="AK109" s="298"/>
    </row>
    <row r="110" spans="1:37" s="7" customFormat="1" ht="16.5" customHeight="1">
      <c r="A110" s="332"/>
      <c r="B110" s="332"/>
      <c r="C110" s="332"/>
      <c r="D110" s="332"/>
      <c r="E110" s="332"/>
      <c r="F110" s="332"/>
      <c r="G110" s="332"/>
      <c r="H110" s="332"/>
      <c r="I110" s="332"/>
      <c r="J110" s="332"/>
      <c r="K110" s="332"/>
      <c r="L110" s="332"/>
      <c r="M110" s="332"/>
      <c r="N110" s="332"/>
      <c r="O110" s="332"/>
      <c r="P110" s="332"/>
      <c r="Q110" s="332"/>
      <c r="R110" s="332"/>
      <c r="S110" s="334"/>
      <c r="T110" s="334"/>
      <c r="U110" s="366"/>
      <c r="V110" s="302"/>
      <c r="W110" s="308"/>
      <c r="X110" s="310"/>
      <c r="Y110" s="299"/>
      <c r="Z110" s="299"/>
      <c r="AA110" s="302"/>
      <c r="AB110" s="302"/>
      <c r="AC110" s="302"/>
      <c r="AD110" s="308"/>
      <c r="AE110" s="302"/>
      <c r="AF110" s="299"/>
      <c r="AG110" s="299"/>
      <c r="AH110" s="299"/>
      <c r="AI110" s="299"/>
      <c r="AJ110" s="298"/>
      <c r="AK110" s="298"/>
    </row>
    <row r="111" spans="1:37" s="7" customFormat="1" ht="16.5" customHeight="1">
      <c r="A111" s="332"/>
      <c r="B111" s="332"/>
      <c r="C111" s="332"/>
      <c r="D111" s="332"/>
      <c r="E111" s="332"/>
      <c r="F111" s="332"/>
      <c r="G111" s="332"/>
      <c r="H111" s="332"/>
      <c r="I111" s="332"/>
      <c r="J111" s="332"/>
      <c r="K111" s="332"/>
      <c r="L111" s="332"/>
      <c r="M111" s="332"/>
      <c r="N111" s="332"/>
      <c r="O111" s="332"/>
      <c r="P111" s="332"/>
      <c r="Q111" s="332"/>
      <c r="R111" s="332"/>
      <c r="S111" s="334"/>
      <c r="T111" s="334"/>
      <c r="U111" s="366"/>
      <c r="V111" s="302"/>
      <c r="W111" s="308"/>
      <c r="X111" s="310"/>
      <c r="Y111" s="299"/>
      <c r="Z111" s="299"/>
      <c r="AA111" s="302"/>
      <c r="AB111" s="302"/>
      <c r="AC111" s="302"/>
      <c r="AD111" s="308"/>
      <c r="AE111" s="302"/>
      <c r="AF111" s="299"/>
      <c r="AG111" s="299"/>
      <c r="AH111" s="299"/>
      <c r="AI111" s="299"/>
      <c r="AJ111" s="298"/>
      <c r="AK111" s="298"/>
    </row>
    <row r="112" spans="1:37" s="7" customFormat="1" ht="16.5" customHeight="1">
      <c r="A112" s="332"/>
      <c r="B112" s="332"/>
      <c r="C112" s="332"/>
      <c r="D112" s="332"/>
      <c r="E112" s="332"/>
      <c r="F112" s="332"/>
      <c r="G112" s="332"/>
      <c r="H112" s="332"/>
      <c r="I112" s="332"/>
      <c r="J112" s="332"/>
      <c r="K112" s="332"/>
      <c r="L112" s="332"/>
      <c r="M112" s="332"/>
      <c r="N112" s="332"/>
      <c r="O112" s="332"/>
      <c r="P112" s="332"/>
      <c r="Q112" s="332"/>
      <c r="R112" s="332"/>
      <c r="S112" s="334"/>
      <c r="T112" s="334"/>
      <c r="U112" s="366"/>
      <c r="V112" s="302"/>
      <c r="W112" s="308"/>
      <c r="X112" s="310"/>
      <c r="Y112" s="299"/>
      <c r="Z112" s="299"/>
      <c r="AA112" s="302"/>
      <c r="AB112" s="302"/>
      <c r="AC112" s="302"/>
      <c r="AD112" s="308"/>
      <c r="AE112" s="302"/>
      <c r="AF112" s="299"/>
      <c r="AG112" s="299"/>
      <c r="AH112" s="299"/>
      <c r="AI112" s="299"/>
      <c r="AJ112" s="298"/>
      <c r="AK112" s="298"/>
    </row>
    <row r="113" spans="1:37" s="7" customFormat="1" ht="16.5" customHeight="1">
      <c r="A113" s="332"/>
      <c r="B113" s="332"/>
      <c r="C113" s="332"/>
      <c r="D113" s="332"/>
      <c r="E113" s="332"/>
      <c r="F113" s="332"/>
      <c r="G113" s="332"/>
      <c r="H113" s="332"/>
      <c r="I113" s="332"/>
      <c r="J113" s="332"/>
      <c r="K113" s="332"/>
      <c r="L113" s="332"/>
      <c r="M113" s="332"/>
      <c r="N113" s="332"/>
      <c r="O113" s="332"/>
      <c r="P113" s="332"/>
      <c r="Q113" s="332"/>
      <c r="R113" s="332"/>
      <c r="S113" s="334"/>
      <c r="T113" s="334"/>
      <c r="U113" s="366"/>
      <c r="V113" s="302"/>
      <c r="W113" s="308"/>
      <c r="X113" s="310"/>
      <c r="Y113" s="299"/>
      <c r="Z113" s="299"/>
      <c r="AA113" s="302"/>
      <c r="AB113" s="302"/>
      <c r="AC113" s="302"/>
      <c r="AD113" s="308"/>
      <c r="AE113" s="302"/>
      <c r="AF113" s="299"/>
      <c r="AG113" s="299"/>
      <c r="AH113" s="299"/>
      <c r="AI113" s="299"/>
      <c r="AJ113" s="298"/>
      <c r="AK113" s="298"/>
    </row>
    <row r="114" spans="1:37" s="7" customFormat="1" ht="16.5" customHeight="1">
      <c r="A114" s="332"/>
      <c r="B114" s="332"/>
      <c r="C114" s="332"/>
      <c r="D114" s="332"/>
      <c r="E114" s="332"/>
      <c r="F114" s="332"/>
      <c r="G114" s="332"/>
      <c r="H114" s="332"/>
      <c r="I114" s="332"/>
      <c r="J114" s="332"/>
      <c r="K114" s="332"/>
      <c r="L114" s="332"/>
      <c r="M114" s="332"/>
      <c r="N114" s="332"/>
      <c r="O114" s="332"/>
      <c r="P114" s="332"/>
      <c r="Q114" s="332"/>
      <c r="R114" s="332"/>
      <c r="S114" s="334"/>
      <c r="T114" s="334"/>
      <c r="U114" s="366"/>
      <c r="V114" s="302"/>
      <c r="W114" s="308"/>
      <c r="X114" s="310"/>
      <c r="Y114" s="299"/>
      <c r="Z114" s="299"/>
      <c r="AA114" s="302"/>
      <c r="AB114" s="302"/>
      <c r="AC114" s="302"/>
      <c r="AD114" s="308"/>
      <c r="AE114" s="302"/>
      <c r="AF114" s="299"/>
      <c r="AG114" s="299"/>
      <c r="AH114" s="299"/>
      <c r="AI114" s="299"/>
      <c r="AJ114" s="298"/>
      <c r="AK114" s="298"/>
    </row>
    <row r="115" spans="1:37" s="7" customFormat="1" ht="16.5" customHeight="1">
      <c r="A115" s="332"/>
      <c r="B115" s="332"/>
      <c r="C115" s="332"/>
      <c r="D115" s="332"/>
      <c r="E115" s="332"/>
      <c r="F115" s="332"/>
      <c r="G115" s="332"/>
      <c r="H115" s="332"/>
      <c r="I115" s="332"/>
      <c r="J115" s="332"/>
      <c r="K115" s="332"/>
      <c r="L115" s="332"/>
      <c r="M115" s="332"/>
      <c r="N115" s="332"/>
      <c r="O115" s="332"/>
      <c r="P115" s="332"/>
      <c r="Q115" s="332"/>
      <c r="R115" s="332"/>
      <c r="S115" s="334"/>
      <c r="T115" s="334"/>
      <c r="U115" s="366"/>
      <c r="V115" s="302"/>
      <c r="W115" s="308"/>
      <c r="X115" s="310"/>
      <c r="Y115" s="299"/>
      <c r="Z115" s="299"/>
      <c r="AA115" s="302"/>
      <c r="AB115" s="302"/>
      <c r="AC115" s="302"/>
      <c r="AD115" s="308"/>
      <c r="AE115" s="302"/>
      <c r="AF115" s="299"/>
      <c r="AG115" s="299"/>
      <c r="AH115" s="299"/>
      <c r="AI115" s="299"/>
      <c r="AJ115" s="298"/>
      <c r="AK115" s="298"/>
    </row>
    <row r="116" spans="1:37" s="7" customFormat="1" ht="16.5" customHeight="1">
      <c r="A116" s="332"/>
      <c r="B116" s="332"/>
      <c r="C116" s="332"/>
      <c r="D116" s="332"/>
      <c r="E116" s="332"/>
      <c r="F116" s="332"/>
      <c r="G116" s="332"/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4"/>
      <c r="T116" s="334"/>
      <c r="U116" s="366"/>
      <c r="V116" s="302"/>
      <c r="W116" s="308"/>
      <c r="X116" s="310"/>
      <c r="Y116" s="299"/>
      <c r="Z116" s="299"/>
      <c r="AA116" s="302"/>
      <c r="AB116" s="302"/>
      <c r="AC116" s="302"/>
      <c r="AD116" s="308"/>
      <c r="AE116" s="302"/>
      <c r="AF116" s="299"/>
      <c r="AG116" s="299"/>
      <c r="AH116" s="299"/>
      <c r="AI116" s="299"/>
      <c r="AJ116" s="298"/>
      <c r="AK116" s="298"/>
    </row>
    <row r="117" spans="1:37" s="7" customFormat="1" ht="16.5" customHeight="1">
      <c r="A117" s="332"/>
      <c r="B117" s="332"/>
      <c r="C117" s="332"/>
      <c r="D117" s="332"/>
      <c r="E117" s="332"/>
      <c r="F117" s="332"/>
      <c r="G117" s="332"/>
      <c r="H117" s="332"/>
      <c r="I117" s="332"/>
      <c r="J117" s="332"/>
      <c r="K117" s="332"/>
      <c r="L117" s="332"/>
      <c r="M117" s="332"/>
      <c r="N117" s="332"/>
      <c r="O117" s="332"/>
      <c r="P117" s="332"/>
      <c r="Q117" s="332"/>
      <c r="R117" s="332"/>
      <c r="S117" s="334"/>
      <c r="T117" s="334"/>
      <c r="U117" s="366"/>
      <c r="V117" s="302"/>
      <c r="W117" s="308"/>
      <c r="X117" s="310"/>
      <c r="Y117" s="299"/>
      <c r="Z117" s="299"/>
      <c r="AA117" s="302"/>
      <c r="AB117" s="302"/>
      <c r="AC117" s="302"/>
      <c r="AD117" s="308"/>
      <c r="AE117" s="302"/>
      <c r="AF117" s="299"/>
      <c r="AG117" s="299"/>
      <c r="AH117" s="299"/>
      <c r="AI117" s="299"/>
      <c r="AJ117" s="298"/>
      <c r="AK117" s="298"/>
    </row>
    <row r="118" spans="1:37" s="7" customFormat="1" ht="16.5" customHeight="1">
      <c r="A118" s="332"/>
      <c r="B118" s="332"/>
      <c r="C118" s="332"/>
      <c r="D118" s="332"/>
      <c r="E118" s="332"/>
      <c r="F118" s="332"/>
      <c r="G118" s="332"/>
      <c r="H118" s="332"/>
      <c r="I118" s="332"/>
      <c r="J118" s="332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66"/>
      <c r="V118" s="302"/>
      <c r="W118" s="308"/>
      <c r="X118" s="302"/>
      <c r="Y118" s="299"/>
      <c r="Z118" s="299"/>
      <c r="AA118" s="302"/>
      <c r="AB118" s="302"/>
      <c r="AC118" s="302"/>
      <c r="AD118" s="308"/>
      <c r="AE118" s="302"/>
      <c r="AF118" s="302"/>
      <c r="AG118" s="299"/>
      <c r="AH118" s="299"/>
      <c r="AI118" s="299"/>
      <c r="AJ118" s="298"/>
      <c r="AK118" s="298"/>
    </row>
    <row r="119" spans="1:37" s="7" customFormat="1" ht="16.5" customHeight="1">
      <c r="A119" s="332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2"/>
      <c r="P119" s="332"/>
      <c r="Q119" s="332"/>
      <c r="R119" s="332"/>
      <c r="S119" s="332"/>
      <c r="T119" s="332"/>
      <c r="U119" s="366"/>
      <c r="V119" s="302"/>
      <c r="W119" s="308"/>
      <c r="X119" s="302"/>
      <c r="Y119" s="299"/>
      <c r="Z119" s="299"/>
      <c r="AA119" s="302"/>
      <c r="AB119" s="302"/>
      <c r="AC119" s="302"/>
      <c r="AD119" s="308"/>
      <c r="AE119" s="302"/>
      <c r="AF119" s="302"/>
      <c r="AG119" s="299"/>
      <c r="AH119" s="299"/>
      <c r="AI119" s="302"/>
      <c r="AJ119" s="298"/>
      <c r="AK119" s="298"/>
    </row>
    <row r="120" spans="1:37" s="7" customFormat="1" ht="16.5" customHeight="1">
      <c r="A120" s="332"/>
      <c r="B120" s="332"/>
      <c r="C120" s="332"/>
      <c r="D120" s="332"/>
      <c r="E120" s="332"/>
      <c r="F120" s="332"/>
      <c r="G120" s="332"/>
      <c r="H120" s="332"/>
      <c r="I120" s="332"/>
      <c r="J120" s="332"/>
      <c r="K120" s="332"/>
      <c r="L120" s="332"/>
      <c r="M120" s="332"/>
      <c r="N120" s="332"/>
      <c r="O120" s="332"/>
      <c r="P120" s="332"/>
      <c r="Q120" s="332"/>
      <c r="R120" s="332"/>
      <c r="S120" s="332"/>
      <c r="T120" s="332"/>
      <c r="U120" s="366"/>
      <c r="V120" s="302"/>
      <c r="W120" s="308"/>
      <c r="X120" s="302"/>
      <c r="Y120" s="299"/>
      <c r="Z120" s="299"/>
      <c r="AA120" s="302"/>
      <c r="AB120" s="302"/>
      <c r="AC120" s="302"/>
      <c r="AD120" s="308"/>
      <c r="AE120" s="302"/>
      <c r="AF120" s="302"/>
      <c r="AG120" s="299"/>
      <c r="AH120" s="299"/>
      <c r="AI120" s="299"/>
      <c r="AJ120" s="298"/>
      <c r="AK120" s="298"/>
    </row>
    <row r="121" spans="1:37" s="7" customFormat="1" ht="16.5" customHeight="1">
      <c r="A121" s="332"/>
      <c r="B121" s="332"/>
      <c r="C121" s="332"/>
      <c r="D121" s="332"/>
      <c r="E121" s="332"/>
      <c r="F121" s="332"/>
      <c r="G121" s="332"/>
      <c r="H121" s="332"/>
      <c r="I121" s="332"/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66"/>
      <c r="V121" s="302"/>
      <c r="W121" s="302"/>
      <c r="X121" s="302"/>
      <c r="Y121" s="299"/>
      <c r="Z121" s="299"/>
      <c r="AA121" s="302"/>
      <c r="AB121" s="302"/>
      <c r="AC121" s="302"/>
      <c r="AD121" s="302"/>
      <c r="AE121" s="302"/>
      <c r="AF121" s="302"/>
      <c r="AG121" s="299"/>
      <c r="AH121" s="299"/>
      <c r="AI121" s="299"/>
      <c r="AJ121" s="298"/>
      <c r="AK121" s="298"/>
    </row>
    <row r="122" spans="1:37" s="7" customFormat="1" ht="16.5" customHeight="1">
      <c r="A122" s="332"/>
      <c r="B122" s="332"/>
      <c r="C122" s="332"/>
      <c r="D122" s="332"/>
      <c r="E122" s="332"/>
      <c r="F122" s="332"/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66"/>
      <c r="V122" s="302"/>
      <c r="W122" s="302"/>
      <c r="X122" s="302"/>
      <c r="Y122" s="299"/>
      <c r="Z122" s="299"/>
      <c r="AA122" s="302"/>
      <c r="AB122" s="302"/>
      <c r="AC122" s="302"/>
      <c r="AD122" s="302"/>
      <c r="AE122" s="302"/>
      <c r="AF122" s="302"/>
      <c r="AG122" s="299"/>
      <c r="AH122" s="299"/>
      <c r="AI122" s="299"/>
      <c r="AJ122" s="298"/>
      <c r="AK122" s="298"/>
    </row>
    <row r="123" spans="1:37" s="7" customFormat="1" ht="16.5" customHeight="1">
      <c r="A123" s="332"/>
      <c r="B123" s="332"/>
      <c r="C123" s="332"/>
      <c r="D123" s="332"/>
      <c r="E123" s="332"/>
      <c r="F123" s="332"/>
      <c r="G123" s="332"/>
      <c r="H123" s="332"/>
      <c r="I123" s="332"/>
      <c r="J123" s="332"/>
      <c r="K123" s="332"/>
      <c r="L123" s="332"/>
      <c r="M123" s="332"/>
      <c r="N123" s="332"/>
      <c r="O123" s="332"/>
      <c r="P123" s="332"/>
      <c r="Q123" s="332"/>
      <c r="R123" s="332"/>
      <c r="S123" s="332"/>
      <c r="T123" s="332"/>
      <c r="U123" s="366"/>
      <c r="V123" s="302"/>
      <c r="W123" s="302"/>
      <c r="X123" s="302"/>
      <c r="Y123" s="299"/>
      <c r="Z123" s="299"/>
      <c r="AA123" s="302"/>
      <c r="AB123" s="302"/>
      <c r="AC123" s="302"/>
      <c r="AD123" s="302"/>
      <c r="AE123" s="302"/>
      <c r="AF123" s="302"/>
      <c r="AG123" s="299"/>
      <c r="AH123" s="299"/>
      <c r="AI123" s="299"/>
      <c r="AJ123" s="298"/>
      <c r="AK123" s="298"/>
    </row>
    <row r="124" spans="1:37" s="7" customFormat="1" ht="16.5" customHeight="1">
      <c r="A124" s="332"/>
      <c r="B124" s="332"/>
      <c r="C124" s="332"/>
      <c r="D124" s="332"/>
      <c r="E124" s="332"/>
      <c r="F124" s="332"/>
      <c r="G124" s="332"/>
      <c r="H124" s="332"/>
      <c r="I124" s="332"/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66"/>
      <c r="V124" s="302"/>
      <c r="W124" s="302"/>
      <c r="X124" s="302"/>
      <c r="Y124" s="299"/>
      <c r="Z124" s="299"/>
      <c r="AA124" s="302"/>
      <c r="AB124" s="302"/>
      <c r="AC124" s="302"/>
      <c r="AD124" s="302"/>
      <c r="AE124" s="302"/>
      <c r="AF124" s="302"/>
      <c r="AG124" s="299"/>
      <c r="AH124" s="299"/>
      <c r="AI124" s="299"/>
      <c r="AJ124" s="298"/>
      <c r="AK124" s="298"/>
    </row>
    <row r="125" spans="1:37" s="7" customFormat="1" ht="16.5" customHeight="1">
      <c r="A125" s="332"/>
      <c r="B125" s="332"/>
      <c r="C125" s="332"/>
      <c r="D125" s="332"/>
      <c r="E125" s="332"/>
      <c r="F125" s="332"/>
      <c r="G125" s="332"/>
      <c r="H125" s="332"/>
      <c r="I125" s="332"/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66"/>
      <c r="V125" s="302"/>
      <c r="W125" s="302"/>
      <c r="X125" s="302"/>
      <c r="Y125" s="309"/>
      <c r="Z125" s="299"/>
      <c r="AA125" s="302"/>
      <c r="AB125" s="302"/>
      <c r="AC125" s="302"/>
      <c r="AD125" s="302"/>
      <c r="AE125" s="302"/>
      <c r="AF125" s="302"/>
      <c r="AG125" s="299"/>
      <c r="AH125" s="299"/>
      <c r="AI125" s="299"/>
      <c r="AJ125" s="298"/>
      <c r="AK125" s="298"/>
    </row>
    <row r="126" spans="1:37" s="7" customFormat="1" ht="16.5" customHeight="1">
      <c r="A126" s="332"/>
      <c r="B126" s="332"/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66"/>
      <c r="V126" s="302"/>
      <c r="W126" s="302"/>
      <c r="X126" s="302"/>
      <c r="Y126" s="309"/>
      <c r="Z126" s="299"/>
      <c r="AA126" s="302"/>
      <c r="AB126" s="302"/>
      <c r="AC126" s="302"/>
      <c r="AD126" s="302"/>
      <c r="AE126" s="302"/>
      <c r="AF126" s="302"/>
      <c r="AG126" s="299"/>
      <c r="AH126" s="299"/>
      <c r="AI126" s="299"/>
      <c r="AJ126" s="298"/>
      <c r="AK126" s="298"/>
    </row>
    <row r="127" spans="1:37" s="7" customFormat="1" ht="16.5" customHeight="1">
      <c r="A127" s="332"/>
      <c r="B127" s="332"/>
      <c r="C127" s="332"/>
      <c r="D127" s="332"/>
      <c r="E127" s="332"/>
      <c r="F127" s="332"/>
      <c r="G127" s="332"/>
      <c r="H127" s="332"/>
      <c r="I127" s="332"/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66"/>
      <c r="V127" s="302"/>
      <c r="W127" s="302"/>
      <c r="X127" s="302"/>
      <c r="Y127" s="309"/>
      <c r="Z127" s="299"/>
      <c r="AA127" s="302"/>
      <c r="AB127" s="302"/>
      <c r="AC127" s="302"/>
      <c r="AD127" s="302"/>
      <c r="AE127" s="302"/>
      <c r="AF127" s="302"/>
      <c r="AG127" s="299"/>
      <c r="AH127" s="299"/>
      <c r="AI127" s="299"/>
      <c r="AJ127" s="298"/>
      <c r="AK127" s="298"/>
    </row>
    <row r="128" spans="1:37" s="7" customFormat="1" ht="16.5" customHeight="1">
      <c r="A128" s="332"/>
      <c r="B128" s="332"/>
      <c r="C128" s="332"/>
      <c r="D128" s="332"/>
      <c r="E128" s="332"/>
      <c r="F128" s="332"/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66"/>
      <c r="V128" s="302"/>
      <c r="W128" s="302"/>
      <c r="X128" s="302"/>
      <c r="Y128" s="309"/>
      <c r="Z128" s="299"/>
      <c r="AA128" s="302"/>
      <c r="AB128" s="302"/>
      <c r="AC128" s="302"/>
      <c r="AD128" s="302"/>
      <c r="AE128" s="302"/>
      <c r="AF128" s="302"/>
      <c r="AG128" s="299"/>
      <c r="AH128" s="299"/>
      <c r="AI128" s="299"/>
      <c r="AJ128" s="298"/>
      <c r="AK128" s="298"/>
    </row>
    <row r="129" spans="1:37" s="7" customFormat="1" ht="16.5" customHeight="1">
      <c r="A129" s="332"/>
      <c r="B129" s="332"/>
      <c r="C129" s="332"/>
      <c r="D129" s="332"/>
      <c r="E129" s="332"/>
      <c r="F129" s="332"/>
      <c r="G129" s="332"/>
      <c r="H129" s="332"/>
      <c r="I129" s="332"/>
      <c r="J129" s="332"/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66"/>
      <c r="V129" s="302"/>
      <c r="W129" s="302"/>
      <c r="X129" s="302"/>
      <c r="Y129" s="310"/>
      <c r="Z129" s="299"/>
      <c r="AA129" s="302"/>
      <c r="AB129" s="302"/>
      <c r="AC129" s="302"/>
      <c r="AD129" s="302"/>
      <c r="AE129" s="302"/>
      <c r="AF129" s="302"/>
      <c r="AG129" s="299"/>
      <c r="AH129" s="299"/>
      <c r="AI129" s="299"/>
      <c r="AJ129" s="298"/>
      <c r="AK129" s="298"/>
    </row>
    <row r="130" spans="1:37" s="7" customFormat="1" ht="16.5" customHeight="1">
      <c r="A130" s="332"/>
      <c r="B130" s="332"/>
      <c r="C130" s="332"/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66"/>
      <c r="V130" s="302"/>
      <c r="W130" s="302"/>
      <c r="X130" s="302"/>
      <c r="Y130" s="310"/>
      <c r="Z130" s="299"/>
      <c r="AA130" s="302"/>
      <c r="AB130" s="302"/>
      <c r="AC130" s="302"/>
      <c r="AD130" s="302"/>
      <c r="AE130" s="302"/>
      <c r="AF130" s="302"/>
      <c r="AG130" s="299"/>
      <c r="AH130" s="299"/>
      <c r="AI130" s="299"/>
      <c r="AJ130" s="298"/>
      <c r="AK130" s="298"/>
    </row>
    <row r="131" spans="1:37" s="7" customFormat="1" ht="16.5" customHeight="1">
      <c r="A131" s="332"/>
      <c r="B131" s="332"/>
      <c r="C131" s="332"/>
      <c r="D131" s="332"/>
      <c r="E131" s="332"/>
      <c r="F131" s="332"/>
      <c r="G131" s="332"/>
      <c r="H131" s="332"/>
      <c r="I131" s="332"/>
      <c r="J131" s="332"/>
      <c r="K131" s="332"/>
      <c r="L131" s="332"/>
      <c r="M131" s="332"/>
      <c r="N131" s="332"/>
      <c r="O131" s="332"/>
      <c r="P131" s="332"/>
      <c r="Q131" s="332"/>
      <c r="R131" s="332"/>
      <c r="S131" s="332"/>
      <c r="T131" s="332"/>
      <c r="U131" s="366"/>
      <c r="V131" s="302"/>
      <c r="W131" s="302"/>
      <c r="X131" s="302"/>
      <c r="Y131" s="310"/>
      <c r="Z131" s="299"/>
      <c r="AA131" s="302"/>
      <c r="AB131" s="302"/>
      <c r="AC131" s="302"/>
      <c r="AD131" s="302"/>
      <c r="AE131" s="302"/>
      <c r="AF131" s="302"/>
      <c r="AG131" s="299"/>
      <c r="AH131" s="299"/>
      <c r="AI131" s="299"/>
      <c r="AJ131" s="298"/>
      <c r="AK131" s="298"/>
    </row>
    <row r="132" spans="1:37" s="7" customFormat="1" ht="16.5" customHeight="1">
      <c r="A132" s="332"/>
      <c r="B132" s="332"/>
      <c r="C132" s="332"/>
      <c r="D132" s="332"/>
      <c r="E132" s="332"/>
      <c r="F132" s="332"/>
      <c r="G132" s="332"/>
      <c r="H132" s="332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66"/>
      <c r="V132" s="302"/>
      <c r="W132" s="302"/>
      <c r="X132" s="302"/>
      <c r="Y132" s="310"/>
      <c r="Z132" s="299"/>
      <c r="AA132" s="302"/>
      <c r="AB132" s="302"/>
      <c r="AC132" s="302"/>
      <c r="AD132" s="302"/>
      <c r="AE132" s="302"/>
      <c r="AF132" s="302"/>
      <c r="AG132" s="299"/>
      <c r="AH132" s="299"/>
      <c r="AI132" s="299"/>
      <c r="AJ132" s="298"/>
      <c r="AK132" s="298"/>
    </row>
    <row r="133" spans="1:37" s="7" customFormat="1" ht="16.5" customHeight="1">
      <c r="A133" s="332"/>
      <c r="B133" s="332"/>
      <c r="C133" s="332"/>
      <c r="D133" s="332"/>
      <c r="E133" s="332"/>
      <c r="F133" s="332"/>
      <c r="G133" s="332"/>
      <c r="H133" s="332"/>
      <c r="I133" s="332"/>
      <c r="J133" s="332"/>
      <c r="K133" s="332"/>
      <c r="L133" s="332"/>
      <c r="M133" s="332"/>
      <c r="N133" s="332"/>
      <c r="O133" s="332"/>
      <c r="P133" s="332"/>
      <c r="Q133" s="332"/>
      <c r="R133" s="332"/>
      <c r="S133" s="332"/>
      <c r="T133" s="332"/>
      <c r="U133" s="366"/>
      <c r="V133" s="302"/>
      <c r="W133" s="302"/>
      <c r="X133" s="302"/>
      <c r="Y133" s="310"/>
      <c r="Z133" s="299"/>
      <c r="AA133" s="302"/>
      <c r="AB133" s="302"/>
      <c r="AC133" s="302"/>
      <c r="AD133" s="302"/>
      <c r="AE133" s="302"/>
      <c r="AF133" s="302"/>
      <c r="AG133" s="299"/>
      <c r="AH133" s="299"/>
      <c r="AI133" s="299"/>
      <c r="AJ133" s="298"/>
      <c r="AK133" s="298"/>
    </row>
    <row r="134" spans="1:37" s="7" customFormat="1" ht="16.5" customHeight="1">
      <c r="A134" s="332"/>
      <c r="B134" s="332"/>
      <c r="C134" s="332"/>
      <c r="D134" s="332"/>
      <c r="E134" s="332"/>
      <c r="F134" s="332"/>
      <c r="G134" s="332"/>
      <c r="H134" s="332"/>
      <c r="I134" s="332"/>
      <c r="J134" s="332"/>
      <c r="K134" s="332"/>
      <c r="L134" s="332"/>
      <c r="M134" s="332"/>
      <c r="N134" s="332"/>
      <c r="O134" s="332"/>
      <c r="P134" s="332"/>
      <c r="Q134" s="332"/>
      <c r="R134" s="332"/>
      <c r="S134" s="332"/>
      <c r="T134" s="332"/>
      <c r="U134" s="366"/>
      <c r="V134" s="302"/>
      <c r="W134" s="302"/>
      <c r="X134" s="302"/>
      <c r="Y134" s="299"/>
      <c r="Z134" s="299"/>
      <c r="AA134" s="302"/>
      <c r="AB134" s="302"/>
      <c r="AC134" s="302"/>
      <c r="AD134" s="302"/>
      <c r="AE134" s="302"/>
      <c r="AF134" s="299"/>
      <c r="AG134" s="302"/>
      <c r="AH134" s="299"/>
      <c r="AI134" s="299"/>
      <c r="AJ134" s="298"/>
      <c r="AK134" s="298"/>
    </row>
    <row r="135" spans="1:37" s="7" customFormat="1" ht="16.5" customHeight="1">
      <c r="A135" s="332"/>
      <c r="B135" s="332"/>
      <c r="C135" s="332"/>
      <c r="D135" s="332"/>
      <c r="E135" s="332"/>
      <c r="F135" s="332"/>
      <c r="G135" s="332"/>
      <c r="H135" s="332"/>
      <c r="I135" s="332"/>
      <c r="J135" s="332"/>
      <c r="K135" s="332"/>
      <c r="L135" s="332"/>
      <c r="M135" s="332"/>
      <c r="N135" s="332"/>
      <c r="O135" s="332"/>
      <c r="P135" s="332"/>
      <c r="Q135" s="332"/>
      <c r="R135" s="332"/>
      <c r="S135" s="332"/>
      <c r="T135" s="332"/>
      <c r="U135" s="366"/>
      <c r="V135" s="302"/>
      <c r="W135" s="302"/>
      <c r="X135" s="302"/>
      <c r="Y135" s="299"/>
      <c r="Z135" s="299"/>
      <c r="AA135" s="302"/>
      <c r="AB135" s="302"/>
      <c r="AC135" s="302"/>
      <c r="AD135" s="302"/>
      <c r="AE135" s="302"/>
      <c r="AF135" s="299"/>
      <c r="AG135" s="302"/>
      <c r="AH135" s="299"/>
      <c r="AI135" s="302"/>
      <c r="AJ135" s="298"/>
      <c r="AK135" s="298"/>
    </row>
    <row r="136" spans="1:37" s="7" customFormat="1" ht="16.5" customHeight="1">
      <c r="A136" s="332"/>
      <c r="B136" s="332"/>
      <c r="C136" s="332"/>
      <c r="D136" s="332"/>
      <c r="E136" s="332"/>
      <c r="F136" s="332"/>
      <c r="G136" s="332"/>
      <c r="H136" s="332"/>
      <c r="I136" s="332"/>
      <c r="J136" s="332"/>
      <c r="K136" s="332"/>
      <c r="L136" s="332"/>
      <c r="M136" s="332"/>
      <c r="N136" s="332"/>
      <c r="O136" s="332"/>
      <c r="P136" s="332"/>
      <c r="Q136" s="332"/>
      <c r="R136" s="332"/>
      <c r="S136" s="332"/>
      <c r="T136" s="332"/>
      <c r="U136" s="366"/>
      <c r="V136" s="302"/>
      <c r="W136" s="302"/>
      <c r="X136" s="302"/>
      <c r="Y136" s="299"/>
      <c r="Z136" s="299"/>
      <c r="AA136" s="302"/>
      <c r="AB136" s="302"/>
      <c r="AC136" s="302"/>
      <c r="AD136" s="302"/>
      <c r="AE136" s="302"/>
      <c r="AF136" s="299"/>
      <c r="AG136" s="302"/>
      <c r="AH136" s="299"/>
      <c r="AI136" s="299"/>
      <c r="AJ136" s="298"/>
      <c r="AK136" s="298"/>
    </row>
    <row r="137" spans="1:37" s="7" customFormat="1" ht="16.5" customHeight="1">
      <c r="A137" s="332"/>
      <c r="B137" s="332"/>
      <c r="C137" s="332"/>
      <c r="D137" s="332"/>
      <c r="E137" s="332"/>
      <c r="F137" s="332"/>
      <c r="G137" s="332"/>
      <c r="H137" s="332"/>
      <c r="I137" s="332"/>
      <c r="J137" s="332"/>
      <c r="K137" s="332"/>
      <c r="L137" s="332"/>
      <c r="M137" s="332"/>
      <c r="N137" s="332"/>
      <c r="O137" s="332"/>
      <c r="P137" s="332"/>
      <c r="Q137" s="332"/>
      <c r="R137" s="332"/>
      <c r="S137" s="332"/>
      <c r="T137" s="332"/>
      <c r="U137" s="366"/>
      <c r="V137" s="302"/>
      <c r="W137" s="302"/>
      <c r="X137" s="302"/>
      <c r="Y137" s="299"/>
      <c r="Z137" s="299"/>
      <c r="AA137" s="302"/>
      <c r="AB137" s="302"/>
      <c r="AC137" s="302"/>
      <c r="AD137" s="302"/>
      <c r="AE137" s="302"/>
      <c r="AF137" s="299"/>
      <c r="AG137" s="302"/>
      <c r="AH137" s="299"/>
      <c r="AI137" s="299"/>
      <c r="AJ137" s="298"/>
      <c r="AK137" s="298"/>
    </row>
    <row r="138" spans="1:37" s="7" customFormat="1" ht="16.5" customHeight="1">
      <c r="A138" s="332"/>
      <c r="B138" s="332"/>
      <c r="C138" s="332"/>
      <c r="D138" s="332"/>
      <c r="E138" s="332"/>
      <c r="F138" s="332"/>
      <c r="G138" s="332"/>
      <c r="H138" s="332"/>
      <c r="I138" s="332"/>
      <c r="J138" s="332"/>
      <c r="K138" s="332"/>
      <c r="L138" s="332"/>
      <c r="M138" s="332"/>
      <c r="N138" s="332"/>
      <c r="O138" s="332"/>
      <c r="P138" s="332"/>
      <c r="Q138" s="332"/>
      <c r="R138" s="332"/>
      <c r="S138" s="332"/>
      <c r="T138" s="332"/>
      <c r="U138" s="366"/>
      <c r="V138" s="302"/>
      <c r="W138" s="302"/>
      <c r="X138" s="302"/>
      <c r="Y138" s="299"/>
      <c r="Z138" s="299"/>
      <c r="AA138" s="302"/>
      <c r="AB138" s="302"/>
      <c r="AC138" s="302"/>
      <c r="AD138" s="302"/>
      <c r="AE138" s="302"/>
      <c r="AF138" s="299"/>
      <c r="AG138" s="302"/>
      <c r="AH138" s="299"/>
      <c r="AI138" s="299"/>
      <c r="AJ138" s="298"/>
      <c r="AK138" s="298"/>
    </row>
    <row r="139" spans="1:37" s="7" customFormat="1" ht="16.5" customHeight="1">
      <c r="A139" s="332"/>
      <c r="B139" s="332"/>
      <c r="C139" s="332"/>
      <c r="D139" s="332"/>
      <c r="E139" s="332"/>
      <c r="F139" s="332"/>
      <c r="G139" s="332"/>
      <c r="H139" s="332"/>
      <c r="I139" s="332"/>
      <c r="J139" s="332"/>
      <c r="K139" s="332"/>
      <c r="L139" s="332"/>
      <c r="M139" s="332"/>
      <c r="N139" s="332"/>
      <c r="O139" s="332"/>
      <c r="P139" s="332"/>
      <c r="Q139" s="332"/>
      <c r="R139" s="332"/>
      <c r="S139" s="332"/>
      <c r="T139" s="332"/>
      <c r="U139" s="366"/>
      <c r="V139" s="302"/>
      <c r="W139" s="302"/>
      <c r="X139" s="302"/>
      <c r="Y139" s="299"/>
      <c r="Z139" s="299"/>
      <c r="AA139" s="302"/>
      <c r="AB139" s="302"/>
      <c r="AC139" s="302"/>
      <c r="AD139" s="302"/>
      <c r="AE139" s="302"/>
      <c r="AF139" s="299"/>
      <c r="AG139" s="302"/>
      <c r="AH139" s="299"/>
      <c r="AI139" s="299"/>
      <c r="AJ139" s="298"/>
      <c r="AK139" s="298"/>
    </row>
    <row r="140" spans="1:37" s="7" customFormat="1" ht="16.5" customHeight="1">
      <c r="A140" s="332"/>
      <c r="B140" s="332"/>
      <c r="C140" s="332"/>
      <c r="D140" s="332"/>
      <c r="E140" s="332"/>
      <c r="F140" s="332"/>
      <c r="G140" s="332"/>
      <c r="H140" s="332"/>
      <c r="I140" s="332"/>
      <c r="J140" s="332"/>
      <c r="K140" s="332"/>
      <c r="L140" s="332"/>
      <c r="M140" s="332"/>
      <c r="N140" s="332"/>
      <c r="O140" s="332"/>
      <c r="P140" s="332"/>
      <c r="Q140" s="332"/>
      <c r="R140" s="332"/>
      <c r="S140" s="367"/>
      <c r="T140" s="367"/>
      <c r="U140" s="366"/>
      <c r="V140" s="302"/>
      <c r="W140" s="302"/>
      <c r="X140" s="302"/>
      <c r="Y140" s="299"/>
      <c r="Z140" s="299"/>
      <c r="AA140" s="311"/>
      <c r="AB140" s="311"/>
      <c r="AC140" s="311"/>
      <c r="AD140" s="311"/>
      <c r="AE140" s="311"/>
      <c r="AF140" s="311"/>
      <c r="AG140" s="302"/>
      <c r="AH140" s="299"/>
      <c r="AI140" s="299"/>
      <c r="AJ140" s="298"/>
      <c r="AK140" s="298"/>
    </row>
    <row r="141" spans="1:37" s="7" customFormat="1" ht="16.5" customHeight="1">
      <c r="A141" s="332"/>
      <c r="B141" s="332"/>
      <c r="C141" s="332"/>
      <c r="D141" s="332"/>
      <c r="E141" s="332"/>
      <c r="F141" s="332"/>
      <c r="G141" s="332"/>
      <c r="H141" s="332"/>
      <c r="I141" s="332"/>
      <c r="J141" s="332"/>
      <c r="K141" s="332"/>
      <c r="L141" s="332"/>
      <c r="M141" s="332"/>
      <c r="N141" s="332"/>
      <c r="O141" s="332"/>
      <c r="P141" s="332"/>
      <c r="Q141" s="332"/>
      <c r="R141" s="332"/>
      <c r="S141" s="334"/>
      <c r="T141" s="334"/>
      <c r="U141" s="366"/>
      <c r="V141" s="312"/>
      <c r="W141" s="301"/>
      <c r="X141" s="301"/>
      <c r="Y141" s="298"/>
      <c r="Z141" s="313"/>
      <c r="AA141" s="298"/>
      <c r="AB141" s="298"/>
      <c r="AC141" s="298"/>
      <c r="AD141" s="298"/>
      <c r="AE141" s="298"/>
      <c r="AF141" s="298"/>
      <c r="AG141" s="302"/>
      <c r="AH141" s="298"/>
      <c r="AI141" s="299"/>
      <c r="AJ141" s="298"/>
      <c r="AK141" s="298"/>
    </row>
    <row r="142" spans="1:37" s="7" customFormat="1" ht="16.5" customHeight="1">
      <c r="A142" s="332"/>
      <c r="B142" s="332"/>
      <c r="C142" s="332"/>
      <c r="D142" s="332"/>
      <c r="E142" s="332"/>
      <c r="F142" s="332"/>
      <c r="G142" s="332"/>
      <c r="H142" s="332"/>
      <c r="I142" s="332"/>
      <c r="J142" s="332"/>
      <c r="K142" s="332"/>
      <c r="L142" s="332"/>
      <c r="M142" s="332"/>
      <c r="N142" s="332"/>
      <c r="O142" s="332"/>
      <c r="P142" s="332"/>
      <c r="Q142" s="332"/>
      <c r="R142" s="332"/>
      <c r="S142" s="334"/>
      <c r="T142" s="334"/>
      <c r="U142" s="368"/>
      <c r="V142" s="312"/>
      <c r="W142" s="301"/>
      <c r="X142" s="301"/>
      <c r="Y142" s="298"/>
      <c r="Z142" s="262"/>
      <c r="AA142" s="298"/>
      <c r="AB142" s="298"/>
      <c r="AC142" s="298"/>
      <c r="AD142" s="298"/>
      <c r="AE142" s="298"/>
      <c r="AF142" s="298"/>
      <c r="AG142" s="302"/>
      <c r="AH142" s="298"/>
      <c r="AI142" s="299"/>
      <c r="AJ142" s="298"/>
      <c r="AK142" s="298"/>
    </row>
    <row r="143" spans="1:37" ht="16.5" customHeight="1">
      <c r="A143" s="332"/>
      <c r="B143" s="332"/>
      <c r="C143" s="332"/>
      <c r="D143" s="332"/>
      <c r="E143" s="332"/>
      <c r="F143" s="332"/>
      <c r="G143" s="332"/>
      <c r="H143" s="332"/>
      <c r="I143" s="332"/>
      <c r="J143" s="369"/>
      <c r="K143" s="369"/>
      <c r="L143" s="369"/>
      <c r="M143" s="369"/>
      <c r="N143" s="369"/>
      <c r="O143" s="369"/>
      <c r="P143" s="369"/>
      <c r="Q143" s="369"/>
      <c r="R143" s="369"/>
      <c r="S143" s="334"/>
      <c r="T143" s="334"/>
      <c r="U143" s="366"/>
      <c r="V143" s="312"/>
      <c r="W143" s="301"/>
      <c r="X143" s="301"/>
      <c r="Y143" s="298"/>
      <c r="Z143" s="300"/>
      <c r="AA143" s="314"/>
      <c r="AB143" s="314"/>
      <c r="AC143" s="314"/>
      <c r="AD143" s="314"/>
      <c r="AE143" s="314"/>
      <c r="AF143" s="314"/>
      <c r="AG143" s="302"/>
      <c r="AH143" s="314"/>
      <c r="AI143" s="311"/>
      <c r="AJ143" s="314"/>
      <c r="AK143" s="314"/>
    </row>
    <row r="144" spans="1:37" ht="16.5" customHeight="1">
      <c r="A144" s="369"/>
      <c r="B144" s="369"/>
      <c r="C144" s="369"/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69"/>
      <c r="S144" s="334"/>
      <c r="T144" s="334"/>
      <c r="U144" s="370"/>
      <c r="V144" s="312"/>
      <c r="W144" s="301"/>
      <c r="X144" s="301"/>
      <c r="Y144" s="298"/>
      <c r="Z144" s="300"/>
      <c r="AA144" s="314"/>
      <c r="AB144" s="314"/>
      <c r="AC144" s="314"/>
      <c r="AD144" s="314"/>
      <c r="AE144" s="314"/>
      <c r="AF144" s="314"/>
      <c r="AG144" s="302"/>
      <c r="AH144" s="314"/>
      <c r="AI144" s="311"/>
      <c r="AJ144" s="314"/>
      <c r="AK144" s="314"/>
    </row>
    <row r="145" spans="1:37" ht="16.5" customHeight="1">
      <c r="A145" s="369"/>
      <c r="B145" s="369"/>
      <c r="C145" s="369"/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34"/>
      <c r="T145" s="334"/>
      <c r="U145" s="370"/>
      <c r="V145" s="312"/>
      <c r="W145" s="301"/>
      <c r="X145" s="301"/>
      <c r="Y145" s="298"/>
      <c r="Z145" s="300"/>
      <c r="AA145" s="314"/>
      <c r="AB145" s="314"/>
      <c r="AC145" s="314"/>
      <c r="AD145" s="314"/>
      <c r="AE145" s="314"/>
      <c r="AF145" s="314"/>
      <c r="AG145" s="302"/>
      <c r="AH145" s="314"/>
      <c r="AI145" s="311"/>
      <c r="AJ145" s="314"/>
      <c r="AK145" s="314"/>
    </row>
    <row r="146" spans="1:37" ht="16.5" customHeight="1">
      <c r="A146" s="369"/>
      <c r="B146" s="369"/>
      <c r="C146" s="369"/>
      <c r="D146" s="369"/>
      <c r="E146" s="369"/>
      <c r="F146" s="369"/>
      <c r="G146" s="369"/>
      <c r="H146" s="369"/>
      <c r="I146" s="369"/>
      <c r="J146" s="369"/>
      <c r="K146" s="369"/>
      <c r="L146" s="369"/>
      <c r="M146" s="369"/>
      <c r="N146" s="369"/>
      <c r="O146" s="369"/>
      <c r="P146" s="369"/>
      <c r="Q146" s="369"/>
      <c r="R146" s="369"/>
      <c r="S146" s="334"/>
      <c r="T146" s="334"/>
      <c r="U146" s="370"/>
      <c r="V146" s="312"/>
      <c r="W146" s="301"/>
      <c r="X146" s="301"/>
      <c r="Y146" s="298"/>
      <c r="Z146" s="300"/>
      <c r="AA146" s="314"/>
      <c r="AB146" s="314"/>
      <c r="AC146" s="314"/>
      <c r="AD146" s="314"/>
      <c r="AE146" s="314"/>
      <c r="AF146" s="314"/>
      <c r="AG146" s="302"/>
      <c r="AH146" s="314"/>
      <c r="AI146" s="311"/>
      <c r="AJ146" s="314"/>
      <c r="AK146" s="314"/>
    </row>
    <row r="147" spans="1:37" ht="16.5" customHeight="1">
      <c r="A147" s="369"/>
      <c r="B147" s="369"/>
      <c r="C147" s="369"/>
      <c r="D147" s="369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34"/>
      <c r="T147" s="334"/>
      <c r="U147" s="370"/>
      <c r="V147" s="301"/>
      <c r="W147" s="301"/>
      <c r="X147" s="301"/>
      <c r="Y147" s="298"/>
      <c r="Z147" s="262"/>
      <c r="AA147" s="314"/>
      <c r="AB147" s="314"/>
      <c r="AC147" s="314"/>
      <c r="AD147" s="314"/>
      <c r="AE147" s="314"/>
      <c r="AF147" s="314"/>
      <c r="AG147" s="302"/>
      <c r="AH147" s="314"/>
      <c r="AI147" s="311"/>
      <c r="AJ147" s="314"/>
      <c r="AK147" s="314"/>
    </row>
    <row r="148" spans="1:37" ht="16.5" customHeight="1">
      <c r="A148" s="369"/>
      <c r="B148" s="369"/>
      <c r="C148" s="369"/>
      <c r="D148" s="369"/>
      <c r="E148" s="369"/>
      <c r="F148" s="369"/>
      <c r="G148" s="369"/>
      <c r="H148" s="369"/>
      <c r="I148" s="369"/>
      <c r="J148" s="369"/>
      <c r="K148" s="369"/>
      <c r="L148" s="369"/>
      <c r="M148" s="369"/>
      <c r="N148" s="369"/>
      <c r="O148" s="369"/>
      <c r="P148" s="369"/>
      <c r="Q148" s="369"/>
      <c r="R148" s="369"/>
      <c r="S148" s="334"/>
      <c r="T148" s="334"/>
      <c r="U148" s="370"/>
      <c r="V148" s="301"/>
      <c r="W148" s="301"/>
      <c r="X148" s="301"/>
      <c r="Y148" s="298"/>
      <c r="Z148" s="300"/>
      <c r="AA148" s="314"/>
      <c r="AB148" s="314"/>
      <c r="AC148" s="314"/>
      <c r="AD148" s="314"/>
      <c r="AE148" s="314"/>
      <c r="AF148" s="314"/>
      <c r="AG148" s="302"/>
      <c r="AH148" s="314"/>
      <c r="AI148" s="311"/>
      <c r="AJ148" s="314"/>
      <c r="AK148" s="314"/>
    </row>
    <row r="149" spans="1:37" ht="15.75" customHeight="1">
      <c r="A149" s="369"/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34"/>
      <c r="T149" s="334"/>
      <c r="U149" s="370"/>
      <c r="V149" s="301"/>
      <c r="W149" s="301"/>
      <c r="X149" s="301"/>
      <c r="Y149" s="298"/>
      <c r="Z149" s="298"/>
      <c r="AA149" s="314"/>
      <c r="AB149" s="314"/>
      <c r="AC149" s="314"/>
      <c r="AD149" s="314"/>
      <c r="AE149" s="314"/>
      <c r="AF149" s="314"/>
      <c r="AG149" s="302"/>
      <c r="AH149" s="314"/>
      <c r="AI149" s="311"/>
      <c r="AJ149" s="314"/>
      <c r="AK149" s="314"/>
    </row>
    <row r="150" spans="1:37" ht="16.5" customHeight="1">
      <c r="A150" s="369"/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34"/>
      <c r="T150" s="334"/>
      <c r="U150" s="371"/>
      <c r="V150" s="301"/>
      <c r="W150" s="301"/>
      <c r="X150" s="301"/>
      <c r="Y150" s="298"/>
      <c r="Z150" s="298"/>
      <c r="AA150" s="314"/>
      <c r="AB150" s="314"/>
      <c r="AC150" s="314"/>
      <c r="AD150" s="314"/>
      <c r="AE150" s="314"/>
      <c r="AF150" s="314"/>
      <c r="AG150" s="314"/>
      <c r="AH150" s="314"/>
      <c r="AI150" s="311"/>
      <c r="AJ150" s="314"/>
      <c r="AK150" s="314"/>
    </row>
    <row r="151" spans="1:37" ht="16.5" customHeight="1">
      <c r="A151" s="369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34"/>
      <c r="T151" s="334"/>
      <c r="U151" s="371"/>
      <c r="V151" s="301"/>
      <c r="W151" s="301"/>
      <c r="X151" s="301"/>
      <c r="Y151" s="298"/>
      <c r="Z151" s="298"/>
      <c r="AA151" s="314"/>
      <c r="AB151" s="314"/>
      <c r="AC151" s="314"/>
      <c r="AD151" s="314"/>
      <c r="AE151" s="314"/>
      <c r="AF151" s="314"/>
      <c r="AG151" s="314"/>
      <c r="AH151" s="314"/>
      <c r="AI151" s="311"/>
      <c r="AJ151" s="314"/>
      <c r="AK151" s="314"/>
    </row>
    <row r="152" spans="1:37" ht="16.5" customHeight="1">
      <c r="A152" s="369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34"/>
      <c r="T152" s="334"/>
      <c r="U152" s="371"/>
      <c r="V152" s="301"/>
      <c r="W152" s="301"/>
      <c r="X152" s="301"/>
      <c r="Y152" s="298"/>
      <c r="Z152" s="298"/>
      <c r="AA152" s="314"/>
      <c r="AB152" s="314"/>
      <c r="AC152" s="314"/>
      <c r="AD152" s="314"/>
      <c r="AE152" s="314"/>
      <c r="AF152" s="314"/>
      <c r="AG152" s="314"/>
      <c r="AH152" s="314"/>
      <c r="AI152" s="311"/>
      <c r="AJ152" s="314"/>
      <c r="AK152" s="314"/>
    </row>
    <row r="153" spans="1:37" ht="16.5" customHeight="1">
      <c r="A153" s="369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34"/>
      <c r="T153" s="334"/>
      <c r="U153" s="371"/>
      <c r="V153" s="301"/>
      <c r="W153" s="301"/>
      <c r="X153" s="301"/>
      <c r="Y153" s="298"/>
      <c r="Z153" s="298"/>
      <c r="AA153" s="314"/>
      <c r="AB153" s="314"/>
      <c r="AC153" s="314"/>
      <c r="AD153" s="314"/>
      <c r="AE153" s="314"/>
      <c r="AF153" s="314"/>
      <c r="AG153" s="314"/>
      <c r="AH153" s="314"/>
      <c r="AI153" s="311"/>
      <c r="AJ153" s="314"/>
      <c r="AK153" s="314"/>
    </row>
    <row r="154" spans="1:37" ht="16.5" customHeight="1">
      <c r="A154" s="369"/>
      <c r="B154" s="369"/>
      <c r="C154" s="369"/>
      <c r="D154" s="369"/>
      <c r="E154" s="369"/>
      <c r="F154" s="369"/>
      <c r="G154" s="369"/>
      <c r="H154" s="369"/>
      <c r="I154" s="369"/>
      <c r="J154" s="369"/>
      <c r="K154" s="369"/>
      <c r="L154" s="369"/>
      <c r="M154" s="369"/>
      <c r="N154" s="369"/>
      <c r="O154" s="369"/>
      <c r="P154" s="369"/>
      <c r="Q154" s="369"/>
      <c r="R154" s="369"/>
      <c r="S154" s="334"/>
      <c r="T154" s="334"/>
      <c r="U154" s="371"/>
      <c r="V154" s="301"/>
      <c r="W154" s="301"/>
      <c r="X154" s="301"/>
      <c r="Y154" s="298"/>
      <c r="Z154" s="298"/>
      <c r="AA154" s="314"/>
      <c r="AB154" s="314"/>
      <c r="AC154" s="314"/>
      <c r="AD154" s="314"/>
      <c r="AE154" s="314"/>
      <c r="AF154" s="314"/>
      <c r="AG154" s="314"/>
      <c r="AH154" s="314"/>
      <c r="AI154" s="311"/>
      <c r="AJ154" s="314"/>
      <c r="AK154" s="314"/>
    </row>
    <row r="155" spans="1:37" ht="16.5" customHeight="1">
      <c r="A155" s="369"/>
      <c r="B155" s="369"/>
      <c r="C155" s="369"/>
      <c r="D155" s="369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  <c r="O155" s="369"/>
      <c r="P155" s="369"/>
      <c r="Q155" s="369"/>
      <c r="R155" s="369"/>
      <c r="S155" s="334"/>
      <c r="T155" s="334"/>
      <c r="U155" s="371"/>
      <c r="V155" s="301"/>
      <c r="W155" s="301"/>
      <c r="X155" s="301"/>
      <c r="Y155" s="298"/>
      <c r="Z155" s="298"/>
      <c r="AA155" s="314"/>
      <c r="AB155" s="314"/>
      <c r="AC155" s="314"/>
      <c r="AD155" s="314"/>
      <c r="AE155" s="314"/>
      <c r="AF155" s="314"/>
      <c r="AG155" s="314"/>
      <c r="AH155" s="314"/>
      <c r="AI155" s="311"/>
      <c r="AJ155" s="314"/>
      <c r="AK155" s="314"/>
    </row>
    <row r="156" spans="1:37" ht="16.5" customHeight="1">
      <c r="A156" s="369"/>
      <c r="B156" s="369"/>
      <c r="C156" s="369"/>
      <c r="D156" s="369"/>
      <c r="E156" s="369"/>
      <c r="F156" s="369"/>
      <c r="G156" s="369"/>
      <c r="H156" s="369"/>
      <c r="I156" s="369"/>
      <c r="J156" s="369"/>
      <c r="K156" s="369"/>
      <c r="L156" s="369"/>
      <c r="M156" s="369"/>
      <c r="N156" s="369"/>
      <c r="O156" s="369"/>
      <c r="P156" s="369"/>
      <c r="Q156" s="369"/>
      <c r="R156" s="369"/>
      <c r="S156" s="334"/>
      <c r="T156" s="334"/>
      <c r="U156" s="371"/>
      <c r="V156" s="301"/>
      <c r="W156" s="301"/>
      <c r="X156" s="301"/>
      <c r="Y156" s="298"/>
      <c r="Z156" s="298"/>
      <c r="AA156" s="314"/>
      <c r="AB156" s="314"/>
      <c r="AC156" s="314"/>
      <c r="AD156" s="314"/>
      <c r="AE156" s="314"/>
      <c r="AF156" s="314"/>
      <c r="AG156" s="314"/>
      <c r="AH156" s="314"/>
      <c r="AI156" s="311"/>
      <c r="AJ156" s="314"/>
      <c r="AK156" s="314"/>
    </row>
    <row r="157" spans="1:37" ht="16.5" customHeight="1">
      <c r="A157" s="369"/>
      <c r="B157" s="369"/>
      <c r="C157" s="369"/>
      <c r="D157" s="369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34"/>
      <c r="T157" s="334"/>
      <c r="U157" s="371"/>
      <c r="V157" s="301"/>
      <c r="W157" s="301"/>
      <c r="X157" s="301"/>
      <c r="Y157" s="298"/>
      <c r="Z157" s="298"/>
      <c r="AA157" s="314"/>
      <c r="AB157" s="314"/>
      <c r="AC157" s="314"/>
      <c r="AD157" s="314"/>
      <c r="AE157" s="314"/>
      <c r="AF157" s="314"/>
      <c r="AG157" s="314"/>
      <c r="AH157" s="314"/>
      <c r="AI157" s="311"/>
      <c r="AJ157" s="314"/>
      <c r="AK157" s="314"/>
    </row>
    <row r="158" spans="1:37" ht="16.5" customHeight="1">
      <c r="A158" s="369"/>
      <c r="B158" s="369"/>
      <c r="C158" s="369"/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  <c r="O158" s="369"/>
      <c r="P158" s="369"/>
      <c r="Q158" s="369"/>
      <c r="R158" s="369"/>
      <c r="S158" s="334"/>
      <c r="T158" s="334"/>
      <c r="U158" s="371"/>
      <c r="V158" s="301"/>
      <c r="W158" s="301"/>
      <c r="X158" s="301"/>
      <c r="Y158" s="298"/>
      <c r="Z158" s="298"/>
      <c r="AA158" s="314"/>
      <c r="AB158" s="314"/>
      <c r="AC158" s="314"/>
      <c r="AD158" s="314"/>
      <c r="AE158" s="314"/>
      <c r="AF158" s="314"/>
      <c r="AG158" s="314"/>
      <c r="AH158" s="314"/>
      <c r="AI158" s="311"/>
      <c r="AJ158" s="314"/>
      <c r="AK158" s="314"/>
    </row>
    <row r="159" spans="1:37" ht="16.5" customHeight="1">
      <c r="A159" s="369"/>
      <c r="B159" s="369"/>
      <c r="C159" s="369"/>
      <c r="D159" s="369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34"/>
      <c r="T159" s="334"/>
      <c r="U159" s="371"/>
      <c r="V159" s="301"/>
      <c r="W159" s="301"/>
      <c r="X159" s="301"/>
      <c r="Y159" s="298"/>
      <c r="Z159" s="298"/>
      <c r="AA159" s="314"/>
      <c r="AB159" s="314"/>
      <c r="AC159" s="314"/>
      <c r="AD159" s="314"/>
      <c r="AE159" s="314"/>
      <c r="AF159" s="314"/>
      <c r="AG159" s="314"/>
      <c r="AH159" s="314"/>
      <c r="AI159" s="311"/>
      <c r="AJ159" s="314"/>
      <c r="AK159" s="314"/>
    </row>
    <row r="160" spans="1:37" ht="16.5" customHeight="1">
      <c r="A160" s="369"/>
      <c r="B160" s="369"/>
      <c r="C160" s="369"/>
      <c r="D160" s="369"/>
      <c r="E160" s="369"/>
      <c r="F160" s="369"/>
      <c r="G160" s="369"/>
      <c r="H160" s="369"/>
      <c r="I160" s="369"/>
      <c r="J160" s="369"/>
      <c r="K160" s="369"/>
      <c r="L160" s="369"/>
      <c r="M160" s="369"/>
      <c r="N160" s="369"/>
      <c r="O160" s="369"/>
      <c r="P160" s="369"/>
      <c r="Q160" s="369"/>
      <c r="R160" s="369"/>
      <c r="S160" s="334"/>
      <c r="T160" s="334"/>
      <c r="U160" s="371"/>
      <c r="V160" s="301"/>
      <c r="W160" s="301"/>
      <c r="X160" s="301"/>
      <c r="Y160" s="298"/>
      <c r="Z160" s="298"/>
      <c r="AA160" s="314"/>
      <c r="AB160" s="314"/>
      <c r="AC160" s="314"/>
      <c r="AD160" s="314"/>
      <c r="AE160" s="314"/>
      <c r="AF160" s="314"/>
      <c r="AG160" s="314"/>
      <c r="AH160" s="314"/>
      <c r="AI160" s="311"/>
      <c r="AJ160" s="314"/>
      <c r="AK160" s="314"/>
    </row>
    <row r="161" spans="1:37" ht="16.5" customHeight="1">
      <c r="A161" s="369"/>
      <c r="B161" s="369"/>
      <c r="C161" s="369"/>
      <c r="D161" s="369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/>
      <c r="Q161" s="369"/>
      <c r="R161" s="369"/>
      <c r="S161" s="340"/>
      <c r="T161" s="340"/>
      <c r="U161" s="371"/>
      <c r="V161" s="301"/>
      <c r="W161" s="310"/>
      <c r="X161" s="301"/>
      <c r="Y161" s="298"/>
      <c r="Z161" s="298"/>
      <c r="AA161" s="314"/>
      <c r="AB161" s="314"/>
      <c r="AC161" s="314"/>
      <c r="AD161" s="314"/>
      <c r="AE161" s="314"/>
      <c r="AF161" s="314"/>
      <c r="AG161" s="314"/>
      <c r="AH161" s="314"/>
      <c r="AI161" s="311"/>
      <c r="AJ161" s="314"/>
      <c r="AK161" s="314"/>
    </row>
    <row r="162" spans="1:37" ht="16.5" customHeight="1">
      <c r="A162" s="369"/>
      <c r="B162" s="369"/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369"/>
      <c r="R162" s="369"/>
      <c r="S162" s="340"/>
      <c r="T162" s="340"/>
      <c r="U162" s="371"/>
      <c r="V162" s="301"/>
      <c r="W162" s="310"/>
      <c r="X162" s="301"/>
      <c r="Y162" s="298"/>
      <c r="Z162" s="298"/>
      <c r="AA162" s="314"/>
      <c r="AB162" s="314"/>
      <c r="AC162" s="314"/>
      <c r="AD162" s="314"/>
      <c r="AE162" s="314"/>
      <c r="AF162" s="314"/>
      <c r="AG162" s="314"/>
      <c r="AH162" s="314"/>
      <c r="AI162" s="311"/>
      <c r="AJ162" s="314"/>
      <c r="AK162" s="314"/>
    </row>
    <row r="163" spans="1:37" ht="16.5" customHeight="1">
      <c r="A163" s="369"/>
      <c r="B163" s="369"/>
      <c r="C163" s="369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40"/>
      <c r="T163" s="340"/>
      <c r="U163" s="371"/>
      <c r="V163" s="301"/>
      <c r="W163" s="310"/>
      <c r="X163" s="301"/>
      <c r="Y163" s="298"/>
      <c r="Z163" s="298"/>
      <c r="AA163" s="314"/>
      <c r="AB163" s="314"/>
      <c r="AC163" s="314"/>
      <c r="AD163" s="314"/>
      <c r="AE163" s="314"/>
      <c r="AF163" s="314"/>
      <c r="AG163" s="314"/>
      <c r="AH163" s="314"/>
      <c r="AI163" s="311"/>
      <c r="AJ163" s="314"/>
      <c r="AK163" s="314"/>
    </row>
    <row r="164" spans="1:37" ht="16.5" customHeight="1">
      <c r="A164" s="369"/>
      <c r="B164" s="369"/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69"/>
      <c r="S164" s="340"/>
      <c r="T164" s="340"/>
      <c r="U164" s="371"/>
      <c r="V164" s="301"/>
      <c r="W164" s="310"/>
      <c r="X164" s="301"/>
      <c r="Y164" s="298"/>
      <c r="Z164" s="298"/>
      <c r="AA164" s="314"/>
      <c r="AB164" s="314"/>
      <c r="AC164" s="314"/>
      <c r="AD164" s="314"/>
      <c r="AE164" s="314"/>
      <c r="AF164" s="314"/>
      <c r="AG164" s="314"/>
      <c r="AH164" s="314"/>
      <c r="AI164" s="311"/>
      <c r="AJ164" s="314"/>
      <c r="AK164" s="314"/>
    </row>
    <row r="165" spans="1:37" ht="16.5" customHeight="1">
      <c r="A165" s="369"/>
      <c r="B165" s="369"/>
      <c r="C165" s="369"/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69"/>
      <c r="P165" s="369"/>
      <c r="Q165" s="369"/>
      <c r="R165" s="369"/>
      <c r="S165" s="340"/>
      <c r="T165" s="340"/>
      <c r="U165" s="371"/>
      <c r="V165" s="301"/>
      <c r="W165" s="310"/>
      <c r="X165" s="301"/>
      <c r="Y165" s="298"/>
      <c r="Z165" s="298"/>
      <c r="AA165" s="314"/>
      <c r="AB165" s="314"/>
      <c r="AC165" s="314"/>
      <c r="AD165" s="314"/>
      <c r="AE165" s="314"/>
      <c r="AF165" s="314"/>
      <c r="AG165" s="314"/>
      <c r="AH165" s="314"/>
      <c r="AI165" s="311"/>
      <c r="AJ165" s="314"/>
      <c r="AK165" s="314"/>
    </row>
    <row r="166" spans="1:37" ht="16.5" customHeight="1">
      <c r="A166" s="369"/>
      <c r="B166" s="369"/>
      <c r="C166" s="369"/>
      <c r="D166" s="369"/>
      <c r="E166" s="369"/>
      <c r="F166" s="369"/>
      <c r="G166" s="369"/>
      <c r="H166" s="369"/>
      <c r="I166" s="369"/>
      <c r="J166" s="369"/>
      <c r="K166" s="369"/>
      <c r="L166" s="369"/>
      <c r="M166" s="369"/>
      <c r="N166" s="369"/>
      <c r="O166" s="369"/>
      <c r="P166" s="369"/>
      <c r="Q166" s="369"/>
      <c r="R166" s="369"/>
      <c r="S166" s="340"/>
      <c r="T166" s="340"/>
      <c r="U166" s="371"/>
      <c r="V166" s="301"/>
      <c r="W166" s="310"/>
      <c r="X166" s="301"/>
      <c r="Y166" s="298"/>
      <c r="Z166" s="298"/>
      <c r="AA166" s="314"/>
      <c r="AB166" s="314"/>
      <c r="AC166" s="314"/>
      <c r="AD166" s="314"/>
      <c r="AE166" s="314"/>
      <c r="AF166" s="314"/>
      <c r="AG166" s="314"/>
      <c r="AH166" s="314"/>
      <c r="AI166" s="311"/>
      <c r="AJ166" s="314"/>
      <c r="AK166" s="314"/>
    </row>
    <row r="167" spans="1:37" ht="16.5" customHeight="1">
      <c r="A167" s="369"/>
      <c r="B167" s="369"/>
      <c r="C167" s="369"/>
      <c r="D167" s="369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  <c r="O167" s="369"/>
      <c r="P167" s="369"/>
      <c r="Q167" s="369"/>
      <c r="R167" s="369"/>
      <c r="S167" s="340"/>
      <c r="T167" s="340"/>
      <c r="U167" s="371"/>
      <c r="V167" s="301"/>
      <c r="W167" s="310"/>
      <c r="X167" s="301"/>
      <c r="Y167" s="298"/>
      <c r="Z167" s="298"/>
      <c r="AA167" s="314"/>
      <c r="AB167" s="314"/>
      <c r="AC167" s="314"/>
      <c r="AD167" s="314"/>
      <c r="AE167" s="314"/>
      <c r="AF167" s="314"/>
      <c r="AG167" s="314"/>
      <c r="AH167" s="314"/>
      <c r="AI167" s="311"/>
      <c r="AJ167" s="314"/>
      <c r="AK167" s="314"/>
    </row>
    <row r="168" spans="1:37" ht="16.5" customHeight="1">
      <c r="A168" s="369"/>
      <c r="B168" s="369"/>
      <c r="C168" s="369"/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69"/>
      <c r="P168" s="369"/>
      <c r="Q168" s="369"/>
      <c r="R168" s="369"/>
      <c r="S168" s="334"/>
      <c r="T168" s="334"/>
      <c r="U168" s="371"/>
      <c r="V168" s="301"/>
      <c r="W168" s="310"/>
      <c r="X168" s="301"/>
      <c r="Y168" s="298"/>
      <c r="Z168" s="298"/>
      <c r="AA168" s="314"/>
      <c r="AB168" s="314"/>
      <c r="AC168" s="314"/>
      <c r="AD168" s="314"/>
      <c r="AE168" s="314"/>
      <c r="AF168" s="314"/>
      <c r="AG168" s="314"/>
      <c r="AH168" s="314"/>
      <c r="AI168" s="311"/>
      <c r="AJ168" s="314"/>
      <c r="AK168" s="314"/>
    </row>
    <row r="169" spans="1:37" ht="16.5" customHeight="1">
      <c r="A169" s="369"/>
      <c r="B169" s="369"/>
      <c r="C169" s="369"/>
      <c r="D169" s="369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  <c r="O169" s="369"/>
      <c r="P169" s="369"/>
      <c r="Q169" s="369"/>
      <c r="R169" s="369"/>
      <c r="S169" s="334"/>
      <c r="T169" s="334"/>
      <c r="U169" s="371"/>
      <c r="V169" s="301"/>
      <c r="W169" s="310"/>
      <c r="X169" s="301"/>
      <c r="Y169" s="298"/>
      <c r="Z169" s="298"/>
      <c r="AA169" s="314"/>
      <c r="AB169" s="314"/>
      <c r="AC169" s="314"/>
      <c r="AD169" s="314"/>
      <c r="AE169" s="314"/>
      <c r="AF169" s="314"/>
      <c r="AG169" s="314"/>
      <c r="AH169" s="314"/>
      <c r="AI169" s="311"/>
      <c r="AJ169" s="314"/>
      <c r="AK169" s="314"/>
    </row>
    <row r="170" spans="1:37" ht="16.5" customHeight="1">
      <c r="A170" s="369"/>
      <c r="B170" s="369"/>
      <c r="C170" s="369"/>
      <c r="D170" s="369"/>
      <c r="E170" s="369"/>
      <c r="F170" s="369"/>
      <c r="G170" s="369"/>
      <c r="H170" s="369"/>
      <c r="I170" s="369"/>
      <c r="J170" s="369"/>
      <c r="K170" s="369"/>
      <c r="L170" s="369"/>
      <c r="M170" s="369"/>
      <c r="N170" s="369"/>
      <c r="O170" s="369"/>
      <c r="P170" s="369"/>
      <c r="Q170" s="369"/>
      <c r="R170" s="369"/>
      <c r="S170" s="334"/>
      <c r="T170" s="334"/>
      <c r="U170" s="371"/>
      <c r="V170" s="301"/>
      <c r="W170" s="310"/>
      <c r="X170" s="301"/>
      <c r="Y170" s="298"/>
      <c r="Z170" s="298"/>
      <c r="AA170" s="314"/>
      <c r="AB170" s="314"/>
      <c r="AC170" s="314"/>
      <c r="AD170" s="314"/>
      <c r="AE170" s="314"/>
      <c r="AF170" s="314"/>
      <c r="AG170" s="314"/>
      <c r="AH170" s="314"/>
      <c r="AI170" s="311"/>
      <c r="AJ170" s="314"/>
      <c r="AK170" s="314"/>
    </row>
    <row r="171" spans="1:37" ht="16.5" customHeight="1">
      <c r="A171" s="369"/>
      <c r="B171" s="369"/>
      <c r="C171" s="369"/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  <c r="O171" s="369"/>
      <c r="P171" s="369"/>
      <c r="Q171" s="369"/>
      <c r="R171" s="369"/>
      <c r="S171" s="334"/>
      <c r="T171" s="334"/>
      <c r="U171" s="371"/>
      <c r="V171" s="301"/>
      <c r="W171" s="310"/>
      <c r="X171" s="301"/>
      <c r="Y171" s="298"/>
      <c r="Z171" s="298"/>
      <c r="AA171" s="314"/>
      <c r="AB171" s="314"/>
      <c r="AC171" s="314"/>
      <c r="AD171" s="314"/>
      <c r="AE171" s="314"/>
      <c r="AF171" s="314"/>
      <c r="AG171" s="314"/>
      <c r="AH171" s="314"/>
      <c r="AI171" s="311"/>
      <c r="AJ171" s="314"/>
      <c r="AK171" s="314"/>
    </row>
    <row r="172" spans="1:37" ht="16.5" customHeight="1">
      <c r="A172" s="369"/>
      <c r="B172" s="369"/>
      <c r="C172" s="369"/>
      <c r="D172" s="369"/>
      <c r="E172" s="369"/>
      <c r="F172" s="369"/>
      <c r="G172" s="369"/>
      <c r="H172" s="369"/>
      <c r="I172" s="369"/>
      <c r="J172" s="369"/>
      <c r="K172" s="369"/>
      <c r="L172" s="369"/>
      <c r="M172" s="369"/>
      <c r="N172" s="369"/>
      <c r="O172" s="369"/>
      <c r="P172" s="369"/>
      <c r="Q172" s="369"/>
      <c r="R172" s="369"/>
      <c r="S172" s="334"/>
      <c r="T172" s="334"/>
      <c r="U172" s="371"/>
      <c r="V172" s="301"/>
      <c r="W172" s="310"/>
      <c r="X172" s="301"/>
      <c r="Y172" s="298"/>
      <c r="Z172" s="298"/>
      <c r="AA172" s="314"/>
      <c r="AB172" s="314"/>
      <c r="AC172" s="314"/>
      <c r="AD172" s="314"/>
      <c r="AE172" s="314"/>
      <c r="AF172" s="314"/>
      <c r="AG172" s="314"/>
      <c r="AH172" s="314"/>
      <c r="AI172" s="311"/>
      <c r="AJ172" s="314"/>
      <c r="AK172" s="314"/>
    </row>
    <row r="173" spans="1:37" ht="16.5" customHeight="1">
      <c r="A173" s="369"/>
      <c r="B173" s="369"/>
      <c r="C173" s="369"/>
      <c r="D173" s="369"/>
      <c r="E173" s="369"/>
      <c r="F173" s="369"/>
      <c r="G173" s="369"/>
      <c r="H173" s="369"/>
      <c r="I173" s="369"/>
      <c r="J173" s="369"/>
      <c r="K173" s="369"/>
      <c r="L173" s="369"/>
      <c r="M173" s="369"/>
      <c r="N173" s="369"/>
      <c r="O173" s="369"/>
      <c r="P173" s="369"/>
      <c r="Q173" s="369"/>
      <c r="R173" s="369"/>
      <c r="S173" s="334"/>
      <c r="T173" s="334"/>
      <c r="U173" s="371"/>
      <c r="V173" s="301"/>
      <c r="W173" s="310"/>
      <c r="X173" s="301"/>
      <c r="Y173" s="298"/>
      <c r="Z173" s="298"/>
      <c r="AA173" s="314"/>
      <c r="AB173" s="314"/>
      <c r="AC173" s="314"/>
      <c r="AD173" s="314"/>
      <c r="AE173" s="314"/>
      <c r="AF173" s="314"/>
      <c r="AG173" s="314"/>
      <c r="AH173" s="314"/>
      <c r="AI173" s="311"/>
      <c r="AJ173" s="314"/>
      <c r="AK173" s="314"/>
    </row>
    <row r="174" spans="1:37" ht="16.5" customHeight="1">
      <c r="A174" s="369"/>
      <c r="B174" s="369"/>
      <c r="C174" s="369"/>
      <c r="D174" s="369"/>
      <c r="E174" s="369"/>
      <c r="F174" s="369"/>
      <c r="G174" s="369"/>
      <c r="H174" s="369"/>
      <c r="I174" s="369"/>
      <c r="J174" s="369"/>
      <c r="K174" s="369"/>
      <c r="L174" s="369"/>
      <c r="M174" s="369"/>
      <c r="N174" s="369"/>
      <c r="O174" s="369"/>
      <c r="P174" s="369"/>
      <c r="Q174" s="369"/>
      <c r="R174" s="369"/>
      <c r="S174" s="334"/>
      <c r="T174" s="334"/>
      <c r="U174" s="371"/>
      <c r="V174" s="301"/>
      <c r="W174" s="310"/>
      <c r="X174" s="301"/>
      <c r="Y174" s="298"/>
      <c r="Z174" s="298"/>
      <c r="AA174" s="314"/>
      <c r="AB174" s="314"/>
      <c r="AC174" s="314"/>
      <c r="AD174" s="314"/>
      <c r="AE174" s="314"/>
      <c r="AF174" s="314"/>
      <c r="AG174" s="314"/>
      <c r="AH174" s="314"/>
      <c r="AI174" s="311"/>
      <c r="AJ174" s="314"/>
      <c r="AK174" s="314"/>
    </row>
    <row r="175" spans="1:37" ht="16.5" customHeight="1">
      <c r="A175" s="369"/>
      <c r="B175" s="369"/>
      <c r="C175" s="369"/>
      <c r="D175" s="369"/>
      <c r="E175" s="369"/>
      <c r="F175" s="369"/>
      <c r="G175" s="369"/>
      <c r="H175" s="369"/>
      <c r="I175" s="369"/>
      <c r="J175" s="369"/>
      <c r="K175" s="369"/>
      <c r="L175" s="369"/>
      <c r="M175" s="369"/>
      <c r="N175" s="369"/>
      <c r="O175" s="369"/>
      <c r="P175" s="369"/>
      <c r="Q175" s="369"/>
      <c r="R175" s="369"/>
      <c r="S175" s="332"/>
      <c r="T175" s="332"/>
      <c r="U175" s="371"/>
      <c r="V175" s="301"/>
      <c r="W175" s="310"/>
      <c r="X175" s="301"/>
      <c r="Y175" s="298"/>
      <c r="Z175" s="298"/>
      <c r="AA175" s="314"/>
      <c r="AB175" s="314"/>
      <c r="AC175" s="314"/>
      <c r="AD175" s="314"/>
      <c r="AE175" s="314"/>
      <c r="AF175" s="314"/>
      <c r="AG175" s="314"/>
      <c r="AH175" s="314"/>
      <c r="AI175" s="311"/>
      <c r="AJ175" s="314"/>
      <c r="AK175" s="314"/>
    </row>
    <row r="176" spans="1:37" ht="16.5" customHeight="1">
      <c r="A176" s="369"/>
      <c r="B176" s="369"/>
      <c r="C176" s="369"/>
      <c r="D176" s="369"/>
      <c r="E176" s="369"/>
      <c r="F176" s="369"/>
      <c r="G176" s="369"/>
      <c r="H176" s="369"/>
      <c r="I176" s="369"/>
      <c r="J176" s="369"/>
      <c r="K176" s="369"/>
      <c r="L176" s="369"/>
      <c r="M176" s="369"/>
      <c r="N176" s="369"/>
      <c r="O176" s="369"/>
      <c r="P176" s="369"/>
      <c r="Q176" s="369"/>
      <c r="R176" s="369"/>
      <c r="S176" s="332"/>
      <c r="T176" s="332"/>
      <c r="U176" s="371"/>
      <c r="V176" s="301"/>
      <c r="W176" s="310"/>
      <c r="X176" s="301"/>
      <c r="Y176" s="298"/>
      <c r="Z176" s="298"/>
      <c r="AA176" s="314"/>
      <c r="AB176" s="314"/>
      <c r="AC176" s="314"/>
      <c r="AD176" s="314"/>
      <c r="AE176" s="314"/>
      <c r="AF176" s="314"/>
      <c r="AG176" s="314"/>
      <c r="AH176" s="314"/>
      <c r="AI176" s="311"/>
      <c r="AJ176" s="314"/>
      <c r="AK176" s="314"/>
    </row>
    <row r="177" spans="1:37" ht="16.5" customHeight="1">
      <c r="A177" s="369"/>
      <c r="B177" s="369"/>
      <c r="C177" s="369"/>
      <c r="D177" s="369"/>
      <c r="E177" s="369"/>
      <c r="F177" s="369"/>
      <c r="G177" s="369"/>
      <c r="H177" s="369"/>
      <c r="I177" s="369"/>
      <c r="J177" s="369"/>
      <c r="K177" s="369"/>
      <c r="L177" s="369"/>
      <c r="M177" s="369"/>
      <c r="N177" s="369"/>
      <c r="O177" s="369"/>
      <c r="P177" s="369"/>
      <c r="Q177" s="369"/>
      <c r="R177" s="369"/>
      <c r="S177" s="332"/>
      <c r="T177" s="332"/>
      <c r="U177" s="371"/>
      <c r="V177" s="301"/>
      <c r="W177" s="310"/>
      <c r="X177" s="301"/>
      <c r="Y177" s="298"/>
      <c r="Z177" s="298"/>
      <c r="AA177" s="314"/>
      <c r="AB177" s="314"/>
      <c r="AC177" s="314"/>
      <c r="AD177" s="314"/>
      <c r="AE177" s="314"/>
      <c r="AF177" s="314"/>
      <c r="AG177" s="314"/>
      <c r="AH177" s="314"/>
      <c r="AI177" s="311"/>
      <c r="AJ177" s="314"/>
      <c r="AK177" s="314"/>
    </row>
    <row r="178" spans="1:37" ht="16.5" customHeight="1">
      <c r="A178" s="369"/>
      <c r="B178" s="369"/>
      <c r="C178" s="369"/>
      <c r="D178" s="369"/>
      <c r="E178" s="369"/>
      <c r="F178" s="369"/>
      <c r="G178" s="369"/>
      <c r="H178" s="369"/>
      <c r="I178" s="369"/>
      <c r="J178" s="369"/>
      <c r="K178" s="369"/>
      <c r="L178" s="369"/>
      <c r="M178" s="369"/>
      <c r="N178" s="369"/>
      <c r="O178" s="369"/>
      <c r="P178" s="369"/>
      <c r="Q178" s="369"/>
      <c r="R178" s="369"/>
      <c r="S178" s="332"/>
      <c r="T178" s="332"/>
      <c r="U178" s="371"/>
      <c r="V178" s="301"/>
      <c r="W178" s="301"/>
      <c r="X178" s="301"/>
      <c r="Y178" s="298"/>
      <c r="Z178" s="298"/>
      <c r="AA178" s="314"/>
      <c r="AB178" s="314"/>
      <c r="AC178" s="314"/>
      <c r="AD178" s="314"/>
      <c r="AE178" s="314"/>
      <c r="AF178" s="314"/>
      <c r="AG178" s="314"/>
      <c r="AH178" s="314"/>
      <c r="AI178" s="311"/>
      <c r="AJ178" s="314"/>
      <c r="AK178" s="314"/>
    </row>
    <row r="179" spans="1:37" ht="16.5" customHeight="1">
      <c r="A179" s="369"/>
      <c r="B179" s="369"/>
      <c r="C179" s="369"/>
      <c r="D179" s="369"/>
      <c r="E179" s="369"/>
      <c r="F179" s="369"/>
      <c r="G179" s="369"/>
      <c r="H179" s="369"/>
      <c r="I179" s="369"/>
      <c r="J179" s="369"/>
      <c r="K179" s="369"/>
      <c r="L179" s="369"/>
      <c r="M179" s="369"/>
      <c r="N179" s="369"/>
      <c r="O179" s="369"/>
      <c r="P179" s="369"/>
      <c r="Q179" s="369"/>
      <c r="R179" s="369"/>
      <c r="S179" s="332"/>
      <c r="T179" s="332"/>
      <c r="U179" s="371"/>
      <c r="V179" s="301"/>
      <c r="W179" s="301"/>
      <c r="X179" s="301"/>
      <c r="Y179" s="298"/>
      <c r="Z179" s="298"/>
      <c r="AA179" s="314"/>
      <c r="AB179" s="314"/>
      <c r="AC179" s="314"/>
      <c r="AD179" s="314"/>
      <c r="AE179" s="314"/>
      <c r="AF179" s="314"/>
      <c r="AG179" s="314"/>
      <c r="AH179" s="314"/>
      <c r="AI179" s="311"/>
      <c r="AJ179" s="314"/>
      <c r="AK179" s="314"/>
    </row>
    <row r="180" spans="1:37" ht="16.5" customHeight="1">
      <c r="A180" s="369"/>
      <c r="B180" s="369"/>
      <c r="C180" s="369"/>
      <c r="D180" s="369"/>
      <c r="E180" s="369"/>
      <c r="F180" s="369"/>
      <c r="G180" s="369"/>
      <c r="H180" s="369"/>
      <c r="I180" s="369"/>
      <c r="J180" s="369"/>
      <c r="K180" s="369"/>
      <c r="L180" s="369"/>
      <c r="M180" s="369"/>
      <c r="N180" s="369"/>
      <c r="O180" s="369"/>
      <c r="P180" s="369"/>
      <c r="Q180" s="369"/>
      <c r="R180" s="369"/>
      <c r="S180" s="332"/>
      <c r="T180" s="332"/>
      <c r="U180" s="371"/>
      <c r="V180" s="301"/>
      <c r="W180" s="301"/>
      <c r="X180" s="301"/>
      <c r="Y180" s="298"/>
      <c r="Z180" s="298"/>
      <c r="AA180" s="314"/>
      <c r="AB180" s="314"/>
      <c r="AC180" s="314"/>
      <c r="AD180" s="314"/>
      <c r="AE180" s="314"/>
      <c r="AF180" s="314"/>
      <c r="AG180" s="314"/>
      <c r="AH180" s="314"/>
      <c r="AI180" s="311"/>
      <c r="AJ180" s="314"/>
      <c r="AK180" s="314"/>
    </row>
    <row r="181" spans="1:37" ht="16.5" customHeight="1">
      <c r="A181" s="369"/>
      <c r="B181" s="369"/>
      <c r="C181" s="369"/>
      <c r="D181" s="369"/>
      <c r="E181" s="369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32"/>
      <c r="T181" s="332"/>
      <c r="U181" s="371"/>
      <c r="V181" s="301"/>
      <c r="W181" s="301"/>
      <c r="X181" s="301"/>
      <c r="Y181" s="298"/>
      <c r="Z181" s="298"/>
      <c r="AA181" s="314"/>
      <c r="AB181" s="314"/>
      <c r="AC181" s="314"/>
      <c r="AD181" s="314"/>
      <c r="AE181" s="314"/>
      <c r="AF181" s="314"/>
      <c r="AG181" s="314"/>
      <c r="AH181" s="314"/>
      <c r="AI181" s="311"/>
      <c r="AJ181" s="314"/>
      <c r="AK181" s="314"/>
    </row>
    <row r="182" spans="1:37" ht="16.5" customHeight="1">
      <c r="A182" s="369"/>
      <c r="B182" s="369"/>
      <c r="C182" s="369"/>
      <c r="D182" s="369"/>
      <c r="E182" s="369"/>
      <c r="F182" s="369"/>
      <c r="G182" s="369"/>
      <c r="H182" s="369"/>
      <c r="I182" s="369"/>
      <c r="J182" s="369"/>
      <c r="K182" s="369"/>
      <c r="L182" s="369"/>
      <c r="M182" s="369"/>
      <c r="N182" s="369"/>
      <c r="O182" s="369"/>
      <c r="P182" s="369"/>
      <c r="Q182" s="369"/>
      <c r="R182" s="369"/>
      <c r="S182" s="332"/>
      <c r="T182" s="332"/>
      <c r="U182" s="371"/>
      <c r="V182" s="301"/>
      <c r="W182" s="301"/>
      <c r="X182" s="301"/>
      <c r="Y182" s="298"/>
      <c r="Z182" s="298"/>
      <c r="AA182" s="314"/>
      <c r="AB182" s="314"/>
      <c r="AC182" s="314"/>
      <c r="AD182" s="314"/>
      <c r="AE182" s="314"/>
      <c r="AF182" s="314"/>
      <c r="AG182" s="314"/>
      <c r="AH182" s="314"/>
      <c r="AI182" s="311"/>
      <c r="AJ182" s="314"/>
      <c r="AK182" s="314"/>
    </row>
    <row r="183" spans="1:37" ht="16.5" customHeight="1">
      <c r="A183" s="369"/>
      <c r="B183" s="369"/>
      <c r="C183" s="369"/>
      <c r="D183" s="369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  <c r="O183" s="369"/>
      <c r="P183" s="369"/>
      <c r="Q183" s="369"/>
      <c r="R183" s="369"/>
      <c r="S183" s="332"/>
      <c r="T183" s="332"/>
      <c r="U183" s="371"/>
      <c r="V183" s="301"/>
      <c r="W183" s="301"/>
      <c r="X183" s="301"/>
      <c r="Y183" s="298"/>
      <c r="Z183" s="298"/>
      <c r="AA183" s="314"/>
      <c r="AB183" s="314"/>
      <c r="AC183" s="314"/>
      <c r="AD183" s="314"/>
      <c r="AE183" s="314"/>
      <c r="AF183" s="314"/>
      <c r="AG183" s="314"/>
      <c r="AH183" s="314"/>
      <c r="AI183" s="311"/>
      <c r="AJ183" s="314"/>
      <c r="AK183" s="314"/>
    </row>
    <row r="184" spans="1:37" ht="16.5" customHeight="1">
      <c r="A184" s="369"/>
      <c r="B184" s="369"/>
      <c r="C184" s="369"/>
      <c r="D184" s="369"/>
      <c r="E184" s="369"/>
      <c r="F184" s="369"/>
      <c r="G184" s="369"/>
      <c r="H184" s="369"/>
      <c r="I184" s="369"/>
      <c r="J184" s="369"/>
      <c r="K184" s="369"/>
      <c r="L184" s="369"/>
      <c r="M184" s="369"/>
      <c r="N184" s="369"/>
      <c r="O184" s="369"/>
      <c r="P184" s="369"/>
      <c r="Q184" s="369"/>
      <c r="R184" s="369"/>
      <c r="S184" s="332"/>
      <c r="T184" s="332"/>
      <c r="U184" s="371"/>
      <c r="V184" s="301"/>
      <c r="W184" s="301"/>
      <c r="X184" s="301"/>
      <c r="Y184" s="298"/>
      <c r="Z184" s="298"/>
      <c r="AA184" s="314"/>
      <c r="AB184" s="314"/>
      <c r="AC184" s="314"/>
      <c r="AD184" s="314"/>
      <c r="AE184" s="314"/>
      <c r="AF184" s="314"/>
      <c r="AG184" s="314"/>
      <c r="AH184" s="314"/>
      <c r="AI184" s="311"/>
      <c r="AJ184" s="314"/>
      <c r="AK184" s="314"/>
    </row>
    <row r="185" spans="1:37" ht="16.5" customHeight="1">
      <c r="A185" s="369"/>
      <c r="B185" s="369"/>
      <c r="C185" s="369"/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  <c r="O185" s="369"/>
      <c r="P185" s="369"/>
      <c r="Q185" s="369"/>
      <c r="R185" s="369"/>
      <c r="S185" s="332"/>
      <c r="T185" s="332"/>
      <c r="U185" s="371"/>
      <c r="V185" s="301"/>
      <c r="W185" s="301"/>
      <c r="X185" s="301"/>
      <c r="Y185" s="298"/>
      <c r="Z185" s="298"/>
      <c r="AA185" s="314"/>
      <c r="AB185" s="314"/>
      <c r="AC185" s="314"/>
      <c r="AD185" s="314"/>
      <c r="AE185" s="314"/>
      <c r="AF185" s="314"/>
      <c r="AG185" s="314"/>
      <c r="AH185" s="314"/>
      <c r="AI185" s="311"/>
      <c r="AJ185" s="314"/>
      <c r="AK185" s="314"/>
    </row>
    <row r="186" spans="1:37" ht="16.5" customHeight="1">
      <c r="A186" s="369"/>
      <c r="B186" s="369"/>
      <c r="C186" s="369"/>
      <c r="D186" s="369"/>
      <c r="E186" s="369"/>
      <c r="F186" s="369"/>
      <c r="G186" s="369"/>
      <c r="H186" s="369"/>
      <c r="I186" s="369"/>
      <c r="J186" s="369"/>
      <c r="K186" s="369"/>
      <c r="L186" s="369"/>
      <c r="M186" s="369"/>
      <c r="N186" s="369"/>
      <c r="O186" s="369"/>
      <c r="P186" s="369"/>
      <c r="Q186" s="369"/>
      <c r="R186" s="369"/>
      <c r="S186" s="332"/>
      <c r="T186" s="332"/>
      <c r="U186" s="371"/>
      <c r="V186" s="301"/>
      <c r="W186" s="301"/>
      <c r="X186" s="301"/>
      <c r="Y186" s="298"/>
      <c r="Z186" s="298"/>
      <c r="AA186" s="314"/>
      <c r="AB186" s="314"/>
      <c r="AC186" s="314"/>
      <c r="AD186" s="314"/>
      <c r="AE186" s="314"/>
      <c r="AF186" s="314"/>
      <c r="AG186" s="314"/>
      <c r="AH186" s="314"/>
      <c r="AI186" s="311"/>
      <c r="AJ186" s="314"/>
      <c r="AK186" s="314"/>
    </row>
    <row r="187" spans="1:37" ht="16.5" customHeight="1">
      <c r="A187" s="369"/>
      <c r="B187" s="369"/>
      <c r="C187" s="369"/>
      <c r="D187" s="369"/>
      <c r="E187" s="369"/>
      <c r="F187" s="369"/>
      <c r="G187" s="369"/>
      <c r="H187" s="369"/>
      <c r="I187" s="369"/>
      <c r="J187" s="369"/>
      <c r="K187" s="369"/>
      <c r="L187" s="369"/>
      <c r="M187" s="369"/>
      <c r="N187" s="369"/>
      <c r="O187" s="369"/>
      <c r="P187" s="369"/>
      <c r="Q187" s="369"/>
      <c r="R187" s="369"/>
      <c r="S187" s="332"/>
      <c r="T187" s="332"/>
      <c r="U187" s="371"/>
      <c r="V187" s="301"/>
      <c r="W187" s="301"/>
      <c r="X187" s="301"/>
      <c r="Y187" s="298"/>
      <c r="Z187" s="298"/>
      <c r="AA187" s="314"/>
      <c r="AB187" s="314"/>
      <c r="AC187" s="314"/>
      <c r="AD187" s="314"/>
      <c r="AE187" s="314"/>
      <c r="AF187" s="314"/>
      <c r="AG187" s="314"/>
      <c r="AH187" s="314"/>
      <c r="AI187" s="311"/>
      <c r="AJ187" s="314"/>
      <c r="AK187" s="314"/>
    </row>
    <row r="188" spans="1:37" ht="16.5" customHeight="1">
      <c r="A188" s="369"/>
      <c r="B188" s="369"/>
      <c r="C188" s="369"/>
      <c r="D188" s="369"/>
      <c r="E188" s="369"/>
      <c r="F188" s="369"/>
      <c r="G188" s="369"/>
      <c r="H188" s="369"/>
      <c r="I188" s="369"/>
      <c r="J188" s="369"/>
      <c r="K188" s="369"/>
      <c r="L188" s="369"/>
      <c r="M188" s="369"/>
      <c r="N188" s="369"/>
      <c r="O188" s="369"/>
      <c r="P188" s="369"/>
      <c r="Q188" s="369"/>
      <c r="R188" s="369"/>
      <c r="S188" s="369"/>
      <c r="T188" s="369"/>
      <c r="U188" s="371"/>
      <c r="V188" s="314"/>
      <c r="W188" s="314"/>
      <c r="X188" s="314"/>
      <c r="Y188" s="314"/>
      <c r="Z188" s="298"/>
      <c r="AA188" s="314"/>
      <c r="AB188" s="314"/>
      <c r="AC188" s="314"/>
      <c r="AD188" s="314"/>
      <c r="AE188" s="314"/>
      <c r="AF188" s="314"/>
      <c r="AG188" s="314"/>
      <c r="AH188" s="314"/>
      <c r="AI188" s="311"/>
      <c r="AJ188" s="314"/>
      <c r="AK188" s="314"/>
    </row>
    <row r="189" spans="1:37" ht="16.5" customHeight="1">
      <c r="A189" s="369"/>
      <c r="B189" s="369"/>
      <c r="C189" s="369"/>
      <c r="D189" s="369"/>
      <c r="E189" s="369"/>
      <c r="F189" s="369"/>
      <c r="G189" s="369"/>
      <c r="H189" s="369"/>
      <c r="I189" s="369"/>
      <c r="J189" s="369"/>
      <c r="K189" s="369"/>
      <c r="L189" s="369"/>
      <c r="M189" s="369"/>
      <c r="N189" s="369"/>
      <c r="O189" s="369"/>
      <c r="P189" s="369"/>
      <c r="Q189" s="369"/>
      <c r="R189" s="369"/>
      <c r="S189" s="369"/>
      <c r="T189" s="369"/>
      <c r="U189" s="369"/>
      <c r="V189" s="314"/>
      <c r="W189" s="314"/>
      <c r="X189" s="314"/>
      <c r="Y189" s="314"/>
      <c r="Z189" s="314"/>
      <c r="AA189" s="314"/>
      <c r="AB189" s="314"/>
      <c r="AC189" s="314"/>
      <c r="AD189" s="314"/>
      <c r="AE189" s="314"/>
      <c r="AF189" s="314"/>
      <c r="AG189" s="314"/>
      <c r="AH189" s="314"/>
      <c r="AI189" s="311"/>
      <c r="AJ189" s="314"/>
      <c r="AK189" s="314"/>
    </row>
    <row r="190" spans="1:37" ht="16.5" customHeight="1">
      <c r="A190" s="369"/>
      <c r="B190" s="369"/>
      <c r="C190" s="369"/>
      <c r="D190" s="369"/>
      <c r="E190" s="369"/>
      <c r="F190" s="369"/>
      <c r="G190" s="369"/>
      <c r="H190" s="369"/>
      <c r="I190" s="369"/>
      <c r="J190" s="369"/>
      <c r="K190" s="369"/>
      <c r="L190" s="369"/>
      <c r="M190" s="369"/>
      <c r="N190" s="369"/>
      <c r="O190" s="369"/>
      <c r="P190" s="369"/>
      <c r="Q190" s="369"/>
      <c r="R190" s="369"/>
      <c r="S190" s="369"/>
      <c r="T190" s="369"/>
      <c r="U190" s="369"/>
      <c r="V190" s="314"/>
      <c r="W190" s="314"/>
      <c r="X190" s="314"/>
      <c r="Y190" s="314"/>
      <c r="Z190" s="314"/>
      <c r="AA190" s="314"/>
      <c r="AB190" s="314"/>
      <c r="AC190" s="314"/>
      <c r="AD190" s="314"/>
      <c r="AE190" s="314"/>
      <c r="AF190" s="314"/>
      <c r="AG190" s="314"/>
      <c r="AH190" s="314"/>
      <c r="AI190" s="311"/>
      <c r="AJ190" s="314"/>
      <c r="AK190" s="314"/>
    </row>
    <row r="191" spans="1:37" ht="16.5" customHeight="1">
      <c r="A191" s="369"/>
      <c r="B191" s="369"/>
      <c r="C191" s="369"/>
      <c r="D191" s="369"/>
      <c r="E191" s="369"/>
      <c r="F191" s="369"/>
      <c r="G191" s="369"/>
      <c r="H191" s="369"/>
      <c r="I191" s="369"/>
      <c r="J191" s="369"/>
      <c r="K191" s="369"/>
      <c r="L191" s="369"/>
      <c r="M191" s="369"/>
      <c r="N191" s="369"/>
      <c r="O191" s="369"/>
      <c r="P191" s="369"/>
      <c r="Q191" s="369"/>
      <c r="R191" s="369"/>
      <c r="S191" s="369"/>
      <c r="T191" s="369"/>
      <c r="U191" s="369"/>
      <c r="V191" s="314"/>
      <c r="W191" s="314"/>
      <c r="X191" s="314"/>
      <c r="Y191" s="314"/>
      <c r="Z191" s="314"/>
      <c r="AA191" s="314"/>
      <c r="AB191" s="314"/>
      <c r="AC191" s="314"/>
      <c r="AD191" s="314"/>
      <c r="AE191" s="314"/>
      <c r="AF191" s="314"/>
      <c r="AG191" s="314"/>
      <c r="AH191" s="314"/>
      <c r="AI191" s="311"/>
      <c r="AJ191" s="314"/>
      <c r="AK191" s="314"/>
    </row>
    <row r="192" spans="1:37" ht="16.5" customHeight="1">
      <c r="A192" s="369"/>
      <c r="B192" s="369"/>
      <c r="C192" s="369"/>
      <c r="D192" s="369"/>
      <c r="E192" s="369"/>
      <c r="F192" s="369"/>
      <c r="G192" s="369"/>
      <c r="H192" s="369"/>
      <c r="I192" s="369"/>
      <c r="J192" s="369"/>
      <c r="K192" s="369"/>
      <c r="L192" s="369"/>
      <c r="M192" s="369"/>
      <c r="N192" s="369"/>
      <c r="O192" s="369"/>
      <c r="P192" s="369"/>
      <c r="Q192" s="369"/>
      <c r="R192" s="369"/>
      <c r="S192" s="369"/>
      <c r="T192" s="369"/>
      <c r="U192" s="369"/>
      <c r="V192" s="314"/>
      <c r="W192" s="314"/>
      <c r="X192" s="314"/>
      <c r="Y192" s="314"/>
      <c r="Z192" s="314"/>
      <c r="AA192" s="314"/>
      <c r="AB192" s="314"/>
      <c r="AC192" s="314"/>
      <c r="AD192" s="314"/>
      <c r="AE192" s="314"/>
      <c r="AF192" s="314"/>
      <c r="AG192" s="314"/>
      <c r="AH192" s="314"/>
      <c r="AI192" s="311"/>
      <c r="AJ192" s="314"/>
      <c r="AK192" s="314"/>
    </row>
    <row r="193" spans="1:37" ht="16.5" customHeight="1">
      <c r="A193" s="369"/>
      <c r="B193" s="369"/>
      <c r="C193" s="369"/>
      <c r="D193" s="369"/>
      <c r="E193" s="369"/>
      <c r="F193" s="369"/>
      <c r="G193" s="369"/>
      <c r="H193" s="369"/>
      <c r="I193" s="369"/>
      <c r="J193" s="369"/>
      <c r="K193" s="369"/>
      <c r="L193" s="369"/>
      <c r="M193" s="369"/>
      <c r="N193" s="369"/>
      <c r="O193" s="369"/>
      <c r="P193" s="369"/>
      <c r="Q193" s="369"/>
      <c r="R193" s="369"/>
      <c r="S193" s="369"/>
      <c r="T193" s="369"/>
      <c r="U193" s="369"/>
      <c r="V193" s="314"/>
      <c r="W193" s="314"/>
      <c r="X193" s="314"/>
      <c r="Y193" s="314"/>
      <c r="Z193" s="314"/>
      <c r="AA193" s="314"/>
      <c r="AB193" s="314"/>
      <c r="AC193" s="314"/>
      <c r="AD193" s="314"/>
      <c r="AE193" s="314"/>
      <c r="AF193" s="314"/>
      <c r="AG193" s="314"/>
      <c r="AH193" s="314"/>
      <c r="AI193" s="311"/>
      <c r="AJ193" s="314"/>
      <c r="AK193" s="314"/>
    </row>
    <row r="194" spans="1:37" ht="16.5" customHeight="1">
      <c r="A194" s="369"/>
      <c r="B194" s="369"/>
      <c r="C194" s="369"/>
      <c r="D194" s="369"/>
      <c r="E194" s="369"/>
      <c r="F194" s="369"/>
      <c r="G194" s="369"/>
      <c r="H194" s="369"/>
      <c r="I194" s="369"/>
      <c r="J194" s="369"/>
      <c r="K194" s="369"/>
      <c r="L194" s="369"/>
      <c r="M194" s="369"/>
      <c r="N194" s="369"/>
      <c r="O194" s="369"/>
      <c r="P194" s="369"/>
      <c r="Q194" s="369"/>
      <c r="R194" s="369"/>
      <c r="S194" s="369"/>
      <c r="T194" s="369"/>
      <c r="U194" s="369"/>
      <c r="V194" s="314"/>
      <c r="W194" s="314"/>
      <c r="X194" s="314"/>
      <c r="Y194" s="314"/>
      <c r="Z194" s="314"/>
      <c r="AA194" s="314"/>
      <c r="AB194" s="314"/>
      <c r="AC194" s="314"/>
      <c r="AD194" s="314"/>
      <c r="AE194" s="314"/>
      <c r="AF194" s="314"/>
      <c r="AG194" s="314"/>
      <c r="AH194" s="314"/>
      <c r="AI194" s="311"/>
      <c r="AJ194" s="314"/>
      <c r="AK194" s="314"/>
    </row>
    <row r="195" spans="1:37" ht="16.5" customHeight="1">
      <c r="A195" s="369"/>
      <c r="B195" s="369"/>
      <c r="C195" s="369"/>
      <c r="D195" s="369"/>
      <c r="E195" s="369"/>
      <c r="F195" s="369"/>
      <c r="G195" s="369"/>
      <c r="H195" s="369"/>
      <c r="I195" s="369"/>
      <c r="J195" s="369"/>
      <c r="K195" s="369"/>
      <c r="L195" s="369"/>
      <c r="M195" s="369"/>
      <c r="N195" s="369"/>
      <c r="O195" s="369"/>
      <c r="P195" s="369"/>
      <c r="Q195" s="369"/>
      <c r="R195" s="369"/>
      <c r="S195" s="369"/>
      <c r="T195" s="369"/>
      <c r="U195" s="369"/>
      <c r="V195" s="314"/>
      <c r="W195" s="314"/>
      <c r="X195" s="314"/>
      <c r="Y195" s="314"/>
      <c r="Z195" s="314"/>
      <c r="AA195" s="314"/>
      <c r="AB195" s="314"/>
      <c r="AC195" s="314"/>
      <c r="AD195" s="314"/>
      <c r="AE195" s="314"/>
      <c r="AF195" s="314"/>
      <c r="AG195" s="314"/>
      <c r="AH195" s="314"/>
      <c r="AI195" s="311"/>
      <c r="AJ195" s="314"/>
      <c r="AK195" s="314"/>
    </row>
    <row r="196" spans="1:37" ht="16.5" customHeight="1">
      <c r="A196" s="369"/>
      <c r="B196" s="369"/>
      <c r="C196" s="369"/>
      <c r="D196" s="369"/>
      <c r="E196" s="369"/>
      <c r="F196" s="369"/>
      <c r="G196" s="369"/>
      <c r="H196" s="369"/>
      <c r="I196" s="369"/>
      <c r="J196" s="369"/>
      <c r="K196" s="369"/>
      <c r="L196" s="369"/>
      <c r="M196" s="369"/>
      <c r="N196" s="369"/>
      <c r="O196" s="369"/>
      <c r="P196" s="369"/>
      <c r="Q196" s="369"/>
      <c r="R196" s="369"/>
      <c r="S196" s="369"/>
      <c r="T196" s="369"/>
      <c r="U196" s="369"/>
      <c r="V196" s="314"/>
      <c r="W196" s="314"/>
      <c r="X196" s="314"/>
      <c r="Y196" s="314"/>
      <c r="Z196" s="314"/>
      <c r="AA196" s="314"/>
      <c r="AB196" s="314"/>
      <c r="AC196" s="314"/>
      <c r="AD196" s="314"/>
      <c r="AE196" s="314"/>
      <c r="AF196" s="314"/>
      <c r="AG196" s="314"/>
      <c r="AH196" s="314"/>
      <c r="AI196" s="311"/>
      <c r="AJ196" s="314"/>
      <c r="AK196" s="314"/>
    </row>
    <row r="197" spans="1:37" ht="16.5" customHeight="1">
      <c r="A197" s="369"/>
      <c r="B197" s="369"/>
      <c r="C197" s="369"/>
      <c r="D197" s="369"/>
      <c r="E197" s="369"/>
      <c r="F197" s="369"/>
      <c r="G197" s="369"/>
      <c r="H197" s="369"/>
      <c r="I197" s="369"/>
      <c r="J197" s="369"/>
      <c r="K197" s="369"/>
      <c r="L197" s="369"/>
      <c r="M197" s="369"/>
      <c r="N197" s="369"/>
      <c r="O197" s="369"/>
      <c r="P197" s="369"/>
      <c r="Q197" s="369"/>
      <c r="R197" s="369"/>
      <c r="S197" s="369"/>
      <c r="T197" s="369"/>
      <c r="U197" s="369"/>
      <c r="V197" s="314"/>
      <c r="W197" s="314"/>
      <c r="X197" s="314"/>
      <c r="Y197" s="314"/>
      <c r="Z197" s="314"/>
      <c r="AA197" s="314"/>
      <c r="AB197" s="314"/>
      <c r="AC197" s="314"/>
      <c r="AD197" s="314"/>
      <c r="AE197" s="314"/>
      <c r="AF197" s="314"/>
      <c r="AG197" s="314"/>
      <c r="AH197" s="314"/>
      <c r="AI197" s="311"/>
      <c r="AJ197" s="314"/>
      <c r="AK197" s="314"/>
    </row>
    <row r="198" spans="1:37" ht="16.5" customHeight="1">
      <c r="A198" s="369"/>
      <c r="B198" s="369"/>
      <c r="C198" s="369"/>
      <c r="D198" s="369"/>
      <c r="E198" s="369"/>
      <c r="F198" s="369"/>
      <c r="G198" s="369"/>
      <c r="H198" s="369"/>
      <c r="I198" s="369"/>
      <c r="J198" s="369"/>
      <c r="K198" s="369"/>
      <c r="L198" s="369"/>
      <c r="M198" s="369"/>
      <c r="N198" s="369"/>
      <c r="O198" s="369"/>
      <c r="P198" s="369"/>
      <c r="Q198" s="369"/>
      <c r="R198" s="369"/>
      <c r="S198" s="369"/>
      <c r="T198" s="369"/>
      <c r="U198" s="369"/>
      <c r="V198" s="314"/>
      <c r="W198" s="314"/>
      <c r="X198" s="314"/>
      <c r="Y198" s="314"/>
      <c r="Z198" s="314"/>
      <c r="AA198" s="314"/>
      <c r="AB198" s="314"/>
      <c r="AC198" s="314"/>
      <c r="AD198" s="314"/>
      <c r="AE198" s="314"/>
      <c r="AF198" s="314"/>
      <c r="AG198" s="314"/>
      <c r="AH198" s="314"/>
      <c r="AI198" s="311"/>
      <c r="AJ198" s="314"/>
      <c r="AK198" s="314"/>
    </row>
    <row r="199" spans="1:37" ht="16.5" customHeight="1">
      <c r="A199" s="369"/>
      <c r="B199" s="369"/>
      <c r="C199" s="369"/>
      <c r="D199" s="369"/>
      <c r="E199" s="369"/>
      <c r="F199" s="369"/>
      <c r="G199" s="369"/>
      <c r="H199" s="369"/>
      <c r="I199" s="369"/>
      <c r="J199" s="369"/>
      <c r="K199" s="369"/>
      <c r="L199" s="369"/>
      <c r="M199" s="369"/>
      <c r="N199" s="369"/>
      <c r="O199" s="369"/>
      <c r="P199" s="369"/>
      <c r="Q199" s="369"/>
      <c r="R199" s="369"/>
      <c r="S199" s="369"/>
      <c r="T199" s="369"/>
      <c r="U199" s="369"/>
      <c r="V199" s="314"/>
      <c r="W199" s="314"/>
      <c r="X199" s="314"/>
      <c r="Y199" s="314"/>
      <c r="Z199" s="314"/>
      <c r="AA199" s="314"/>
      <c r="AB199" s="314"/>
      <c r="AC199" s="314"/>
      <c r="AD199" s="314"/>
      <c r="AE199" s="314"/>
      <c r="AF199" s="314"/>
      <c r="AG199" s="314"/>
      <c r="AH199" s="314"/>
      <c r="AI199" s="311"/>
      <c r="AJ199" s="314"/>
      <c r="AK199" s="314"/>
    </row>
    <row r="200" spans="1:37" ht="16.5" customHeight="1">
      <c r="A200" s="369"/>
      <c r="B200" s="369"/>
      <c r="C200" s="369"/>
      <c r="D200" s="369"/>
      <c r="E200" s="369"/>
      <c r="F200" s="369"/>
      <c r="G200" s="369"/>
      <c r="H200" s="369"/>
      <c r="I200" s="369"/>
      <c r="J200" s="369"/>
      <c r="K200" s="369"/>
      <c r="L200" s="369"/>
      <c r="M200" s="369"/>
      <c r="N200" s="369"/>
      <c r="O200" s="369"/>
      <c r="P200" s="369"/>
      <c r="Q200" s="369"/>
      <c r="R200" s="369"/>
      <c r="S200" s="369"/>
      <c r="T200" s="369"/>
      <c r="U200" s="369"/>
      <c r="V200" s="314"/>
      <c r="W200" s="314"/>
      <c r="X200" s="314"/>
      <c r="Y200" s="314"/>
      <c r="Z200" s="314"/>
      <c r="AA200" s="314"/>
      <c r="AB200" s="314"/>
      <c r="AC200" s="314"/>
      <c r="AD200" s="314"/>
      <c r="AE200" s="314"/>
      <c r="AF200" s="314"/>
      <c r="AG200" s="314"/>
      <c r="AH200" s="314"/>
      <c r="AI200" s="311"/>
      <c r="AJ200" s="314"/>
      <c r="AK200" s="314"/>
    </row>
    <row r="201" spans="1:37" ht="16.5" customHeight="1">
      <c r="A201" s="369"/>
      <c r="B201" s="369"/>
      <c r="C201" s="369"/>
      <c r="D201" s="369"/>
      <c r="E201" s="369"/>
      <c r="F201" s="369"/>
      <c r="G201" s="369"/>
      <c r="H201" s="369"/>
      <c r="I201" s="369"/>
      <c r="J201" s="369"/>
      <c r="K201" s="369"/>
      <c r="L201" s="369"/>
      <c r="M201" s="369"/>
      <c r="N201" s="369"/>
      <c r="O201" s="369"/>
      <c r="P201" s="369"/>
      <c r="Q201" s="369"/>
      <c r="R201" s="369"/>
      <c r="S201" s="369"/>
      <c r="T201" s="369"/>
      <c r="U201" s="369"/>
      <c r="V201" s="314"/>
      <c r="W201" s="314"/>
      <c r="X201" s="314"/>
      <c r="Y201" s="314"/>
      <c r="Z201" s="314"/>
      <c r="AA201" s="314"/>
      <c r="AB201" s="314"/>
      <c r="AC201" s="314"/>
      <c r="AD201" s="314"/>
      <c r="AE201" s="314"/>
      <c r="AF201" s="314"/>
      <c r="AG201" s="314"/>
      <c r="AH201" s="314"/>
      <c r="AI201" s="311"/>
      <c r="AJ201" s="314"/>
      <c r="AK201" s="314"/>
    </row>
    <row r="202" spans="1:37" ht="16.5" customHeight="1">
      <c r="A202" s="369"/>
      <c r="B202" s="369"/>
      <c r="C202" s="369"/>
      <c r="D202" s="369"/>
      <c r="E202" s="369"/>
      <c r="F202" s="369"/>
      <c r="G202" s="369"/>
      <c r="H202" s="369"/>
      <c r="I202" s="369"/>
      <c r="J202" s="369"/>
      <c r="K202" s="369"/>
      <c r="L202" s="369"/>
      <c r="M202" s="369"/>
      <c r="N202" s="369"/>
      <c r="O202" s="369"/>
      <c r="P202" s="369"/>
      <c r="Q202" s="369"/>
      <c r="R202" s="369"/>
      <c r="S202" s="369"/>
      <c r="T202" s="369"/>
      <c r="U202" s="369"/>
      <c r="V202" s="314"/>
      <c r="W202" s="314"/>
      <c r="X202" s="314"/>
      <c r="Y202" s="314"/>
      <c r="Z202" s="314"/>
      <c r="AA202" s="314"/>
      <c r="AB202" s="314"/>
      <c r="AC202" s="314"/>
      <c r="AD202" s="314"/>
      <c r="AE202" s="314"/>
      <c r="AF202" s="314"/>
      <c r="AG202" s="314"/>
      <c r="AH202" s="314"/>
      <c r="AI202" s="311"/>
      <c r="AJ202" s="314"/>
      <c r="AK202" s="314"/>
    </row>
    <row r="203" spans="1:37" ht="16.5" customHeight="1">
      <c r="A203" s="369"/>
      <c r="B203" s="369"/>
      <c r="C203" s="369"/>
      <c r="D203" s="369"/>
      <c r="E203" s="369"/>
      <c r="F203" s="369"/>
      <c r="G203" s="369"/>
      <c r="H203" s="369"/>
      <c r="I203" s="369"/>
      <c r="J203" s="369"/>
      <c r="K203" s="369"/>
      <c r="L203" s="369"/>
      <c r="M203" s="369"/>
      <c r="N203" s="369"/>
      <c r="O203" s="369"/>
      <c r="P203" s="369"/>
      <c r="Q203" s="369"/>
      <c r="R203" s="369"/>
      <c r="S203" s="369"/>
      <c r="T203" s="369"/>
      <c r="U203" s="369"/>
      <c r="V203" s="314"/>
      <c r="W203" s="314"/>
      <c r="X203" s="314"/>
      <c r="Y203" s="314"/>
      <c r="Z203" s="314"/>
      <c r="AA203" s="314"/>
      <c r="AB203" s="314"/>
      <c r="AC203" s="314"/>
      <c r="AD203" s="314"/>
      <c r="AE203" s="314"/>
      <c r="AF203" s="314"/>
      <c r="AG203" s="314"/>
      <c r="AH203" s="314"/>
      <c r="AI203" s="311"/>
      <c r="AJ203" s="314"/>
      <c r="AK203" s="314"/>
    </row>
    <row r="204" spans="1:37" ht="16.5" customHeight="1">
      <c r="A204" s="369"/>
      <c r="B204" s="369"/>
      <c r="C204" s="369"/>
      <c r="D204" s="369"/>
      <c r="E204" s="369"/>
      <c r="F204" s="369"/>
      <c r="G204" s="369"/>
      <c r="H204" s="369"/>
      <c r="I204" s="369"/>
      <c r="J204" s="369"/>
      <c r="K204" s="369"/>
      <c r="L204" s="369"/>
      <c r="M204" s="369"/>
      <c r="N204" s="369"/>
      <c r="O204" s="369"/>
      <c r="P204" s="369"/>
      <c r="Q204" s="369"/>
      <c r="R204" s="369"/>
      <c r="S204" s="369"/>
      <c r="T204" s="369"/>
      <c r="U204" s="369"/>
      <c r="V204" s="314"/>
      <c r="W204" s="314"/>
      <c r="X204" s="314"/>
      <c r="Y204" s="314"/>
      <c r="Z204" s="314"/>
      <c r="AA204" s="314"/>
      <c r="AB204" s="314"/>
      <c r="AC204" s="314"/>
      <c r="AD204" s="314"/>
      <c r="AE204" s="314"/>
      <c r="AF204" s="314"/>
      <c r="AG204" s="314"/>
      <c r="AH204" s="314"/>
      <c r="AI204" s="311"/>
      <c r="AJ204" s="314"/>
      <c r="AK204" s="314"/>
    </row>
    <row r="205" spans="1:37" ht="16.5" customHeight="1">
      <c r="A205" s="369"/>
      <c r="B205" s="369"/>
      <c r="C205" s="369"/>
      <c r="D205" s="369"/>
      <c r="E205" s="369"/>
      <c r="F205" s="369"/>
      <c r="G205" s="369"/>
      <c r="H205" s="369"/>
      <c r="I205" s="369"/>
      <c r="J205" s="369"/>
      <c r="K205" s="369"/>
      <c r="L205" s="369"/>
      <c r="M205" s="369"/>
      <c r="N205" s="369"/>
      <c r="O205" s="369"/>
      <c r="P205" s="369"/>
      <c r="Q205" s="369"/>
      <c r="R205" s="369"/>
      <c r="S205" s="369"/>
      <c r="T205" s="369"/>
      <c r="U205" s="369"/>
      <c r="V205" s="314"/>
      <c r="W205" s="314"/>
      <c r="X205" s="314"/>
      <c r="Y205" s="314"/>
      <c r="Z205" s="314"/>
      <c r="AA205" s="314"/>
      <c r="AB205" s="314"/>
      <c r="AC205" s="314"/>
      <c r="AD205" s="314"/>
      <c r="AE205" s="314"/>
      <c r="AF205" s="314"/>
      <c r="AG205" s="314"/>
      <c r="AH205" s="314"/>
      <c r="AI205" s="311"/>
      <c r="AJ205" s="314"/>
      <c r="AK205" s="314"/>
    </row>
    <row r="206" spans="1:37" ht="16.5" customHeight="1">
      <c r="A206" s="369"/>
      <c r="B206" s="369"/>
      <c r="C206" s="369"/>
      <c r="D206" s="369"/>
      <c r="E206" s="369"/>
      <c r="F206" s="369"/>
      <c r="G206" s="369"/>
      <c r="H206" s="369"/>
      <c r="I206" s="369"/>
      <c r="J206" s="369"/>
      <c r="K206" s="369"/>
      <c r="L206" s="369"/>
      <c r="M206" s="369"/>
      <c r="N206" s="369"/>
      <c r="O206" s="369"/>
      <c r="P206" s="369"/>
      <c r="Q206" s="369"/>
      <c r="R206" s="369"/>
      <c r="S206" s="369"/>
      <c r="T206" s="369"/>
      <c r="U206" s="369"/>
      <c r="V206" s="314"/>
      <c r="W206" s="314"/>
      <c r="X206" s="314"/>
      <c r="Y206" s="314"/>
      <c r="Z206" s="314"/>
      <c r="AA206" s="314"/>
      <c r="AB206" s="314"/>
      <c r="AC206" s="314"/>
      <c r="AD206" s="314"/>
      <c r="AE206" s="314"/>
      <c r="AF206" s="314"/>
      <c r="AG206" s="314"/>
      <c r="AH206" s="314"/>
      <c r="AI206" s="311"/>
      <c r="AJ206" s="314"/>
      <c r="AK206" s="314"/>
    </row>
    <row r="207" spans="1:37" ht="16.5" customHeight="1">
      <c r="A207" s="369"/>
      <c r="B207" s="369"/>
      <c r="C207" s="369"/>
      <c r="D207" s="369"/>
      <c r="E207" s="369"/>
      <c r="F207" s="369"/>
      <c r="G207" s="369"/>
      <c r="H207" s="369"/>
      <c r="I207" s="369"/>
      <c r="J207" s="369"/>
      <c r="K207" s="369"/>
      <c r="L207" s="369"/>
      <c r="M207" s="369"/>
      <c r="N207" s="369"/>
      <c r="O207" s="369"/>
      <c r="P207" s="369"/>
      <c r="Q207" s="369"/>
      <c r="R207" s="369"/>
      <c r="S207" s="369"/>
      <c r="T207" s="369"/>
      <c r="U207" s="369"/>
      <c r="V207" s="314"/>
      <c r="W207" s="314"/>
      <c r="X207" s="314"/>
      <c r="Y207" s="314"/>
      <c r="Z207" s="314"/>
      <c r="AA207" s="314"/>
      <c r="AB207" s="314"/>
      <c r="AC207" s="314"/>
      <c r="AD207" s="314"/>
      <c r="AE207" s="314"/>
      <c r="AF207" s="314"/>
      <c r="AG207" s="314"/>
      <c r="AH207" s="314"/>
      <c r="AI207" s="311"/>
      <c r="AJ207" s="314"/>
      <c r="AK207" s="314"/>
    </row>
    <row r="208" spans="1:37" ht="16.5" customHeight="1">
      <c r="A208" s="369"/>
      <c r="B208" s="369"/>
      <c r="C208" s="369"/>
      <c r="D208" s="369"/>
      <c r="E208" s="369"/>
      <c r="F208" s="369"/>
      <c r="G208" s="369"/>
      <c r="H208" s="369"/>
      <c r="I208" s="369"/>
      <c r="J208" s="369"/>
      <c r="K208" s="369"/>
      <c r="L208" s="369"/>
      <c r="M208" s="369"/>
      <c r="N208" s="369"/>
      <c r="O208" s="369"/>
      <c r="P208" s="369"/>
      <c r="Q208" s="369"/>
      <c r="R208" s="369"/>
      <c r="S208" s="369"/>
      <c r="T208" s="369"/>
      <c r="U208" s="369"/>
      <c r="V208" s="314"/>
      <c r="W208" s="314"/>
      <c r="X208" s="314"/>
      <c r="Y208" s="314"/>
      <c r="Z208" s="314"/>
      <c r="AA208" s="314"/>
      <c r="AB208" s="314"/>
      <c r="AC208" s="314"/>
      <c r="AD208" s="314"/>
      <c r="AE208" s="314"/>
      <c r="AF208" s="314"/>
      <c r="AG208" s="314"/>
      <c r="AH208" s="314"/>
      <c r="AI208" s="311"/>
      <c r="AJ208" s="314"/>
      <c r="AK208" s="314"/>
    </row>
    <row r="209" spans="1:37" ht="16.5" customHeight="1">
      <c r="A209" s="369"/>
      <c r="B209" s="369"/>
      <c r="C209" s="369"/>
      <c r="D209" s="369"/>
      <c r="E209" s="369"/>
      <c r="F209" s="369"/>
      <c r="G209" s="369"/>
      <c r="H209" s="369"/>
      <c r="I209" s="369"/>
      <c r="J209" s="369"/>
      <c r="K209" s="369"/>
      <c r="L209" s="369"/>
      <c r="M209" s="369"/>
      <c r="N209" s="369"/>
      <c r="O209" s="369"/>
      <c r="P209" s="369"/>
      <c r="Q209" s="369"/>
      <c r="R209" s="369"/>
      <c r="S209" s="369"/>
      <c r="T209" s="369"/>
      <c r="U209" s="369"/>
      <c r="V209" s="314"/>
      <c r="W209" s="314"/>
      <c r="X209" s="314"/>
      <c r="Y209" s="314"/>
      <c r="Z209" s="314"/>
      <c r="AA209" s="314"/>
      <c r="AB209" s="314"/>
      <c r="AC209" s="314"/>
      <c r="AD209" s="314"/>
      <c r="AE209" s="314"/>
      <c r="AF209" s="314"/>
      <c r="AG209" s="314"/>
      <c r="AH209" s="314"/>
      <c r="AI209" s="311"/>
      <c r="AJ209" s="314"/>
      <c r="AK209" s="314"/>
    </row>
    <row r="210" spans="1:37" ht="16.5" customHeight="1">
      <c r="A210" s="369"/>
      <c r="B210" s="369"/>
      <c r="C210" s="369"/>
      <c r="D210" s="369"/>
      <c r="E210" s="369"/>
      <c r="F210" s="369"/>
      <c r="G210" s="369"/>
      <c r="H210" s="369"/>
      <c r="I210" s="369"/>
      <c r="J210" s="369"/>
      <c r="K210" s="369"/>
      <c r="L210" s="369"/>
      <c r="M210" s="369"/>
      <c r="N210" s="369"/>
      <c r="O210" s="369"/>
      <c r="P210" s="369"/>
      <c r="Q210" s="369"/>
      <c r="R210" s="369"/>
      <c r="S210" s="369"/>
      <c r="T210" s="369"/>
      <c r="U210" s="369"/>
      <c r="V210" s="314"/>
      <c r="W210" s="314"/>
      <c r="X210" s="314"/>
      <c r="Y210" s="314"/>
      <c r="Z210" s="314"/>
      <c r="AA210" s="314"/>
      <c r="AB210" s="314"/>
      <c r="AC210" s="314"/>
      <c r="AD210" s="314"/>
      <c r="AE210" s="314"/>
      <c r="AF210" s="314"/>
      <c r="AG210" s="314"/>
      <c r="AH210" s="314"/>
      <c r="AI210" s="311"/>
      <c r="AJ210" s="314"/>
      <c r="AK210" s="314"/>
    </row>
    <row r="211" spans="1:37" ht="16.5" customHeight="1">
      <c r="A211" s="369"/>
      <c r="B211" s="369"/>
      <c r="C211" s="369"/>
      <c r="D211" s="369"/>
      <c r="E211" s="369"/>
      <c r="F211" s="369"/>
      <c r="G211" s="369"/>
      <c r="H211" s="369"/>
      <c r="I211" s="369"/>
      <c r="J211" s="369"/>
      <c r="K211" s="369"/>
      <c r="L211" s="369"/>
      <c r="M211" s="369"/>
      <c r="N211" s="369"/>
      <c r="O211" s="369"/>
      <c r="P211" s="369"/>
      <c r="Q211" s="369"/>
      <c r="R211" s="369"/>
      <c r="S211" s="369"/>
      <c r="T211" s="369"/>
      <c r="U211" s="369"/>
      <c r="V211" s="314"/>
      <c r="W211" s="314"/>
      <c r="X211" s="314"/>
      <c r="Y211" s="314"/>
      <c r="Z211" s="314"/>
      <c r="AA211" s="314"/>
      <c r="AB211" s="314"/>
      <c r="AC211" s="314"/>
      <c r="AD211" s="314"/>
      <c r="AE211" s="314"/>
      <c r="AF211" s="314"/>
      <c r="AG211" s="314"/>
      <c r="AH211" s="314"/>
      <c r="AI211" s="311"/>
      <c r="AJ211" s="314"/>
      <c r="AK211" s="314"/>
    </row>
    <row r="212" spans="1:37" ht="16.5" customHeight="1">
      <c r="A212" s="369"/>
      <c r="B212" s="369"/>
      <c r="C212" s="369"/>
      <c r="D212" s="369"/>
      <c r="E212" s="369"/>
      <c r="F212" s="369"/>
      <c r="G212" s="369"/>
      <c r="H212" s="369"/>
      <c r="I212" s="369"/>
      <c r="J212" s="369"/>
      <c r="K212" s="369"/>
      <c r="L212" s="369"/>
      <c r="M212" s="369"/>
      <c r="N212" s="369"/>
      <c r="O212" s="369"/>
      <c r="P212" s="369"/>
      <c r="Q212" s="369"/>
      <c r="R212" s="369"/>
      <c r="S212" s="369"/>
      <c r="T212" s="369"/>
      <c r="U212" s="369"/>
      <c r="V212" s="314"/>
      <c r="W212" s="314"/>
      <c r="X212" s="314"/>
      <c r="Y212" s="314"/>
      <c r="Z212" s="314"/>
      <c r="AA212" s="314"/>
      <c r="AB212" s="314"/>
      <c r="AC212" s="314"/>
      <c r="AD212" s="314"/>
      <c r="AE212" s="314"/>
      <c r="AF212" s="314"/>
      <c r="AG212" s="314"/>
      <c r="AH212" s="314"/>
      <c r="AI212" s="311"/>
      <c r="AJ212" s="314"/>
      <c r="AK212" s="314"/>
    </row>
    <row r="213" spans="1:37" ht="16.5" customHeight="1">
      <c r="A213" s="369"/>
      <c r="B213" s="369"/>
      <c r="C213" s="369"/>
      <c r="D213" s="369"/>
      <c r="E213" s="369"/>
      <c r="F213" s="369"/>
      <c r="G213" s="369"/>
      <c r="H213" s="369"/>
      <c r="I213" s="369"/>
      <c r="J213" s="369"/>
      <c r="K213" s="369"/>
      <c r="L213" s="369"/>
      <c r="M213" s="369"/>
      <c r="N213" s="369"/>
      <c r="O213" s="369"/>
      <c r="P213" s="369"/>
      <c r="Q213" s="369"/>
      <c r="R213" s="369"/>
      <c r="S213" s="369"/>
      <c r="T213" s="369"/>
      <c r="U213" s="369"/>
      <c r="V213" s="314"/>
      <c r="W213" s="314"/>
      <c r="X213" s="314"/>
      <c r="Y213" s="314"/>
      <c r="Z213" s="314"/>
      <c r="AA213" s="314"/>
      <c r="AB213" s="314"/>
      <c r="AC213" s="314"/>
      <c r="AD213" s="314"/>
      <c r="AE213" s="314"/>
      <c r="AF213" s="314"/>
      <c r="AG213" s="314"/>
      <c r="AH213" s="314"/>
      <c r="AI213" s="311"/>
      <c r="AJ213" s="314"/>
      <c r="AK213" s="314"/>
    </row>
    <row r="214" spans="1:37" ht="16.5" customHeight="1">
      <c r="A214" s="369"/>
      <c r="B214" s="369"/>
      <c r="C214" s="369"/>
      <c r="D214" s="369"/>
      <c r="E214" s="369"/>
      <c r="F214" s="369"/>
      <c r="G214" s="369"/>
      <c r="H214" s="369"/>
      <c r="I214" s="369"/>
      <c r="J214" s="369"/>
      <c r="K214" s="369"/>
      <c r="L214" s="369"/>
      <c r="M214" s="369"/>
      <c r="N214" s="369"/>
      <c r="O214" s="369"/>
      <c r="P214" s="369"/>
      <c r="Q214" s="369"/>
      <c r="R214" s="369"/>
      <c r="S214" s="369"/>
      <c r="T214" s="369"/>
      <c r="U214" s="369"/>
      <c r="V214" s="314"/>
      <c r="W214" s="314"/>
      <c r="X214" s="314"/>
      <c r="Y214" s="314"/>
      <c r="Z214" s="314"/>
      <c r="AA214" s="314"/>
      <c r="AB214" s="314"/>
      <c r="AC214" s="314"/>
      <c r="AD214" s="314"/>
      <c r="AE214" s="314"/>
      <c r="AF214" s="314"/>
      <c r="AG214" s="314"/>
      <c r="AH214" s="314"/>
      <c r="AI214" s="311"/>
      <c r="AJ214" s="314"/>
      <c r="AK214" s="314"/>
    </row>
    <row r="215" spans="1:37" ht="16.5" customHeight="1">
      <c r="A215" s="369"/>
      <c r="B215" s="369"/>
      <c r="C215" s="369"/>
      <c r="D215" s="369"/>
      <c r="E215" s="369"/>
      <c r="F215" s="369"/>
      <c r="G215" s="369"/>
      <c r="H215" s="369"/>
      <c r="I215" s="369"/>
      <c r="J215" s="369"/>
      <c r="K215" s="369"/>
      <c r="L215" s="369"/>
      <c r="M215" s="369"/>
      <c r="N215" s="369"/>
      <c r="O215" s="369"/>
      <c r="P215" s="369"/>
      <c r="Q215" s="369"/>
      <c r="R215" s="369"/>
      <c r="S215" s="369"/>
      <c r="T215" s="369"/>
      <c r="U215" s="369"/>
      <c r="V215" s="314"/>
      <c r="W215" s="314"/>
      <c r="X215" s="314"/>
      <c r="Y215" s="314"/>
      <c r="Z215" s="314"/>
      <c r="AA215" s="314"/>
      <c r="AB215" s="314"/>
      <c r="AC215" s="314"/>
      <c r="AD215" s="314"/>
      <c r="AE215" s="314"/>
      <c r="AF215" s="314"/>
      <c r="AG215" s="314"/>
      <c r="AH215" s="314"/>
      <c r="AI215" s="311"/>
      <c r="AJ215" s="314"/>
      <c r="AK215" s="314"/>
    </row>
    <row r="216" spans="1:37" ht="16.5" customHeight="1">
      <c r="A216" s="369"/>
      <c r="B216" s="369"/>
      <c r="C216" s="369"/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69"/>
      <c r="U216" s="369"/>
      <c r="V216" s="314"/>
      <c r="W216" s="314"/>
      <c r="X216" s="314"/>
      <c r="Y216" s="314"/>
      <c r="Z216" s="314"/>
      <c r="AA216" s="314"/>
      <c r="AB216" s="314"/>
      <c r="AC216" s="314"/>
      <c r="AD216" s="314"/>
      <c r="AE216" s="314"/>
      <c r="AF216" s="314"/>
      <c r="AG216" s="314"/>
      <c r="AH216" s="314"/>
      <c r="AI216" s="311"/>
      <c r="AJ216" s="314"/>
      <c r="AK216" s="314"/>
    </row>
    <row r="217" spans="1:37" ht="16.5" customHeight="1">
      <c r="A217" s="369"/>
      <c r="B217" s="369"/>
      <c r="C217" s="369"/>
      <c r="D217" s="369"/>
      <c r="E217" s="369"/>
      <c r="F217" s="369"/>
      <c r="G217" s="369"/>
      <c r="H217" s="369"/>
      <c r="I217" s="369"/>
      <c r="J217" s="369"/>
      <c r="K217" s="369"/>
      <c r="L217" s="369"/>
      <c r="M217" s="369"/>
      <c r="N217" s="369"/>
      <c r="O217" s="369"/>
      <c r="P217" s="369"/>
      <c r="Q217" s="369"/>
      <c r="R217" s="369"/>
      <c r="S217" s="369"/>
      <c r="T217" s="369"/>
      <c r="U217" s="369"/>
      <c r="V217" s="314"/>
      <c r="W217" s="314"/>
      <c r="X217" s="314"/>
      <c r="Y217" s="314"/>
      <c r="Z217" s="314"/>
      <c r="AA217" s="314"/>
      <c r="AB217" s="314"/>
      <c r="AC217" s="314"/>
      <c r="AD217" s="314"/>
      <c r="AE217" s="314"/>
      <c r="AF217" s="314"/>
      <c r="AG217" s="314"/>
      <c r="AH217" s="314"/>
      <c r="AI217" s="311"/>
      <c r="AJ217" s="314"/>
      <c r="AK217" s="314"/>
    </row>
    <row r="218" spans="1:37" ht="16.5" customHeight="1">
      <c r="A218" s="369"/>
      <c r="B218" s="369"/>
      <c r="C218" s="369"/>
      <c r="D218" s="369"/>
      <c r="E218" s="369"/>
      <c r="F218" s="369"/>
      <c r="G218" s="369"/>
      <c r="H218" s="369"/>
      <c r="I218" s="369"/>
      <c r="J218" s="369"/>
      <c r="K218" s="369"/>
      <c r="L218" s="369"/>
      <c r="M218" s="369"/>
      <c r="N218" s="369"/>
      <c r="O218" s="369"/>
      <c r="P218" s="369"/>
      <c r="Q218" s="369"/>
      <c r="R218" s="369"/>
      <c r="S218" s="369"/>
      <c r="T218" s="369"/>
      <c r="U218" s="369"/>
      <c r="V218" s="314"/>
      <c r="W218" s="314"/>
      <c r="X218" s="314"/>
      <c r="Y218" s="314"/>
      <c r="Z218" s="314"/>
      <c r="AA218" s="314"/>
      <c r="AB218" s="314"/>
      <c r="AC218" s="314"/>
      <c r="AD218" s="314"/>
      <c r="AE218" s="314"/>
      <c r="AF218" s="314"/>
      <c r="AG218" s="314"/>
      <c r="AH218" s="314"/>
      <c r="AI218" s="311"/>
      <c r="AJ218" s="314"/>
      <c r="AK218" s="314"/>
    </row>
    <row r="219" spans="1:37" ht="16.5" customHeight="1">
      <c r="A219" s="369"/>
      <c r="B219" s="369"/>
      <c r="C219" s="369"/>
      <c r="D219" s="369"/>
      <c r="E219" s="369"/>
      <c r="F219" s="369"/>
      <c r="G219" s="369"/>
      <c r="H219" s="369"/>
      <c r="I219" s="369"/>
      <c r="J219" s="369"/>
      <c r="K219" s="369"/>
      <c r="L219" s="369"/>
      <c r="M219" s="369"/>
      <c r="N219" s="369"/>
      <c r="O219" s="369"/>
      <c r="P219" s="369"/>
      <c r="Q219" s="369"/>
      <c r="R219" s="369"/>
      <c r="S219" s="369"/>
      <c r="T219" s="369"/>
      <c r="U219" s="369"/>
      <c r="V219" s="314"/>
      <c r="W219" s="314"/>
      <c r="X219" s="314"/>
      <c r="Y219" s="314"/>
      <c r="Z219" s="314"/>
      <c r="AA219" s="314"/>
      <c r="AB219" s="314"/>
      <c r="AC219" s="314"/>
      <c r="AD219" s="314"/>
      <c r="AE219" s="314"/>
      <c r="AF219" s="314"/>
      <c r="AG219" s="314"/>
      <c r="AH219" s="314"/>
      <c r="AI219" s="311"/>
      <c r="AJ219" s="314"/>
      <c r="AK219" s="314"/>
    </row>
    <row r="220" spans="1:37" ht="16.5" customHeight="1">
      <c r="A220" s="369"/>
      <c r="B220" s="369"/>
      <c r="C220" s="369"/>
      <c r="D220" s="369"/>
      <c r="E220" s="369"/>
      <c r="F220" s="369"/>
      <c r="G220" s="369"/>
      <c r="H220" s="369"/>
      <c r="I220" s="369"/>
      <c r="J220" s="369"/>
      <c r="K220" s="369"/>
      <c r="L220" s="369"/>
      <c r="M220" s="369"/>
      <c r="N220" s="369"/>
      <c r="O220" s="369"/>
      <c r="P220" s="369"/>
      <c r="Q220" s="369"/>
      <c r="R220" s="369"/>
      <c r="S220" s="369"/>
      <c r="T220" s="369"/>
      <c r="U220" s="369"/>
      <c r="V220" s="314"/>
      <c r="W220" s="314"/>
      <c r="X220" s="314"/>
      <c r="Y220" s="314"/>
      <c r="Z220" s="314"/>
      <c r="AA220" s="314"/>
      <c r="AB220" s="314"/>
      <c r="AC220" s="314"/>
      <c r="AD220" s="314"/>
      <c r="AE220" s="314"/>
      <c r="AF220" s="314"/>
      <c r="AG220" s="314"/>
      <c r="AH220" s="314"/>
      <c r="AI220" s="311"/>
      <c r="AJ220" s="314"/>
      <c r="AK220" s="314"/>
    </row>
    <row r="221" spans="1:37" ht="16.5" customHeight="1">
      <c r="A221" s="369"/>
      <c r="B221" s="369"/>
      <c r="C221" s="369"/>
      <c r="D221" s="369"/>
      <c r="E221" s="369"/>
      <c r="F221" s="369"/>
      <c r="G221" s="369"/>
      <c r="H221" s="369"/>
      <c r="I221" s="369"/>
      <c r="J221" s="369"/>
      <c r="K221" s="369"/>
      <c r="L221" s="369"/>
      <c r="M221" s="369"/>
      <c r="N221" s="369"/>
      <c r="O221" s="369"/>
      <c r="P221" s="369"/>
      <c r="Q221" s="369"/>
      <c r="R221" s="369"/>
      <c r="S221" s="369"/>
      <c r="T221" s="369"/>
      <c r="U221" s="369"/>
      <c r="V221" s="314"/>
      <c r="W221" s="314"/>
      <c r="X221" s="314"/>
      <c r="Y221" s="314"/>
      <c r="Z221" s="314"/>
      <c r="AA221" s="314"/>
      <c r="AB221" s="314"/>
      <c r="AC221" s="314"/>
      <c r="AD221" s="314"/>
      <c r="AE221" s="314"/>
      <c r="AF221" s="314"/>
      <c r="AG221" s="314"/>
      <c r="AH221" s="314"/>
      <c r="AI221" s="311"/>
      <c r="AJ221" s="314"/>
      <c r="AK221" s="314"/>
    </row>
    <row r="222" spans="1:37" ht="16.5" customHeight="1">
      <c r="A222" s="369"/>
      <c r="B222" s="369"/>
      <c r="C222" s="369"/>
      <c r="D222" s="369"/>
      <c r="E222" s="369"/>
      <c r="F222" s="369"/>
      <c r="G222" s="369"/>
      <c r="H222" s="369"/>
      <c r="I222" s="369"/>
      <c r="J222" s="369"/>
      <c r="K222" s="369"/>
      <c r="L222" s="369"/>
      <c r="M222" s="369"/>
      <c r="N222" s="369"/>
      <c r="O222" s="369"/>
      <c r="P222" s="369"/>
      <c r="Q222" s="369"/>
      <c r="R222" s="369"/>
      <c r="S222" s="369"/>
      <c r="T222" s="369"/>
      <c r="U222" s="369"/>
      <c r="V222" s="314"/>
      <c r="W222" s="314"/>
      <c r="X222" s="314"/>
      <c r="Y222" s="314"/>
      <c r="Z222" s="314"/>
      <c r="AA222" s="314"/>
      <c r="AB222" s="314"/>
      <c r="AC222" s="314"/>
      <c r="AD222" s="314"/>
      <c r="AE222" s="314"/>
      <c r="AF222" s="314"/>
      <c r="AG222" s="314"/>
      <c r="AH222" s="314"/>
      <c r="AI222" s="311"/>
      <c r="AJ222" s="314"/>
      <c r="AK222" s="314"/>
    </row>
    <row r="223" spans="1:37" ht="16.5" customHeight="1">
      <c r="A223" s="369"/>
      <c r="B223" s="369"/>
      <c r="C223" s="369"/>
      <c r="D223" s="369"/>
      <c r="E223" s="369"/>
      <c r="F223" s="369"/>
      <c r="G223" s="369"/>
      <c r="H223" s="369"/>
      <c r="I223" s="369"/>
      <c r="J223" s="369"/>
      <c r="K223" s="369"/>
      <c r="L223" s="369"/>
      <c r="M223" s="369"/>
      <c r="N223" s="369"/>
      <c r="O223" s="369"/>
      <c r="P223" s="369"/>
      <c r="Q223" s="369"/>
      <c r="R223" s="369"/>
      <c r="S223" s="369"/>
      <c r="T223" s="369"/>
      <c r="U223" s="369"/>
      <c r="V223" s="314"/>
      <c r="W223" s="314"/>
      <c r="X223" s="314"/>
      <c r="Y223" s="314"/>
      <c r="Z223" s="314"/>
      <c r="AA223" s="314"/>
      <c r="AB223" s="314"/>
      <c r="AC223" s="314"/>
      <c r="AD223" s="314"/>
      <c r="AE223" s="314"/>
      <c r="AF223" s="314"/>
      <c r="AG223" s="314"/>
      <c r="AH223" s="314"/>
      <c r="AI223" s="311"/>
      <c r="AJ223" s="314"/>
      <c r="AK223" s="314"/>
    </row>
    <row r="224" spans="1:37" ht="16.5" customHeight="1">
      <c r="A224" s="369"/>
      <c r="B224" s="369"/>
      <c r="C224" s="369"/>
      <c r="D224" s="369"/>
      <c r="E224" s="369"/>
      <c r="F224" s="369"/>
      <c r="G224" s="369"/>
      <c r="H224" s="369"/>
      <c r="I224" s="369"/>
      <c r="J224" s="369"/>
      <c r="K224" s="369"/>
      <c r="L224" s="369"/>
      <c r="M224" s="369"/>
      <c r="N224" s="369"/>
      <c r="O224" s="369"/>
      <c r="P224" s="369"/>
      <c r="Q224" s="369"/>
      <c r="R224" s="369"/>
      <c r="S224" s="369"/>
      <c r="T224" s="369"/>
      <c r="U224" s="369"/>
      <c r="V224" s="314"/>
      <c r="W224" s="314"/>
      <c r="X224" s="314"/>
      <c r="Y224" s="314"/>
      <c r="Z224" s="314"/>
      <c r="AA224" s="314"/>
      <c r="AB224" s="314"/>
      <c r="AC224" s="314"/>
      <c r="AD224" s="314"/>
      <c r="AE224" s="314"/>
      <c r="AF224" s="314"/>
      <c r="AG224" s="314"/>
      <c r="AH224" s="314"/>
      <c r="AI224" s="311"/>
      <c r="AJ224" s="314"/>
      <c r="AK224" s="314"/>
    </row>
    <row r="225" spans="1:37" ht="16.5" customHeight="1">
      <c r="A225" s="369"/>
      <c r="B225" s="369"/>
      <c r="C225" s="369"/>
      <c r="D225" s="369"/>
      <c r="E225" s="369"/>
      <c r="F225" s="369"/>
      <c r="G225" s="369"/>
      <c r="H225" s="369"/>
      <c r="I225" s="369"/>
      <c r="J225" s="369"/>
      <c r="K225" s="369"/>
      <c r="L225" s="369"/>
      <c r="M225" s="369"/>
      <c r="N225" s="369"/>
      <c r="O225" s="369"/>
      <c r="P225" s="369"/>
      <c r="Q225" s="369"/>
      <c r="R225" s="369"/>
      <c r="S225" s="369"/>
      <c r="T225" s="369"/>
      <c r="U225" s="369"/>
      <c r="V225" s="314"/>
      <c r="W225" s="314"/>
      <c r="X225" s="314"/>
      <c r="Y225" s="314"/>
      <c r="Z225" s="314"/>
      <c r="AA225" s="314"/>
      <c r="AB225" s="314"/>
      <c r="AC225" s="314"/>
      <c r="AD225" s="314"/>
      <c r="AE225" s="314"/>
      <c r="AF225" s="314"/>
      <c r="AG225" s="314"/>
      <c r="AH225" s="314"/>
      <c r="AI225" s="311"/>
      <c r="AJ225" s="314"/>
      <c r="AK225" s="314"/>
    </row>
    <row r="226" spans="1:37" ht="16.5" customHeight="1">
      <c r="V226" s="314"/>
      <c r="W226" s="314"/>
      <c r="X226" s="314"/>
      <c r="Y226" s="314"/>
      <c r="Z226" s="314"/>
      <c r="AA226" s="314"/>
      <c r="AB226" s="314"/>
      <c r="AC226" s="314"/>
      <c r="AD226" s="314"/>
      <c r="AE226" s="314"/>
      <c r="AF226" s="314"/>
      <c r="AG226" s="314"/>
      <c r="AH226" s="314"/>
      <c r="AI226" s="311"/>
      <c r="AJ226" s="314"/>
      <c r="AK226" s="314"/>
    </row>
    <row r="227" spans="1:37" ht="16.5" customHeight="1">
      <c r="V227" s="314"/>
      <c r="W227" s="314"/>
      <c r="X227" s="314"/>
      <c r="Y227" s="314"/>
      <c r="Z227" s="314"/>
      <c r="AA227" s="314"/>
      <c r="AB227" s="314"/>
      <c r="AC227" s="314"/>
      <c r="AD227" s="314"/>
      <c r="AE227" s="314"/>
      <c r="AF227" s="314"/>
      <c r="AG227" s="314"/>
      <c r="AH227" s="314"/>
      <c r="AI227" s="311"/>
      <c r="AJ227" s="314"/>
      <c r="AK227" s="314"/>
    </row>
    <row r="228" spans="1:37" ht="16.5" customHeight="1">
      <c r="V228" s="314"/>
      <c r="W228" s="314"/>
      <c r="X228" s="314"/>
      <c r="Y228" s="314"/>
      <c r="Z228" s="314"/>
      <c r="AA228" s="314"/>
      <c r="AB228" s="314"/>
      <c r="AC228" s="314"/>
      <c r="AD228" s="314"/>
      <c r="AE228" s="314"/>
      <c r="AF228" s="314"/>
      <c r="AG228" s="314"/>
      <c r="AH228" s="314"/>
      <c r="AI228" s="311"/>
      <c r="AJ228" s="314"/>
      <c r="AK228" s="314"/>
    </row>
    <row r="384" spans="6:35" ht="16.5" customHeight="1">
      <c r="F384" s="25">
        <v>259.5</v>
      </c>
      <c r="G384" s="25">
        <v>331</v>
      </c>
      <c r="H384" s="25">
        <v>281.39999999999998</v>
      </c>
      <c r="I384" s="25"/>
      <c r="AI384" s="1"/>
    </row>
  </sheetData>
  <mergeCells count="7">
    <mergeCell ref="A36:U36"/>
    <mergeCell ref="A37:U37"/>
    <mergeCell ref="N1:U1"/>
    <mergeCell ref="A4:R4"/>
    <mergeCell ref="I8:U8"/>
    <mergeCell ref="I17:U17"/>
    <mergeCell ref="H26:U26"/>
  </mergeCells>
  <printOptions horizontalCentered="1" gridLinesSet="0"/>
  <pageMargins left="0.59055118110236227" right="0.59055118110236227" top="1.1605511811023623" bottom="0.59055118110236227" header="0.59055118110236227" footer="1.4960629921259843"/>
  <pageSetup scale="84" firstPageNumber="26" orientation="portrait" useFirstPageNumber="1" r:id="rId1"/>
  <headerFooter alignWithMargins="0"/>
  <rowBreaks count="1" manualBreakCount="1">
    <brk id="57" max="1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230"/>
  <sheetViews>
    <sheetView showGridLines="0" zoomScaleNormal="100" zoomScaleSheetLayoutView="100" workbookViewId="0">
      <selection activeCell="A6" sqref="A6"/>
    </sheetView>
  </sheetViews>
  <sheetFormatPr baseColWidth="10" defaultColWidth="9.85546875" defaultRowHeight="16.5" customHeight="1"/>
  <cols>
    <col min="1" max="1" width="23.85546875" style="55" customWidth="1"/>
    <col min="2" max="2" width="8.7109375" style="55" customWidth="1"/>
    <col min="3" max="3" width="3.140625" style="55" customWidth="1"/>
    <col min="4" max="4" width="8.7109375" style="55" customWidth="1"/>
    <col min="5" max="5" width="7.7109375" style="55" customWidth="1"/>
    <col min="6" max="6" width="1" style="55" customWidth="1"/>
    <col min="7" max="7" width="8.7109375" style="55" customWidth="1"/>
    <col min="8" max="8" width="11.7109375" style="55" customWidth="1"/>
    <col min="9" max="9" width="1.7109375" style="55" customWidth="1"/>
    <col min="10" max="10" width="11.7109375" style="55" customWidth="1"/>
    <col min="11" max="11" width="10.85546875" style="55" customWidth="1"/>
    <col min="12" max="12" width="1.5703125" style="55" customWidth="1"/>
    <col min="13" max="13" width="13.140625" style="55" customWidth="1"/>
    <col min="14" max="14" width="6.7109375" style="55" customWidth="1"/>
    <col min="15" max="15" width="9.85546875" style="55"/>
    <col min="16" max="16" width="10.140625" style="55" bestFit="1" customWidth="1"/>
    <col min="17" max="17" width="17.5703125" style="55" customWidth="1"/>
    <col min="18" max="16384" width="9.85546875" style="55"/>
  </cols>
  <sheetData>
    <row r="1" spans="1:21" s="4" customFormat="1" ht="34.5" customHeight="1">
      <c r="A1" s="642" t="s">
        <v>255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</row>
    <row r="2" spans="1:21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</row>
    <row r="3" spans="1:21" s="4" customFormat="1" ht="5.0999999999999996" customHeight="1">
      <c r="A3" s="5"/>
      <c r="B3" s="5"/>
      <c r="C3" s="5"/>
      <c r="D3" s="5"/>
    </row>
    <row r="4" spans="1:21" ht="12.95" customHeight="1">
      <c r="A4" s="477" t="s">
        <v>202</v>
      </c>
      <c r="B4" s="235"/>
      <c r="C4" s="235"/>
      <c r="D4" s="235"/>
      <c r="E4" s="235"/>
      <c r="F4" s="235"/>
      <c r="G4" s="235"/>
      <c r="H4" s="235"/>
      <c r="I4" s="235"/>
      <c r="J4" s="232"/>
      <c r="K4" s="232"/>
      <c r="L4" s="232"/>
      <c r="M4" s="232"/>
      <c r="N4" s="232"/>
    </row>
    <row r="5" spans="1:21" ht="12.95" customHeight="1">
      <c r="A5" s="491" t="s">
        <v>203</v>
      </c>
      <c r="B5" s="148"/>
      <c r="C5" s="148"/>
      <c r="D5" s="148"/>
      <c r="E5" s="148"/>
      <c r="F5" s="148"/>
      <c r="G5" s="148"/>
      <c r="H5" s="148"/>
      <c r="I5" s="148"/>
      <c r="J5" s="232"/>
      <c r="K5" s="232"/>
      <c r="L5" s="232"/>
      <c r="M5" s="232"/>
      <c r="N5" s="232"/>
    </row>
    <row r="6" spans="1:21" ht="9.9499999999999993" customHeight="1">
      <c r="A6" s="91"/>
      <c r="B6" s="91"/>
      <c r="C6" s="91"/>
      <c r="D6" s="91"/>
      <c r="E6" s="91"/>
      <c r="F6" s="92"/>
    </row>
    <row r="7" spans="1:21" ht="5.0999999999999996" customHeight="1">
      <c r="A7" s="544"/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</row>
    <row r="8" spans="1:21" ht="5.0999999999999996" customHeight="1">
      <c r="A8" s="91"/>
      <c r="B8" s="91"/>
      <c r="C8" s="91"/>
      <c r="D8" s="91"/>
      <c r="E8" s="91"/>
      <c r="F8" s="92"/>
      <c r="J8" s="92"/>
      <c r="K8" s="92"/>
      <c r="L8" s="92"/>
      <c r="N8" s="92"/>
    </row>
    <row r="9" spans="1:21" ht="15" customHeight="1">
      <c r="A9" s="540" t="s">
        <v>151</v>
      </c>
      <c r="B9" s="471"/>
      <c r="C9" s="503"/>
      <c r="D9" s="471"/>
      <c r="E9" s="503"/>
      <c r="F9" s="503"/>
      <c r="G9" s="471">
        <v>2017</v>
      </c>
      <c r="H9" s="471">
        <v>2018</v>
      </c>
      <c r="I9" s="471"/>
      <c r="J9" s="471">
        <v>2019</v>
      </c>
      <c r="K9" s="471">
        <v>2020</v>
      </c>
      <c r="L9" s="471"/>
      <c r="M9" s="471">
        <v>2021</v>
      </c>
      <c r="N9" s="37"/>
      <c r="P9" s="38"/>
      <c r="Q9" s="38"/>
      <c r="R9" s="38"/>
      <c r="S9" s="38"/>
      <c r="T9" s="38"/>
      <c r="U9" s="38"/>
    </row>
    <row r="10" spans="1:21" ht="5.0999999999999996" customHeight="1">
      <c r="A10" s="94"/>
      <c r="B10" s="95"/>
      <c r="C10" s="11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P10" s="458"/>
      <c r="Q10" s="458"/>
      <c r="S10" s="458"/>
      <c r="T10" s="458"/>
      <c r="U10" s="458"/>
    </row>
    <row r="11" spans="1:21" s="161" customFormat="1" ht="15" customHeight="1">
      <c r="A11" s="493" t="s">
        <v>152</v>
      </c>
      <c r="B11" s="546"/>
      <c r="C11" s="503"/>
      <c r="D11" s="466"/>
      <c r="E11" s="503"/>
      <c r="F11" s="466">
        <f>('13'!K9/'13'!J9*100)-100</f>
        <v>0.88262620006193515</v>
      </c>
      <c r="G11" s="514">
        <v>-9.818727673234207</v>
      </c>
      <c r="H11" s="514">
        <v>1.588463250125713</v>
      </c>
      <c r="I11" s="514"/>
      <c r="J11" s="514">
        <v>-1.921978729229707</v>
      </c>
      <c r="K11" s="514">
        <v>-16.756735591811918</v>
      </c>
      <c r="L11" s="514"/>
      <c r="M11" s="514">
        <v>346.58563524361688</v>
      </c>
      <c r="N11" s="13"/>
      <c r="O11" s="162"/>
      <c r="P11" s="701"/>
      <c r="Q11" s="701"/>
      <c r="R11" s="162"/>
      <c r="S11" s="162"/>
      <c r="T11" s="162"/>
      <c r="U11" s="162"/>
    </row>
    <row r="12" spans="1:21" ht="11.1" customHeight="1">
      <c r="A12" s="97" t="s">
        <v>153</v>
      </c>
      <c r="B12" s="102"/>
      <c r="D12" s="15"/>
      <c r="G12" s="106">
        <v>-72.830578512396698</v>
      </c>
      <c r="H12" s="106">
        <v>880.98859315589345</v>
      </c>
      <c r="I12" s="106"/>
      <c r="J12" s="106">
        <v>4105.2325581395353</v>
      </c>
      <c r="K12" s="599" t="s">
        <v>238</v>
      </c>
      <c r="L12" s="599"/>
      <c r="M12" s="106">
        <v>2731.2803889789302</v>
      </c>
      <c r="N12" s="13"/>
      <c r="O12" s="103"/>
      <c r="P12" s="702"/>
      <c r="Q12" s="703"/>
      <c r="R12" s="15"/>
      <c r="S12" s="100"/>
      <c r="T12" s="100"/>
      <c r="U12" s="100"/>
    </row>
    <row r="13" spans="1:21" ht="11.1" customHeight="1">
      <c r="A13" s="97" t="s">
        <v>154</v>
      </c>
      <c r="B13" s="102"/>
      <c r="D13" s="15"/>
      <c r="G13" s="106">
        <v>-78.005929504776546</v>
      </c>
      <c r="H13" s="106">
        <v>-71.937094358462303</v>
      </c>
      <c r="I13" s="106"/>
      <c r="J13" s="106" t="s">
        <v>37</v>
      </c>
      <c r="K13" s="106" t="s">
        <v>37</v>
      </c>
      <c r="L13" s="106"/>
      <c r="M13" s="106" t="s">
        <v>37</v>
      </c>
      <c r="N13" s="106"/>
      <c r="O13" s="103"/>
      <c r="P13" s="702" t="e">
        <v>#VALUE!</v>
      </c>
      <c r="Q13" s="703"/>
      <c r="R13" s="15"/>
      <c r="S13" s="100"/>
      <c r="T13" s="100"/>
      <c r="U13" s="100"/>
    </row>
    <row r="14" spans="1:21" ht="11.1" customHeight="1">
      <c r="A14" s="97" t="s">
        <v>155</v>
      </c>
      <c r="B14" s="102"/>
      <c r="D14" s="15"/>
      <c r="G14" s="106">
        <v>156.45199398137214</v>
      </c>
      <c r="H14" s="106">
        <v>-4.5579956456595028</v>
      </c>
      <c r="I14" s="106"/>
      <c r="J14" s="106">
        <v>-56.205577373482832</v>
      </c>
      <c r="K14" s="599">
        <v>-61.348476235774527</v>
      </c>
      <c r="L14" s="599"/>
      <c r="M14" s="106">
        <v>794.28236989014943</v>
      </c>
      <c r="N14" s="13"/>
      <c r="O14" s="103"/>
      <c r="P14" s="702"/>
      <c r="Q14" s="703"/>
      <c r="R14" s="15"/>
      <c r="S14" s="100"/>
      <c r="T14" s="100"/>
      <c r="U14" s="100"/>
    </row>
    <row r="15" spans="1:21" ht="11.1" customHeight="1">
      <c r="A15" s="97" t="s">
        <v>157</v>
      </c>
      <c r="B15" s="102"/>
      <c r="D15" s="15"/>
      <c r="G15" s="106" t="s">
        <v>37</v>
      </c>
      <c r="H15" s="106">
        <v>-99.218499090033191</v>
      </c>
      <c r="I15" s="106"/>
      <c r="J15" s="106">
        <v>15210.95890410959</v>
      </c>
      <c r="K15" s="599" t="s">
        <v>238</v>
      </c>
      <c r="L15" s="599"/>
      <c r="M15" s="106">
        <v>141.42558326629123</v>
      </c>
      <c r="N15" s="13"/>
      <c r="O15" s="103"/>
      <c r="P15" s="702"/>
      <c r="Q15" s="703"/>
      <c r="R15" s="15"/>
      <c r="S15" s="100"/>
      <c r="T15" s="100"/>
      <c r="U15" s="100"/>
    </row>
    <row r="16" spans="1:21" ht="11.1" customHeight="1">
      <c r="A16" s="97" t="s">
        <v>156</v>
      </c>
      <c r="B16" s="102"/>
      <c r="D16" s="15"/>
      <c r="G16" s="106">
        <v>-71.742185839555177</v>
      </c>
      <c r="H16" s="106">
        <v>242.94691381987576</v>
      </c>
      <c r="I16" s="106"/>
      <c r="J16" s="106">
        <v>-40.207571330536474</v>
      </c>
      <c r="K16" s="599">
        <v>39.354678404089185</v>
      </c>
      <c r="L16" s="599"/>
      <c r="M16" s="106">
        <v>272.65849868819885</v>
      </c>
      <c r="N16" s="13"/>
      <c r="O16" s="103"/>
      <c r="P16" s="702"/>
      <c r="Q16" s="703"/>
      <c r="R16" s="15"/>
      <c r="S16" s="100"/>
      <c r="T16" s="100"/>
      <c r="U16" s="100"/>
    </row>
    <row r="17" spans="1:21" ht="11.1" customHeight="1">
      <c r="A17" s="97" t="s">
        <v>158</v>
      </c>
      <c r="B17" s="102"/>
      <c r="D17" s="15"/>
      <c r="G17" s="106">
        <v>-36.416794671907923</v>
      </c>
      <c r="H17" s="106">
        <v>106.07583806225867</v>
      </c>
      <c r="I17" s="106"/>
      <c r="J17" s="106">
        <v>-20.416750062134213</v>
      </c>
      <c r="K17" s="599">
        <v>-28.370744595588022</v>
      </c>
      <c r="L17" s="599"/>
      <c r="M17" s="106">
        <v>340.88680024230359</v>
      </c>
      <c r="N17" s="13"/>
      <c r="O17" s="103"/>
      <c r="P17" s="702"/>
      <c r="Q17" s="703"/>
      <c r="R17" s="15"/>
      <c r="S17" s="100"/>
      <c r="T17" s="100"/>
      <c r="U17" s="100"/>
    </row>
    <row r="18" spans="1:21" ht="11.1" customHeight="1">
      <c r="A18" s="97" t="s">
        <v>159</v>
      </c>
      <c r="B18" s="102"/>
      <c r="D18" s="15"/>
      <c r="G18" s="106">
        <v>-96.046046046046044</v>
      </c>
      <c r="H18" s="106" t="s">
        <v>37</v>
      </c>
      <c r="I18" s="106"/>
      <c r="J18" s="106" t="s">
        <v>37</v>
      </c>
      <c r="K18" s="106" t="s">
        <v>37</v>
      </c>
      <c r="L18" s="106"/>
      <c r="M18" s="106" t="s">
        <v>37</v>
      </c>
      <c r="N18" s="106"/>
      <c r="O18" s="103"/>
      <c r="P18" s="702"/>
      <c r="Q18" s="703"/>
      <c r="R18" s="15"/>
      <c r="S18" s="100"/>
      <c r="T18" s="100"/>
      <c r="U18" s="100"/>
    </row>
    <row r="19" spans="1:21" ht="11.1" customHeight="1">
      <c r="A19" s="97" t="s">
        <v>160</v>
      </c>
      <c r="B19" s="102"/>
      <c r="D19" s="15"/>
      <c r="G19" s="106">
        <v>41.818054499619876</v>
      </c>
      <c r="H19" s="106">
        <v>37.968638681780675</v>
      </c>
      <c r="I19" s="106"/>
      <c r="J19" s="106">
        <v>-4.4454328864893711</v>
      </c>
      <c r="K19" s="599">
        <v>-35.374721106051922</v>
      </c>
      <c r="L19" s="599"/>
      <c r="M19" s="106">
        <v>422.54768843555428</v>
      </c>
      <c r="N19" s="13"/>
      <c r="O19" s="103"/>
      <c r="P19" s="702"/>
      <c r="Q19" s="703"/>
      <c r="R19" s="15"/>
      <c r="S19" s="100"/>
      <c r="T19" s="100"/>
      <c r="U19" s="100"/>
    </row>
    <row r="20" spans="1:21" ht="11.1" customHeight="1">
      <c r="A20" s="97" t="s">
        <v>161</v>
      </c>
      <c r="B20" s="102"/>
      <c r="D20" s="102"/>
      <c r="G20" s="106" t="s">
        <v>37</v>
      </c>
      <c r="H20" s="106">
        <v>-47.299721837759364</v>
      </c>
      <c r="I20" s="106"/>
      <c r="J20" s="106">
        <v>-10.373364323305978</v>
      </c>
      <c r="K20" s="599">
        <v>38.102582117387698</v>
      </c>
      <c r="L20" s="599"/>
      <c r="M20" s="106">
        <v>329.35347047157381</v>
      </c>
      <c r="N20" s="13"/>
      <c r="O20" s="103"/>
      <c r="P20" s="103"/>
      <c r="Q20" s="100"/>
      <c r="R20" s="15"/>
      <c r="S20" s="100"/>
      <c r="T20" s="100"/>
      <c r="U20" s="100"/>
    </row>
    <row r="21" spans="1:21" ht="11.1" customHeight="1">
      <c r="A21" s="97" t="s">
        <v>162</v>
      </c>
      <c r="B21" s="102"/>
      <c r="D21" s="102"/>
      <c r="G21" s="106" t="s">
        <v>37</v>
      </c>
      <c r="H21" s="106" t="s">
        <v>37</v>
      </c>
      <c r="I21" s="106"/>
      <c r="J21" s="106" t="s">
        <v>37</v>
      </c>
      <c r="K21" s="599">
        <v>183.70680211134345</v>
      </c>
      <c r="L21" s="599"/>
      <c r="M21" s="106">
        <v>-40.214834836943169</v>
      </c>
      <c r="N21" s="13"/>
    </row>
    <row r="22" spans="1:21" ht="11.1" customHeight="1">
      <c r="A22" s="97" t="s">
        <v>204</v>
      </c>
      <c r="B22" s="102"/>
      <c r="D22" s="102"/>
      <c r="F22" s="241"/>
      <c r="G22" s="106" t="s">
        <v>57</v>
      </c>
      <c r="H22" s="106">
        <v>-95.973926380368098</v>
      </c>
      <c r="I22" s="106"/>
      <c r="J22" s="106">
        <v>171163.80952380953</v>
      </c>
      <c r="K22" s="599" t="s">
        <v>238</v>
      </c>
      <c r="L22" s="599"/>
      <c r="M22" s="106">
        <v>-1.8760676208988514</v>
      </c>
      <c r="N22" s="13"/>
    </row>
    <row r="23" spans="1:21" ht="11.1" customHeight="1">
      <c r="A23" s="97" t="s">
        <v>237</v>
      </c>
      <c r="B23" s="102"/>
      <c r="D23" s="102"/>
      <c r="F23" s="241"/>
      <c r="G23" s="241" t="s">
        <v>166</v>
      </c>
      <c r="H23" s="241" t="s">
        <v>166</v>
      </c>
      <c r="I23" s="241"/>
      <c r="J23" s="101" t="s">
        <v>166</v>
      </c>
      <c r="K23" s="101" t="s">
        <v>37</v>
      </c>
      <c r="L23" s="101"/>
      <c r="M23" s="101" t="s">
        <v>37</v>
      </c>
      <c r="N23" s="101"/>
    </row>
    <row r="24" spans="1:21" s="161" customFormat="1" ht="15" customHeight="1">
      <c r="A24" s="493" t="s">
        <v>163</v>
      </c>
      <c r="B24" s="541"/>
      <c r="C24" s="503"/>
      <c r="D24" s="466"/>
      <c r="E24" s="503"/>
      <c r="F24" s="466">
        <f>('13'!L22/'13'!K22*100)-100</f>
        <v>287.24476157183688</v>
      </c>
      <c r="G24" s="514">
        <v>41.834537827866768</v>
      </c>
      <c r="H24" s="514">
        <v>-10.814614748724381</v>
      </c>
      <c r="I24" s="514"/>
      <c r="J24" s="514">
        <v>98.924477720468076</v>
      </c>
      <c r="K24" s="514">
        <v>-41.11431566854521</v>
      </c>
      <c r="L24" s="514"/>
      <c r="M24" s="514">
        <v>627.64765870945075</v>
      </c>
      <c r="N24" s="13"/>
      <c r="P24" s="163"/>
      <c r="Q24" s="163"/>
      <c r="R24" s="163"/>
      <c r="S24" s="164"/>
      <c r="T24" s="164"/>
      <c r="U24" s="164"/>
    </row>
    <row r="25" spans="1:21" ht="11.1" customHeight="1">
      <c r="A25" s="151" t="s">
        <v>16</v>
      </c>
      <c r="B25" s="102"/>
      <c r="D25" s="15"/>
      <c r="G25" s="106">
        <v>114.81753135945874</v>
      </c>
      <c r="H25" s="106">
        <v>-37.30933517291357</v>
      </c>
      <c r="I25" s="106"/>
      <c r="J25" s="106">
        <v>41.476969589187291</v>
      </c>
      <c r="K25" s="599">
        <v>-9.6233619308004137</v>
      </c>
      <c r="L25" s="599"/>
      <c r="M25" s="106">
        <v>41.801190941887228</v>
      </c>
      <c r="N25" s="13"/>
      <c r="P25" s="101"/>
      <c r="Q25" s="101"/>
      <c r="R25" s="101"/>
      <c r="S25" s="153"/>
      <c r="T25" s="153"/>
      <c r="U25" s="153"/>
    </row>
    <row r="26" spans="1:21" ht="11.1" customHeight="1">
      <c r="A26" s="151" t="s">
        <v>39</v>
      </c>
      <c r="B26" s="102"/>
      <c r="D26" s="15"/>
      <c r="G26" s="106" t="s">
        <v>37</v>
      </c>
      <c r="H26" s="106" t="s">
        <v>37</v>
      </c>
      <c r="I26" s="106"/>
      <c r="J26" s="106" t="s">
        <v>37</v>
      </c>
      <c r="K26" s="599" t="s">
        <v>37</v>
      </c>
      <c r="L26" s="599"/>
      <c r="M26" s="106">
        <v>761.67995095033734</v>
      </c>
      <c r="N26" s="13"/>
      <c r="P26" s="101"/>
      <c r="Q26" s="101"/>
      <c r="R26" s="101"/>
      <c r="S26" s="153"/>
      <c r="T26" s="153"/>
      <c r="U26" s="153"/>
    </row>
    <row r="27" spans="1:21" ht="11.1" customHeight="1">
      <c r="A27" s="151" t="s">
        <v>41</v>
      </c>
      <c r="B27" s="102"/>
      <c r="D27" s="106"/>
      <c r="G27" s="106">
        <v>-52.439024390243901</v>
      </c>
      <c r="H27" s="106">
        <v>-6.4704870073997398</v>
      </c>
      <c r="I27" s="106"/>
      <c r="J27" s="106">
        <v>27.378104875804993</v>
      </c>
      <c r="K27" s="599">
        <v>-36.624295825509179</v>
      </c>
      <c r="L27" s="599"/>
      <c r="M27" s="106" t="s">
        <v>37</v>
      </c>
      <c r="N27" s="13"/>
      <c r="P27" s="101"/>
      <c r="Q27" s="101"/>
      <c r="R27" s="101"/>
      <c r="S27" s="153"/>
      <c r="T27" s="153"/>
      <c r="U27" s="153"/>
    </row>
    <row r="28" spans="1:21" ht="11.1" customHeight="1">
      <c r="A28" s="151" t="s">
        <v>48</v>
      </c>
      <c r="B28" s="102"/>
      <c r="D28" s="106"/>
      <c r="G28" s="106">
        <v>9.4513248395640517</v>
      </c>
      <c r="H28" s="106">
        <v>-51.847459086170119</v>
      </c>
      <c r="I28" s="106"/>
      <c r="J28" s="106">
        <v>-0.11719603519854616</v>
      </c>
      <c r="K28" s="599">
        <v>-99.952271100151137</v>
      </c>
      <c r="L28" s="599"/>
      <c r="M28" s="106">
        <v>1092620.8333333335</v>
      </c>
      <c r="N28" s="13"/>
      <c r="P28" s="101"/>
      <c r="Q28" s="101"/>
      <c r="R28" s="101"/>
      <c r="S28" s="153"/>
      <c r="T28" s="153"/>
      <c r="U28" s="153"/>
    </row>
    <row r="29" spans="1:21" ht="11.1" customHeight="1">
      <c r="A29" s="151" t="s">
        <v>165</v>
      </c>
      <c r="B29" s="102"/>
      <c r="D29" s="106"/>
      <c r="G29" s="106" t="s">
        <v>37</v>
      </c>
      <c r="H29" s="106" t="s">
        <v>37</v>
      </c>
      <c r="I29" s="106"/>
      <c r="J29" s="106" t="s">
        <v>37</v>
      </c>
      <c r="K29" s="106" t="s">
        <v>37</v>
      </c>
      <c r="L29" s="106"/>
      <c r="M29" s="106" t="s">
        <v>37</v>
      </c>
      <c r="N29" s="106"/>
      <c r="P29" s="101"/>
      <c r="Q29" s="101"/>
      <c r="R29" s="101"/>
      <c r="S29" s="153"/>
      <c r="T29" s="153"/>
      <c r="U29" s="153"/>
    </row>
    <row r="30" spans="1:21" ht="11.1" customHeight="1">
      <c r="A30" s="151" t="s">
        <v>179</v>
      </c>
      <c r="B30" s="102"/>
      <c r="D30" s="102"/>
      <c r="G30" s="106">
        <v>-99.837940037813993</v>
      </c>
      <c r="H30" s="106">
        <v>316972.22222222219</v>
      </c>
      <c r="I30" s="106"/>
      <c r="J30" s="106" t="s">
        <v>196</v>
      </c>
      <c r="K30" s="599">
        <v>-66.084766043201711</v>
      </c>
      <c r="L30" s="599"/>
      <c r="M30" s="106">
        <v>752.01470642849199</v>
      </c>
      <c r="N30" s="13"/>
      <c r="P30" s="101"/>
      <c r="Q30" s="101"/>
      <c r="R30" s="101"/>
      <c r="S30" s="153"/>
      <c r="T30" s="153"/>
      <c r="U30" s="153"/>
    </row>
    <row r="31" spans="1:21" ht="11.1" customHeight="1">
      <c r="A31" s="151" t="s">
        <v>234</v>
      </c>
      <c r="B31" s="102"/>
      <c r="D31" s="102"/>
      <c r="G31" s="106" t="s">
        <v>37</v>
      </c>
      <c r="H31" s="106" t="s">
        <v>37</v>
      </c>
      <c r="I31" s="106"/>
      <c r="J31" s="106" t="s">
        <v>37</v>
      </c>
      <c r="K31" s="599" t="s">
        <v>37</v>
      </c>
      <c r="L31" s="599"/>
      <c r="M31" s="106">
        <v>766.06421562086825</v>
      </c>
      <c r="N31" s="13"/>
      <c r="P31" s="101"/>
      <c r="Q31" s="101"/>
      <c r="R31" s="101"/>
      <c r="S31" s="153"/>
      <c r="T31" s="153"/>
      <c r="U31" s="153"/>
    </row>
    <row r="32" spans="1:21" ht="11.1" customHeight="1">
      <c r="A32" s="151" t="s">
        <v>236</v>
      </c>
      <c r="B32" s="102"/>
      <c r="D32" s="102"/>
      <c r="G32" s="106" t="s">
        <v>57</v>
      </c>
      <c r="H32" s="106" t="s">
        <v>37</v>
      </c>
      <c r="I32" s="106"/>
      <c r="J32" s="106" t="s">
        <v>37</v>
      </c>
      <c r="K32" s="106" t="s">
        <v>37</v>
      </c>
      <c r="L32" s="106"/>
      <c r="M32" s="106" t="s">
        <v>37</v>
      </c>
      <c r="N32" s="106"/>
      <c r="P32" s="101"/>
      <c r="Q32" s="101"/>
      <c r="R32" s="101"/>
      <c r="S32" s="153"/>
      <c r="T32" s="153"/>
      <c r="U32" s="153"/>
    </row>
    <row r="33" spans="1:39" ht="11.1" customHeight="1">
      <c r="A33" s="151" t="s">
        <v>200</v>
      </c>
      <c r="B33" s="102"/>
      <c r="D33" s="102"/>
      <c r="G33" s="106" t="s">
        <v>57</v>
      </c>
      <c r="H33" s="106">
        <v>-50.925438806255677</v>
      </c>
      <c r="I33" s="106"/>
      <c r="J33" s="106">
        <v>605.74018126888222</v>
      </c>
      <c r="K33" s="599">
        <v>-78.811312417145388</v>
      </c>
      <c r="L33" s="599"/>
      <c r="M33" s="106">
        <v>2053.8451511991657</v>
      </c>
      <c r="N33" s="13"/>
      <c r="P33" s="101"/>
      <c r="Q33" s="101"/>
      <c r="R33" s="101"/>
      <c r="S33" s="153"/>
      <c r="T33" s="153"/>
      <c r="U33" s="153"/>
    </row>
    <row r="34" spans="1:39" ht="11.1" customHeight="1">
      <c r="A34" s="151" t="s">
        <v>29</v>
      </c>
      <c r="B34" s="102"/>
      <c r="D34" s="102"/>
      <c r="G34" s="106" t="s">
        <v>57</v>
      </c>
      <c r="H34" s="106" t="s">
        <v>57</v>
      </c>
      <c r="I34" s="106"/>
      <c r="J34" s="106" t="s">
        <v>37</v>
      </c>
      <c r="K34" s="599">
        <v>-52.62868720167576</v>
      </c>
      <c r="L34" s="599"/>
      <c r="M34" s="106">
        <v>498.21674519753537</v>
      </c>
      <c r="N34" s="13"/>
      <c r="P34" s="101"/>
      <c r="Q34" s="101"/>
      <c r="R34" s="101"/>
      <c r="S34" s="153"/>
      <c r="T34" s="153"/>
      <c r="U34" s="153"/>
    </row>
    <row r="35" spans="1:39" ht="3.75" customHeight="1">
      <c r="A35" s="476"/>
      <c r="B35" s="476"/>
      <c r="C35" s="476"/>
      <c r="D35" s="476"/>
      <c r="E35" s="553"/>
      <c r="F35" s="553"/>
      <c r="G35" s="553"/>
      <c r="H35" s="553"/>
      <c r="I35" s="553"/>
      <c r="J35" s="476"/>
      <c r="K35" s="476"/>
      <c r="L35" s="476"/>
      <c r="M35" s="476"/>
      <c r="N35" s="476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</row>
    <row r="36" spans="1:39" ht="5.0999999999999996" customHeight="1"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</row>
    <row r="37" spans="1:39" ht="9.9499999999999993" customHeight="1"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</row>
    <row r="38" spans="1:39" ht="12.95" customHeight="1">
      <c r="A38" s="477" t="s">
        <v>201</v>
      </c>
      <c r="B38" s="24"/>
      <c r="C38" s="24"/>
      <c r="D38" s="24"/>
      <c r="E38" s="24"/>
      <c r="F38" s="24"/>
      <c r="G38" s="24"/>
      <c r="H38" s="24"/>
      <c r="I38" s="24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</row>
    <row r="39" spans="1:39" ht="12.95" customHeight="1">
      <c r="A39" s="543" t="s">
        <v>256</v>
      </c>
      <c r="B39" s="165"/>
      <c r="C39" s="165"/>
      <c r="D39" s="165"/>
      <c r="E39" s="165"/>
      <c r="F39" s="165"/>
      <c r="G39" s="165"/>
      <c r="H39" s="165"/>
      <c r="I39" s="165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</row>
    <row r="40" spans="1:39" ht="9" customHeight="1">
      <c r="A40" s="24"/>
      <c r="B40" s="24"/>
      <c r="C40" s="24"/>
      <c r="D40" s="24"/>
      <c r="E40" s="24"/>
      <c r="F40" s="24"/>
      <c r="G40" s="24"/>
      <c r="H40" s="24"/>
      <c r="I40" s="24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36"/>
      <c r="AL40" s="336"/>
      <c r="AM40" s="336"/>
    </row>
    <row r="41" spans="1:39" ht="5.0999999999999996" customHeight="1">
      <c r="A41" s="556"/>
      <c r="B41" s="556"/>
      <c r="C41" s="556"/>
      <c r="D41" s="556"/>
      <c r="E41" s="556"/>
      <c r="F41" s="556"/>
      <c r="G41" s="557"/>
      <c r="H41" s="557"/>
      <c r="I41" s="557"/>
      <c r="J41" s="557"/>
      <c r="K41" s="557"/>
      <c r="L41" s="557"/>
      <c r="M41" s="557"/>
      <c r="N41" s="557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36"/>
      <c r="AL41" s="336"/>
      <c r="AM41" s="336"/>
    </row>
    <row r="42" spans="1:39" ht="5.0999999999999996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36"/>
      <c r="AL42" s="336"/>
      <c r="AM42" s="336"/>
    </row>
    <row r="43" spans="1:39" ht="11.25" customHeight="1">
      <c r="A43" s="547"/>
      <c r="B43" s="547"/>
      <c r="C43" s="547"/>
      <c r="D43" s="687" t="s">
        <v>191</v>
      </c>
      <c r="E43" s="683"/>
      <c r="F43" s="683"/>
      <c r="G43" s="683"/>
      <c r="H43" s="683"/>
      <c r="I43" s="683"/>
      <c r="J43" s="683"/>
      <c r="K43" s="683"/>
      <c r="L43" s="683"/>
      <c r="M43" s="683"/>
      <c r="N43" s="683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36"/>
      <c r="AL43" s="336"/>
      <c r="AM43" s="336"/>
    </row>
    <row r="44" spans="1:39" ht="11.25" customHeight="1">
      <c r="A44" s="547"/>
      <c r="B44" s="547"/>
      <c r="C44" s="503"/>
      <c r="D44" s="681" t="s">
        <v>73</v>
      </c>
      <c r="E44" s="682"/>
      <c r="F44" s="503"/>
      <c r="G44" s="684" t="s">
        <v>6</v>
      </c>
      <c r="H44" s="662"/>
      <c r="I44" s="584"/>
      <c r="J44" s="681" t="s">
        <v>167</v>
      </c>
      <c r="K44" s="682"/>
      <c r="L44" s="585"/>
      <c r="M44" s="548"/>
      <c r="N44" s="548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36"/>
      <c r="AL44" s="336"/>
      <c r="AM44" s="336"/>
    </row>
    <row r="45" spans="1:39" ht="11.25" customHeight="1">
      <c r="A45" s="547"/>
      <c r="B45" s="503"/>
      <c r="C45" s="503"/>
      <c r="D45" s="683"/>
      <c r="E45" s="683"/>
      <c r="F45" s="503"/>
      <c r="G45" s="662"/>
      <c r="H45" s="662"/>
      <c r="I45" s="584"/>
      <c r="J45" s="683"/>
      <c r="K45" s="683"/>
      <c r="L45" s="585"/>
      <c r="M45" s="679" t="s">
        <v>11</v>
      </c>
      <c r="N45" s="67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36"/>
      <c r="AL45" s="336"/>
      <c r="AM45" s="336"/>
    </row>
    <row r="46" spans="1:39" ht="12" customHeight="1">
      <c r="A46" s="540" t="s">
        <v>183</v>
      </c>
      <c r="B46" s="549" t="s">
        <v>168</v>
      </c>
      <c r="C46" s="503"/>
      <c r="D46" s="550" t="s">
        <v>174</v>
      </c>
      <c r="E46" s="551" t="s">
        <v>175</v>
      </c>
      <c r="F46" s="503"/>
      <c r="G46" s="601" t="s">
        <v>174</v>
      </c>
      <c r="H46" s="600" t="s">
        <v>175</v>
      </c>
      <c r="I46" s="551"/>
      <c r="J46" s="550" t="s">
        <v>174</v>
      </c>
      <c r="K46" s="551" t="s">
        <v>175</v>
      </c>
      <c r="L46" s="551"/>
      <c r="M46" s="601" t="s">
        <v>174</v>
      </c>
      <c r="N46" s="600" t="s">
        <v>175</v>
      </c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36"/>
      <c r="AL46" s="336"/>
      <c r="AM46" s="336"/>
    </row>
    <row r="47" spans="1:39" ht="5.0999999999999996" customHeight="1">
      <c r="A47" s="151"/>
      <c r="B47" s="166"/>
      <c r="C47" s="166"/>
      <c r="D47" s="151"/>
      <c r="E47" s="151"/>
      <c r="F47" s="151"/>
      <c r="G47" s="151"/>
      <c r="H47" s="151"/>
      <c r="I47" s="151"/>
      <c r="J47" s="166"/>
      <c r="K47" s="166"/>
      <c r="L47" s="166"/>
      <c r="M47" s="166"/>
      <c r="N47" s="166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36"/>
      <c r="AL47" s="336"/>
      <c r="AM47" s="336"/>
    </row>
    <row r="48" spans="1:39" ht="15" customHeight="1">
      <c r="A48" s="558" t="s">
        <v>181</v>
      </c>
      <c r="B48" s="537">
        <v>512694.60000000003</v>
      </c>
      <c r="C48" s="537"/>
      <c r="D48" s="537">
        <v>488760.39999999997</v>
      </c>
      <c r="E48" s="537">
        <v>95.331684788566122</v>
      </c>
      <c r="F48" s="501"/>
      <c r="G48" s="537">
        <v>16041.3</v>
      </c>
      <c r="H48" s="537">
        <v>3.1288217195968122</v>
      </c>
      <c r="I48" s="537"/>
      <c r="J48" s="537">
        <v>3479.7</v>
      </c>
      <c r="K48" s="537">
        <v>1.6</v>
      </c>
      <c r="L48" s="537"/>
      <c r="M48" s="537" t="s">
        <v>37</v>
      </c>
      <c r="N48" s="537" t="s">
        <v>37</v>
      </c>
      <c r="O48" s="454"/>
      <c r="P48" s="264"/>
      <c r="Q48" s="271" t="s">
        <v>37</v>
      </c>
      <c r="R48" s="264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</row>
    <row r="49" spans="1:37" ht="11.25" customHeight="1">
      <c r="A49" s="151" t="s">
        <v>153</v>
      </c>
      <c r="B49" s="15">
        <v>3493.8</v>
      </c>
      <c r="C49" s="101"/>
      <c r="D49" s="15">
        <v>2899</v>
      </c>
      <c r="E49" s="152">
        <v>82.975556700440777</v>
      </c>
      <c r="F49" s="101"/>
      <c r="G49" s="271">
        <v>594.79999999999995</v>
      </c>
      <c r="H49" s="271" t="s">
        <v>37</v>
      </c>
      <c r="I49" s="602"/>
      <c r="J49" s="152" t="s">
        <v>37</v>
      </c>
      <c r="K49" s="271" t="s">
        <v>37</v>
      </c>
      <c r="L49" s="271"/>
      <c r="M49" s="271" t="s">
        <v>37</v>
      </c>
      <c r="N49" s="152" t="s">
        <v>37</v>
      </c>
      <c r="O49" s="405"/>
      <c r="Q49" s="151"/>
      <c r="R49" s="190"/>
      <c r="S49" s="190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</row>
    <row r="50" spans="1:37" ht="11.25" customHeight="1">
      <c r="A50" s="151" t="s">
        <v>154</v>
      </c>
      <c r="B50" s="15">
        <v>34647.4</v>
      </c>
      <c r="C50" s="271"/>
      <c r="D50" s="15">
        <v>34647.4</v>
      </c>
      <c r="E50" s="271" t="s">
        <v>37</v>
      </c>
      <c r="F50" s="271"/>
      <c r="G50" s="271" t="s">
        <v>37</v>
      </c>
      <c r="H50" s="271" t="s">
        <v>37</v>
      </c>
      <c r="I50" s="271"/>
      <c r="J50" s="271" t="s">
        <v>37</v>
      </c>
      <c r="K50" s="271" t="s">
        <v>37</v>
      </c>
      <c r="L50" s="271"/>
      <c r="M50" s="271" t="s">
        <v>37</v>
      </c>
      <c r="N50" s="271" t="s">
        <v>37</v>
      </c>
      <c r="O50" s="405"/>
      <c r="Q50" s="151"/>
      <c r="R50" s="190"/>
      <c r="S50" s="190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</row>
    <row r="51" spans="1:37" ht="11.25" customHeight="1">
      <c r="A51" s="151" t="s">
        <v>155</v>
      </c>
      <c r="B51" s="15">
        <v>29795.7</v>
      </c>
      <c r="C51" s="101"/>
      <c r="D51" s="15">
        <v>29795.7</v>
      </c>
      <c r="E51" s="271" t="s">
        <v>37</v>
      </c>
      <c r="F51" s="271"/>
      <c r="G51" s="271" t="s">
        <v>37</v>
      </c>
      <c r="H51" s="271" t="s">
        <v>37</v>
      </c>
      <c r="I51" s="271"/>
      <c r="J51" s="271" t="s">
        <v>37</v>
      </c>
      <c r="K51" s="271" t="s">
        <v>37</v>
      </c>
      <c r="L51" s="271"/>
      <c r="M51" s="271" t="s">
        <v>37</v>
      </c>
      <c r="N51" s="152" t="s">
        <v>37</v>
      </c>
      <c r="O51" s="405"/>
      <c r="Q51" s="151"/>
      <c r="R51" s="190"/>
      <c r="S51" s="190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</row>
    <row r="52" spans="1:37" ht="11.25" customHeight="1">
      <c r="A52" s="151" t="s">
        <v>157</v>
      </c>
      <c r="B52" s="15">
        <v>7502.3</v>
      </c>
      <c r="C52" s="152"/>
      <c r="D52" s="15">
        <v>7392.9</v>
      </c>
      <c r="E52" s="271" t="s">
        <v>37</v>
      </c>
      <c r="F52" s="271"/>
      <c r="G52" s="271" t="s">
        <v>37</v>
      </c>
      <c r="H52" s="271" t="s">
        <v>37</v>
      </c>
      <c r="I52" s="602"/>
      <c r="J52" s="152">
        <v>109.4</v>
      </c>
      <c r="K52" s="271" t="s">
        <v>37</v>
      </c>
      <c r="L52" s="271"/>
      <c r="M52" s="271" t="s">
        <v>37</v>
      </c>
      <c r="N52" s="152" t="s">
        <v>37</v>
      </c>
      <c r="O52" s="405"/>
      <c r="Q52" s="151"/>
      <c r="R52" s="190"/>
      <c r="S52" s="190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</row>
    <row r="53" spans="1:37" ht="11.25" customHeight="1">
      <c r="A53" s="151" t="s">
        <v>156</v>
      </c>
      <c r="B53" s="15">
        <v>43890.6</v>
      </c>
      <c r="C53" s="101"/>
      <c r="D53" s="15">
        <v>38466.400000000001</v>
      </c>
      <c r="E53" s="152">
        <v>87.641545114443645</v>
      </c>
      <c r="F53" s="101"/>
      <c r="G53" s="15">
        <v>3056.1</v>
      </c>
      <c r="H53" s="152">
        <v>6.9629943541441666</v>
      </c>
      <c r="I53" s="152"/>
      <c r="J53" s="152">
        <v>1479.7</v>
      </c>
      <c r="K53" s="271">
        <v>3.3713369149658474</v>
      </c>
      <c r="L53" s="271"/>
      <c r="M53" s="271" t="s">
        <v>37</v>
      </c>
      <c r="N53" s="152" t="s">
        <v>37</v>
      </c>
      <c r="O53" s="405"/>
      <c r="P53" s="198"/>
      <c r="Q53" s="151"/>
      <c r="R53" s="190"/>
      <c r="S53" s="190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</row>
    <row r="54" spans="1:37" ht="11.25" customHeight="1">
      <c r="A54" s="151" t="s">
        <v>158</v>
      </c>
      <c r="B54" s="15">
        <v>114268.6</v>
      </c>
      <c r="C54" s="101"/>
      <c r="D54" s="15">
        <v>112903.2</v>
      </c>
      <c r="E54" s="152">
        <v>98.805096063135451</v>
      </c>
      <c r="F54" s="101"/>
      <c r="G54" s="15">
        <v>715.3</v>
      </c>
      <c r="H54" s="152">
        <v>0.62598124069079331</v>
      </c>
      <c r="I54" s="152"/>
      <c r="J54" s="152">
        <v>650.1</v>
      </c>
      <c r="K54" s="103">
        <v>0.56892269617375202</v>
      </c>
      <c r="L54" s="103"/>
      <c r="M54" s="271" t="s">
        <v>37</v>
      </c>
      <c r="N54" s="212"/>
      <c r="O54" s="455"/>
      <c r="Q54" s="151"/>
      <c r="R54" s="190"/>
      <c r="S54" s="190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</row>
    <row r="55" spans="1:37" ht="11.25" customHeight="1">
      <c r="A55" s="151" t="s">
        <v>159</v>
      </c>
      <c r="B55" s="106" t="s">
        <v>37</v>
      </c>
      <c r="C55" s="271"/>
      <c r="D55" s="106" t="s">
        <v>37</v>
      </c>
      <c r="E55" s="152" t="s">
        <v>37</v>
      </c>
      <c r="F55" s="152"/>
      <c r="G55" s="271" t="s">
        <v>37</v>
      </c>
      <c r="H55" s="271" t="s">
        <v>37</v>
      </c>
      <c r="I55" s="602"/>
      <c r="J55" s="152" t="s">
        <v>37</v>
      </c>
      <c r="K55" s="152" t="s">
        <v>37</v>
      </c>
      <c r="L55" s="152"/>
      <c r="M55" s="152" t="s">
        <v>37</v>
      </c>
      <c r="N55" s="152" t="s">
        <v>37</v>
      </c>
      <c r="O55" s="405"/>
      <c r="P55" s="261"/>
      <c r="Q55" s="151"/>
      <c r="R55" s="190"/>
      <c r="S55" s="190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</row>
    <row r="56" spans="1:37" ht="11.25" customHeight="1">
      <c r="A56" s="151" t="s">
        <v>160</v>
      </c>
      <c r="B56" s="15">
        <v>63115.4</v>
      </c>
      <c r="C56" s="101"/>
      <c r="D56" s="106">
        <v>57209.7</v>
      </c>
      <c r="E56" s="152">
        <v>90.643012640338171</v>
      </c>
      <c r="F56" s="101"/>
      <c r="G56" s="152">
        <v>5095.7</v>
      </c>
      <c r="H56" s="152">
        <v>8.0736238699271485</v>
      </c>
      <c r="I56" s="152"/>
      <c r="J56" s="152" t="s">
        <v>37</v>
      </c>
      <c r="K56" s="152" t="s">
        <v>37</v>
      </c>
      <c r="L56" s="152"/>
      <c r="M56" s="152" t="s">
        <v>37</v>
      </c>
      <c r="N56" s="152" t="s">
        <v>37</v>
      </c>
      <c r="Q56" s="151"/>
      <c r="R56" s="190"/>
      <c r="S56" s="190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</row>
    <row r="57" spans="1:37" ht="11.25" customHeight="1">
      <c r="A57" s="151" t="s">
        <v>161</v>
      </c>
      <c r="B57" s="15">
        <v>207614.3</v>
      </c>
      <c r="C57" s="101"/>
      <c r="D57" s="106">
        <v>201034.9</v>
      </c>
      <c r="E57" s="152">
        <v>96.830950469211416</v>
      </c>
      <c r="F57" s="101"/>
      <c r="G57" s="271">
        <v>6579.4</v>
      </c>
      <c r="H57" s="271" t="s">
        <v>37</v>
      </c>
      <c r="I57" s="602"/>
      <c r="J57" s="152" t="s">
        <v>37</v>
      </c>
      <c r="K57" s="152" t="s">
        <v>37</v>
      </c>
      <c r="L57" s="152"/>
      <c r="M57" s="152" t="s">
        <v>37</v>
      </c>
      <c r="N57" s="152" t="s">
        <v>37</v>
      </c>
      <c r="Q57" s="151"/>
      <c r="R57" s="190"/>
      <c r="S57" s="190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</row>
    <row r="58" spans="1:37" ht="11.25" customHeight="1">
      <c r="A58" s="151" t="s">
        <v>162</v>
      </c>
      <c r="B58" s="15">
        <v>1703.1</v>
      </c>
      <c r="C58" s="200"/>
      <c r="D58" s="106">
        <v>147.19999999999999</v>
      </c>
      <c r="E58" s="103" t="s">
        <v>37</v>
      </c>
      <c r="F58" s="101"/>
      <c r="G58" s="152" t="s">
        <v>37</v>
      </c>
      <c r="H58" s="152" t="s">
        <v>37</v>
      </c>
      <c r="I58" s="152"/>
      <c r="J58" s="152">
        <v>200</v>
      </c>
      <c r="K58" s="152" t="s">
        <v>37</v>
      </c>
      <c r="L58" s="152"/>
      <c r="M58" s="152" t="s">
        <v>37</v>
      </c>
      <c r="N58" s="103" t="s">
        <v>37</v>
      </c>
      <c r="Q58" s="151"/>
      <c r="R58" s="190"/>
      <c r="S58" s="190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</row>
    <row r="59" spans="1:37" ht="11.25" customHeight="1">
      <c r="A59" s="151" t="s">
        <v>204</v>
      </c>
      <c r="B59" s="15">
        <v>6663.4</v>
      </c>
      <c r="C59" s="101"/>
      <c r="D59" s="106">
        <v>4264</v>
      </c>
      <c r="E59" s="103">
        <v>63.991355764324517</v>
      </c>
      <c r="F59" s="101"/>
      <c r="G59" s="271" t="s">
        <v>37</v>
      </c>
      <c r="H59" s="271" t="s">
        <v>37</v>
      </c>
      <c r="I59" s="602"/>
      <c r="J59" s="103" t="s">
        <v>37</v>
      </c>
      <c r="K59" s="103" t="s">
        <v>37</v>
      </c>
      <c r="L59" s="103"/>
      <c r="M59" s="103" t="s">
        <v>37</v>
      </c>
      <c r="N59" s="103" t="s">
        <v>37</v>
      </c>
      <c r="Q59" s="263"/>
      <c r="R59" s="190"/>
      <c r="S59" s="190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</row>
    <row r="60" spans="1:37" ht="11.25" customHeight="1">
      <c r="A60" s="97" t="s">
        <v>237</v>
      </c>
      <c r="B60" s="106" t="s">
        <v>37</v>
      </c>
      <c r="C60" s="271"/>
      <c r="D60" s="106" t="s">
        <v>37</v>
      </c>
      <c r="E60" s="271" t="s">
        <v>37</v>
      </c>
      <c r="F60" s="271"/>
      <c r="G60" s="271" t="s">
        <v>37</v>
      </c>
      <c r="H60" s="271" t="s">
        <v>37</v>
      </c>
      <c r="I60" s="271"/>
      <c r="J60" s="271" t="s">
        <v>37</v>
      </c>
      <c r="K60" s="271" t="s">
        <v>37</v>
      </c>
      <c r="L60" s="271"/>
      <c r="M60" s="271" t="s">
        <v>37</v>
      </c>
      <c r="N60" s="271" t="s">
        <v>37</v>
      </c>
      <c r="Q60" s="263"/>
      <c r="R60" s="190"/>
      <c r="S60" s="190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</row>
    <row r="61" spans="1:37" ht="5.25" customHeight="1">
      <c r="A61" s="346"/>
      <c r="B61" s="346"/>
      <c r="C61" s="678"/>
      <c r="D61" s="678"/>
      <c r="E61" s="678"/>
      <c r="F61" s="678"/>
      <c r="G61" s="678"/>
      <c r="H61" s="678"/>
      <c r="I61" s="678"/>
      <c r="J61" s="678"/>
      <c r="K61" s="678"/>
      <c r="L61" s="678"/>
      <c r="M61" s="678"/>
      <c r="N61" s="678"/>
      <c r="O61" s="678"/>
      <c r="P61" s="678"/>
      <c r="Q61" s="678"/>
      <c r="R61" s="678"/>
      <c r="S61" s="678"/>
      <c r="T61" s="678"/>
      <c r="U61" s="678"/>
      <c r="V61" s="678"/>
      <c r="W61" s="678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  <c r="AK61" s="319"/>
    </row>
    <row r="62" spans="1:37" ht="11.25" customHeight="1">
      <c r="A62" s="537"/>
      <c r="B62" s="537"/>
      <c r="C62" s="548"/>
      <c r="D62" s="688" t="s">
        <v>191</v>
      </c>
      <c r="E62" s="683"/>
      <c r="F62" s="683"/>
      <c r="G62" s="683"/>
      <c r="H62" s="683"/>
      <c r="I62" s="683"/>
      <c r="J62" s="683"/>
      <c r="K62" s="683"/>
      <c r="L62" s="683"/>
      <c r="M62" s="683"/>
      <c r="N62" s="683"/>
      <c r="O62" s="459"/>
      <c r="P62" s="459"/>
      <c r="Q62" s="453"/>
      <c r="R62" s="459"/>
      <c r="S62" s="459"/>
      <c r="T62" s="459"/>
      <c r="U62" s="459"/>
      <c r="V62" s="459"/>
      <c r="W62" s="45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</row>
    <row r="63" spans="1:37" ht="11.25" customHeight="1">
      <c r="A63" s="537"/>
      <c r="B63" s="537"/>
      <c r="C63" s="684" t="s">
        <v>169</v>
      </c>
      <c r="D63" s="685"/>
      <c r="E63" s="662"/>
      <c r="F63" s="503"/>
      <c r="G63" s="684" t="s">
        <v>6</v>
      </c>
      <c r="H63" s="685"/>
      <c r="I63" s="585"/>
      <c r="J63" s="681" t="s">
        <v>167</v>
      </c>
      <c r="K63" s="682"/>
      <c r="L63" s="585"/>
      <c r="M63" s="548"/>
      <c r="N63" s="548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</row>
    <row r="64" spans="1:37" ht="11.25" customHeight="1">
      <c r="A64" s="552"/>
      <c r="B64" s="503"/>
      <c r="C64" s="683"/>
      <c r="D64" s="683"/>
      <c r="E64" s="686"/>
      <c r="F64" s="503"/>
      <c r="G64" s="685"/>
      <c r="H64" s="685"/>
      <c r="I64" s="585"/>
      <c r="J64" s="683"/>
      <c r="K64" s="683"/>
      <c r="L64" s="585"/>
      <c r="M64" s="680" t="s">
        <v>11</v>
      </c>
      <c r="N64" s="680"/>
      <c r="O64" s="319"/>
      <c r="P64" s="319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</row>
    <row r="65" spans="1:37" ht="12" customHeight="1">
      <c r="A65" s="540" t="s">
        <v>182</v>
      </c>
      <c r="B65" s="537" t="s">
        <v>2</v>
      </c>
      <c r="C65" s="503"/>
      <c r="D65" s="550" t="s">
        <v>174</v>
      </c>
      <c r="E65" s="551" t="s">
        <v>175</v>
      </c>
      <c r="F65" s="503"/>
      <c r="G65" s="601" t="s">
        <v>174</v>
      </c>
      <c r="H65" s="600" t="s">
        <v>175</v>
      </c>
      <c r="I65" s="551"/>
      <c r="J65" s="550" t="s">
        <v>174</v>
      </c>
      <c r="K65" s="551" t="s">
        <v>175</v>
      </c>
      <c r="L65" s="551"/>
      <c r="M65" s="601" t="s">
        <v>174</v>
      </c>
      <c r="N65" s="600" t="s">
        <v>175</v>
      </c>
      <c r="O65" s="319"/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</row>
    <row r="66" spans="1:37" ht="5.0999999999999996" customHeight="1">
      <c r="A66" s="452"/>
      <c r="B66" s="346"/>
      <c r="C66" s="319"/>
      <c r="D66" s="348"/>
      <c r="E66" s="347"/>
      <c r="F66" s="348"/>
      <c r="G66" s="347"/>
      <c r="H66" s="348"/>
      <c r="I66" s="348"/>
      <c r="J66" s="347"/>
      <c r="K66" s="347"/>
      <c r="L66" s="347"/>
      <c r="M66" s="348"/>
      <c r="N66" s="347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</row>
    <row r="67" spans="1:37" ht="15" customHeight="1">
      <c r="A67" s="493" t="s">
        <v>180</v>
      </c>
      <c r="B67" s="537">
        <v>213341.2</v>
      </c>
      <c r="C67" s="537">
        <v>0</v>
      </c>
      <c r="D67" s="537">
        <v>207308.09999999998</v>
      </c>
      <c r="E67" s="537">
        <v>97.172088654230862</v>
      </c>
      <c r="F67" s="501"/>
      <c r="G67" s="537">
        <v>5905.7</v>
      </c>
      <c r="H67" s="537">
        <v>2.7681947978168302</v>
      </c>
      <c r="I67" s="537"/>
      <c r="J67" s="514">
        <v>11.8</v>
      </c>
      <c r="K67" s="537">
        <v>5.5310460426771764E-3</v>
      </c>
      <c r="L67" s="537"/>
      <c r="M67" s="537">
        <v>115.6</v>
      </c>
      <c r="N67" s="537">
        <v>5.4185501909617073E-2</v>
      </c>
      <c r="O67" s="319"/>
      <c r="P67" s="336">
        <f>1008.6/B67*100</f>
        <v>0.47276381683425422</v>
      </c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</row>
    <row r="68" spans="1:37" ht="11.1" customHeight="1">
      <c r="A68" s="452" t="s">
        <v>16</v>
      </c>
      <c r="B68" s="262">
        <v>16312.1</v>
      </c>
      <c r="C68" s="319"/>
      <c r="D68" s="310">
        <v>16196.5</v>
      </c>
      <c r="E68" s="346">
        <v>99.291323618663441</v>
      </c>
      <c r="F68" s="262"/>
      <c r="G68" s="262"/>
      <c r="H68" s="349">
        <v>0</v>
      </c>
      <c r="I68" s="349"/>
      <c r="J68" s="346" t="s">
        <v>37</v>
      </c>
      <c r="K68" s="346" t="s">
        <v>37</v>
      </c>
      <c r="L68" s="346"/>
      <c r="M68" s="262">
        <v>115.6</v>
      </c>
      <c r="N68" s="346">
        <v>0.70867638133655386</v>
      </c>
      <c r="O68" s="319"/>
      <c r="P68" s="319"/>
      <c r="Q68" s="319"/>
      <c r="R68" s="319"/>
      <c r="S68" s="319"/>
      <c r="T68" s="319"/>
      <c r="U68" s="319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</row>
    <row r="69" spans="1:37" ht="11.1" customHeight="1">
      <c r="A69" s="452" t="s">
        <v>39</v>
      </c>
      <c r="B69" s="346">
        <v>2810.8</v>
      </c>
      <c r="C69" s="319"/>
      <c r="D69" s="310">
        <v>2810.8</v>
      </c>
      <c r="E69" s="346">
        <v>100</v>
      </c>
      <c r="F69" s="319"/>
      <c r="G69" s="346" t="s">
        <v>37</v>
      </c>
      <c r="H69" s="349" t="s">
        <v>37</v>
      </c>
      <c r="I69" s="349"/>
      <c r="J69" s="346" t="s">
        <v>37</v>
      </c>
      <c r="K69" s="346" t="s">
        <v>37</v>
      </c>
      <c r="L69" s="346"/>
      <c r="M69" s="346" t="s">
        <v>37</v>
      </c>
      <c r="N69" s="346" t="s">
        <v>37</v>
      </c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</row>
    <row r="70" spans="1:37" ht="11.1" customHeight="1">
      <c r="A70" s="452" t="s">
        <v>41</v>
      </c>
      <c r="B70" s="262" t="s">
        <v>37</v>
      </c>
      <c r="C70" s="319"/>
      <c r="D70" s="310" t="s">
        <v>37</v>
      </c>
      <c r="E70" s="346" t="s">
        <v>37</v>
      </c>
      <c r="F70" s="319"/>
      <c r="G70" s="346" t="s">
        <v>37</v>
      </c>
      <c r="H70" s="349" t="s">
        <v>37</v>
      </c>
      <c r="I70" s="349"/>
      <c r="J70" s="346" t="s">
        <v>37</v>
      </c>
      <c r="K70" s="346" t="s">
        <v>37</v>
      </c>
      <c r="L70" s="346"/>
      <c r="M70" s="262" t="s">
        <v>37</v>
      </c>
      <c r="N70" s="346" t="s">
        <v>37</v>
      </c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19"/>
      <c r="AK70" s="319"/>
    </row>
    <row r="71" spans="1:37" ht="11.1" customHeight="1">
      <c r="A71" s="452" t="s">
        <v>48</v>
      </c>
      <c r="B71" s="262">
        <v>26225.3</v>
      </c>
      <c r="C71" s="319"/>
      <c r="D71" s="310">
        <v>26225.3</v>
      </c>
      <c r="E71" s="346">
        <v>100</v>
      </c>
      <c r="F71" s="319"/>
      <c r="G71" s="262" t="s">
        <v>37</v>
      </c>
      <c r="H71" s="349" t="s">
        <v>37</v>
      </c>
      <c r="I71" s="349"/>
      <c r="J71" s="346" t="s">
        <v>37</v>
      </c>
      <c r="K71" s="346" t="s">
        <v>37</v>
      </c>
      <c r="L71" s="346"/>
      <c r="M71" s="325" t="s">
        <v>37</v>
      </c>
      <c r="N71" s="346" t="s">
        <v>37</v>
      </c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</row>
    <row r="72" spans="1:37" ht="11.1" customHeight="1">
      <c r="A72" s="452" t="s">
        <v>165</v>
      </c>
      <c r="B72" s="325">
        <v>15845.8</v>
      </c>
      <c r="C72" s="325"/>
      <c r="D72" s="325">
        <v>15845.8</v>
      </c>
      <c r="E72" s="325" t="s">
        <v>37</v>
      </c>
      <c r="F72" s="262"/>
      <c r="G72" s="262" t="s">
        <v>37</v>
      </c>
      <c r="H72" s="349" t="s">
        <v>37</v>
      </c>
      <c r="I72" s="349"/>
      <c r="J72" s="319"/>
      <c r="K72" s="262" t="s">
        <v>37</v>
      </c>
      <c r="L72" s="262"/>
      <c r="M72" s="262" t="s">
        <v>37</v>
      </c>
      <c r="N72" s="325" t="s">
        <v>37</v>
      </c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J72" s="319"/>
      <c r="AK72" s="319"/>
    </row>
    <row r="73" spans="1:37" ht="11.1" customHeight="1">
      <c r="A73" s="452" t="s">
        <v>179</v>
      </c>
      <c r="B73" s="262">
        <v>22942.2</v>
      </c>
      <c r="C73" s="262"/>
      <c r="D73" s="310">
        <v>22942.2</v>
      </c>
      <c r="E73" s="346">
        <v>100</v>
      </c>
      <c r="F73" s="262"/>
      <c r="G73" s="262" t="s">
        <v>37</v>
      </c>
      <c r="H73" s="349" t="s">
        <v>37</v>
      </c>
      <c r="I73" s="349"/>
      <c r="J73" s="262" t="s">
        <v>37</v>
      </c>
      <c r="K73" s="262" t="s">
        <v>37</v>
      </c>
      <c r="L73" s="262"/>
      <c r="M73" s="262" t="s">
        <v>37</v>
      </c>
      <c r="N73" s="325" t="s">
        <v>37</v>
      </c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</row>
    <row r="74" spans="1:37" ht="11.1" customHeight="1">
      <c r="A74" s="452" t="s">
        <v>234</v>
      </c>
      <c r="B74" s="310">
        <v>71399.199999999997</v>
      </c>
      <c r="C74" s="262"/>
      <c r="D74" s="262">
        <v>71399.199999999997</v>
      </c>
      <c r="E74" s="346">
        <v>100</v>
      </c>
      <c r="F74" s="262"/>
      <c r="G74" s="262" t="s">
        <v>37</v>
      </c>
      <c r="H74" s="262" t="s">
        <v>37</v>
      </c>
      <c r="I74" s="262"/>
      <c r="J74" s="262" t="s">
        <v>37</v>
      </c>
      <c r="K74" s="262" t="s">
        <v>37</v>
      </c>
      <c r="L74" s="262"/>
      <c r="M74" s="262" t="s">
        <v>37</v>
      </c>
      <c r="N74" s="262" t="s">
        <v>37</v>
      </c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</row>
    <row r="75" spans="1:37" ht="11.1" customHeight="1">
      <c r="A75" s="452" t="s">
        <v>236</v>
      </c>
      <c r="B75" s="262" t="s">
        <v>37</v>
      </c>
      <c r="C75" s="262"/>
      <c r="D75" s="262" t="s">
        <v>37</v>
      </c>
      <c r="E75" s="262" t="s">
        <v>37</v>
      </c>
      <c r="F75" s="262"/>
      <c r="G75" s="262" t="s">
        <v>37</v>
      </c>
      <c r="H75" s="262" t="s">
        <v>37</v>
      </c>
      <c r="I75" s="262"/>
      <c r="J75" s="262" t="s">
        <v>37</v>
      </c>
      <c r="K75" s="262" t="s">
        <v>37</v>
      </c>
      <c r="L75" s="262"/>
      <c r="M75" s="262" t="s">
        <v>37</v>
      </c>
      <c r="N75" s="262" t="s">
        <v>37</v>
      </c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</row>
    <row r="76" spans="1:37" ht="11.1" customHeight="1">
      <c r="A76" s="452" t="s">
        <v>200</v>
      </c>
      <c r="B76" s="310">
        <v>33048.6</v>
      </c>
      <c r="C76" s="262"/>
      <c r="D76" s="262">
        <v>33036.800000000003</v>
      </c>
      <c r="E76" s="346">
        <v>99.964295007957986</v>
      </c>
      <c r="F76" s="262"/>
      <c r="G76" s="346" t="s">
        <v>37</v>
      </c>
      <c r="H76" s="346" t="s">
        <v>37</v>
      </c>
      <c r="I76" s="346"/>
      <c r="J76" s="310">
        <v>11.8</v>
      </c>
      <c r="K76" s="310">
        <v>3.5704992042022966E-2</v>
      </c>
      <c r="L76" s="310"/>
      <c r="M76" s="262" t="s">
        <v>37</v>
      </c>
      <c r="N76" s="346" t="s">
        <v>37</v>
      </c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</row>
    <row r="77" spans="1:37" ht="11.1" customHeight="1">
      <c r="A77" s="452" t="s">
        <v>29</v>
      </c>
      <c r="B77" s="310">
        <v>24757.200000000001</v>
      </c>
      <c r="C77" s="262"/>
      <c r="D77" s="262">
        <v>18851.5</v>
      </c>
      <c r="E77" s="346">
        <v>76.145525342122681</v>
      </c>
      <c r="F77" s="262"/>
      <c r="G77" s="262">
        <v>5905.7</v>
      </c>
      <c r="H77" s="346">
        <v>23.854474657877304</v>
      </c>
      <c r="I77" s="346"/>
      <c r="J77" s="325" t="s">
        <v>37</v>
      </c>
      <c r="K77" s="325" t="s">
        <v>37</v>
      </c>
      <c r="L77" s="325"/>
      <c r="M77" s="325" t="s">
        <v>37</v>
      </c>
      <c r="N77" s="325" t="s">
        <v>37</v>
      </c>
      <c r="O77" s="325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</row>
    <row r="78" spans="1:37" ht="6" customHeight="1">
      <c r="A78" s="554"/>
      <c r="B78" s="555"/>
      <c r="C78" s="555"/>
      <c r="D78" s="555"/>
      <c r="E78" s="555"/>
      <c r="F78" s="555"/>
      <c r="G78" s="555"/>
      <c r="H78" s="555"/>
      <c r="I78" s="555"/>
      <c r="J78" s="555"/>
      <c r="K78" s="555"/>
      <c r="L78" s="555"/>
      <c r="M78" s="555"/>
      <c r="N78" s="555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</row>
    <row r="79" spans="1:37" ht="5.0999999999999996" customHeight="1">
      <c r="A79" s="373"/>
      <c r="B79" s="374"/>
      <c r="C79" s="374"/>
      <c r="D79" s="374"/>
      <c r="E79" s="374"/>
      <c r="F79" s="374"/>
      <c r="G79" s="374"/>
      <c r="H79" s="374"/>
      <c r="I79" s="374"/>
      <c r="J79" s="374"/>
      <c r="K79" s="374"/>
      <c r="L79" s="374"/>
      <c r="M79" s="374"/>
      <c r="N79" s="374"/>
      <c r="O79" s="336"/>
      <c r="P79" s="336"/>
      <c r="Q79" s="336"/>
      <c r="R79" s="336"/>
      <c r="S79" s="336"/>
      <c r="T79" s="336"/>
      <c r="U79" s="336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</row>
    <row r="80" spans="1:37" ht="16.5" customHeight="1">
      <c r="A80" s="336"/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</row>
    <row r="81" spans="1:37" ht="16.5" customHeight="1">
      <c r="A81" s="375"/>
      <c r="B81" s="375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36"/>
      <c r="P81" s="336"/>
      <c r="Q81" s="336"/>
      <c r="R81" s="336"/>
      <c r="S81" s="336"/>
      <c r="T81" s="336"/>
      <c r="U81" s="336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</row>
    <row r="82" spans="1:37" ht="16.5" customHeight="1">
      <c r="A82" s="336"/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</row>
    <row r="83" spans="1:37" ht="16.5" customHeight="1">
      <c r="A83" s="336"/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</row>
    <row r="84" spans="1:37" ht="16.5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</row>
    <row r="85" spans="1:37" ht="16.5" customHeight="1">
      <c r="A85" s="336"/>
      <c r="B85" s="336"/>
      <c r="C85" s="336"/>
      <c r="D85" s="336"/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</row>
    <row r="86" spans="1:37" ht="16.5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</row>
    <row r="87" spans="1:37" ht="16.5" customHeight="1">
      <c r="A87" s="336"/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</row>
    <row r="88" spans="1:37" ht="16.5" customHeight="1">
      <c r="A88" s="336"/>
      <c r="B88" s="336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</row>
    <row r="89" spans="1:37" ht="16.5" customHeight="1">
      <c r="A89" s="336"/>
      <c r="B89" s="336"/>
      <c r="C89" s="336"/>
      <c r="D89" s="336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</row>
    <row r="90" spans="1:37" ht="16.5" customHeight="1">
      <c r="A90" s="336"/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</row>
    <row r="91" spans="1:37" ht="16.5" customHeight="1">
      <c r="A91" s="336"/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</row>
    <row r="92" spans="1:37" ht="16.5" customHeight="1">
      <c r="A92" s="336"/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</row>
    <row r="93" spans="1:37" ht="16.5" customHeight="1">
      <c r="A93" s="336"/>
      <c r="B93" s="33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</row>
    <row r="94" spans="1:37" ht="16.5" customHeight="1">
      <c r="A94" s="336"/>
      <c r="B94" s="336"/>
      <c r="C94" s="336"/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</row>
    <row r="95" spans="1:37" ht="16.5" customHeight="1">
      <c r="A95" s="336"/>
      <c r="B95" s="336"/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</row>
    <row r="96" spans="1:37" ht="16.5" customHeight="1">
      <c r="A96" s="336"/>
      <c r="B96" s="336"/>
      <c r="C96" s="336"/>
      <c r="D96" s="336"/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</row>
    <row r="97" spans="1:37" ht="16.5" customHeight="1">
      <c r="A97" s="336"/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</row>
    <row r="98" spans="1:37" ht="16.5" customHeight="1">
      <c r="A98" s="336"/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</row>
    <row r="99" spans="1:37" ht="16.5" customHeight="1">
      <c r="A99" s="336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</row>
    <row r="100" spans="1:37" ht="16.5" customHeight="1">
      <c r="A100" s="336"/>
      <c r="B100" s="336"/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336"/>
      <c r="T100" s="336"/>
      <c r="U100" s="336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</row>
    <row r="101" spans="1:37" ht="16.5" customHeight="1">
      <c r="A101" s="336"/>
      <c r="B101" s="336"/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336"/>
      <c r="T101" s="336"/>
      <c r="U101" s="336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</row>
    <row r="102" spans="1:37" ht="16.5" customHeight="1">
      <c r="A102" s="336"/>
      <c r="B102" s="336"/>
      <c r="C102" s="336"/>
      <c r="D102" s="336"/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  <c r="T102" s="336"/>
      <c r="U102" s="336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</row>
    <row r="103" spans="1:37" ht="16.5" customHeight="1">
      <c r="A103" s="336"/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</row>
    <row r="104" spans="1:37" ht="16.5" customHeight="1">
      <c r="A104" s="336"/>
      <c r="B104" s="336"/>
      <c r="C104" s="336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  <c r="T104" s="336"/>
      <c r="U104" s="336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</row>
    <row r="105" spans="1:37" ht="16.5" customHeight="1">
      <c r="A105" s="336"/>
      <c r="B105" s="336"/>
      <c r="C105" s="336"/>
      <c r="D105" s="336"/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6"/>
      <c r="U105" s="336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</row>
    <row r="106" spans="1:37" ht="16.5" customHeight="1">
      <c r="A106" s="336"/>
      <c r="B106" s="336"/>
      <c r="C106" s="336"/>
      <c r="D106" s="336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</row>
    <row r="107" spans="1:37" ht="16.5" customHeight="1">
      <c r="A107" s="336"/>
      <c r="B107" s="336"/>
      <c r="C107" s="336"/>
      <c r="D107" s="336"/>
      <c r="E107" s="336"/>
      <c r="F107" s="336"/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336"/>
      <c r="R107" s="336"/>
      <c r="S107" s="336"/>
      <c r="T107" s="336"/>
      <c r="U107" s="336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</row>
    <row r="108" spans="1:37" ht="16.5" customHeight="1">
      <c r="A108" s="336"/>
      <c r="B108" s="336"/>
      <c r="C108" s="336"/>
      <c r="D108" s="336"/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336"/>
      <c r="S108" s="336"/>
      <c r="T108" s="336"/>
      <c r="U108" s="336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</row>
    <row r="109" spans="1:37" ht="16.5" customHeight="1">
      <c r="A109" s="336"/>
      <c r="B109" s="336"/>
      <c r="C109" s="336"/>
      <c r="D109" s="336"/>
      <c r="E109" s="336"/>
      <c r="F109" s="336"/>
      <c r="G109" s="336"/>
      <c r="H109" s="336"/>
      <c r="I109" s="336"/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</row>
    <row r="110" spans="1:37" ht="16.5" customHeight="1">
      <c r="A110" s="336"/>
      <c r="B110" s="336"/>
      <c r="C110" s="336"/>
      <c r="D110" s="336"/>
      <c r="E110" s="336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</row>
    <row r="111" spans="1:37" ht="16.5" customHeight="1">
      <c r="A111" s="336"/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</row>
    <row r="112" spans="1:37" ht="16.5" customHeight="1">
      <c r="A112" s="336"/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</row>
    <row r="113" spans="1:37" ht="16.5" customHeight="1">
      <c r="A113" s="336"/>
      <c r="B113" s="336"/>
      <c r="C113" s="336"/>
      <c r="D113" s="336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</row>
    <row r="114" spans="1:37" ht="16.5" customHeight="1">
      <c r="A114" s="336"/>
      <c r="B114" s="336"/>
      <c r="C114" s="336"/>
      <c r="D114" s="336"/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</row>
    <row r="115" spans="1:37" ht="16.5" customHeight="1">
      <c r="A115" s="336"/>
      <c r="B115" s="336"/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</row>
    <row r="116" spans="1:37" ht="16.5" customHeight="1">
      <c r="A116" s="336"/>
      <c r="B116" s="336"/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</row>
    <row r="117" spans="1:37" ht="16.5" customHeight="1">
      <c r="A117" s="336"/>
      <c r="B117" s="336"/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</row>
    <row r="118" spans="1:37" ht="16.5" customHeight="1">
      <c r="A118" s="336"/>
      <c r="B118" s="336"/>
      <c r="C118" s="336"/>
      <c r="D118" s="336"/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</row>
    <row r="119" spans="1:37" ht="16.5" customHeight="1">
      <c r="A119" s="336"/>
      <c r="B119" s="336"/>
      <c r="C119" s="336"/>
      <c r="D119" s="336"/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336"/>
      <c r="U119" s="336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</row>
    <row r="120" spans="1:37" ht="16.5" customHeight="1">
      <c r="A120" s="336"/>
      <c r="B120" s="336"/>
      <c r="C120" s="336"/>
      <c r="D120" s="336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6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</row>
    <row r="121" spans="1:37" ht="16.5" customHeight="1">
      <c r="A121" s="336"/>
      <c r="B121" s="336"/>
      <c r="C121" s="336"/>
      <c r="D121" s="336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</row>
    <row r="122" spans="1:37" ht="16.5" customHeight="1">
      <c r="A122" s="336"/>
      <c r="B122" s="336"/>
      <c r="C122" s="336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  <c r="T122" s="336"/>
      <c r="U122" s="336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</row>
    <row r="123" spans="1:37" ht="16.5" customHeight="1">
      <c r="A123" s="336"/>
      <c r="B123" s="336"/>
      <c r="C123" s="336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</row>
    <row r="124" spans="1:37" ht="16.5" customHeight="1">
      <c r="A124" s="336"/>
      <c r="B124" s="336"/>
      <c r="C124" s="336"/>
      <c r="D124" s="336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</row>
    <row r="125" spans="1:37" ht="16.5" customHeight="1">
      <c r="A125" s="336"/>
      <c r="B125" s="336"/>
      <c r="C125" s="336"/>
      <c r="D125" s="336"/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</row>
    <row r="126" spans="1:37" ht="16.5" customHeight="1">
      <c r="A126" s="336"/>
      <c r="B126" s="336"/>
      <c r="C126" s="336"/>
      <c r="D126" s="336"/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</row>
    <row r="127" spans="1:37" ht="16.5" customHeight="1">
      <c r="A127" s="336"/>
      <c r="B127" s="336"/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</row>
    <row r="128" spans="1:37" ht="16.5" customHeight="1">
      <c r="A128" s="336"/>
      <c r="B128" s="336"/>
      <c r="C128" s="336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</row>
    <row r="129" spans="1:37" ht="16.5" customHeight="1">
      <c r="A129" s="336"/>
      <c r="B129" s="336"/>
      <c r="C129" s="336"/>
      <c r="D129" s="336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</row>
    <row r="130" spans="1:37" ht="16.5" customHeight="1">
      <c r="A130" s="336"/>
      <c r="B130" s="336"/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</row>
    <row r="131" spans="1:37" ht="16.5" customHeight="1">
      <c r="A131" s="336"/>
      <c r="B131" s="336"/>
      <c r="C131" s="336"/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</row>
    <row r="132" spans="1:37" ht="16.5" customHeight="1">
      <c r="A132" s="336"/>
      <c r="B132" s="336"/>
      <c r="C132" s="336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</row>
    <row r="133" spans="1:37" ht="16.5" customHeight="1">
      <c r="A133" s="336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</row>
    <row r="134" spans="1:37" ht="16.5" customHeight="1">
      <c r="A134" s="336"/>
      <c r="B134" s="336"/>
      <c r="C134" s="336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</row>
    <row r="135" spans="1:37" ht="16.5" customHeight="1">
      <c r="A135" s="336"/>
      <c r="B135" s="336"/>
      <c r="C135" s="336"/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336"/>
      <c r="S135" s="336"/>
      <c r="T135" s="336"/>
      <c r="U135" s="336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</row>
    <row r="136" spans="1:37" ht="16.5" customHeight="1">
      <c r="A136" s="336"/>
      <c r="B136" s="336"/>
      <c r="C136" s="336"/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</row>
    <row r="137" spans="1:37" ht="16.5" customHeight="1">
      <c r="A137" s="336"/>
      <c r="B137" s="336"/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</row>
    <row r="138" spans="1:37" ht="16.5" customHeight="1">
      <c r="A138" s="336"/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</row>
    <row r="139" spans="1:37" ht="16.5" customHeight="1">
      <c r="A139" s="336"/>
      <c r="B139" s="336"/>
      <c r="C139" s="336"/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</row>
    <row r="140" spans="1:37" ht="16.5" customHeight="1">
      <c r="A140" s="336"/>
      <c r="B140" s="336"/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</row>
    <row r="141" spans="1:37" ht="16.5" customHeight="1">
      <c r="A141" s="336"/>
      <c r="B141" s="336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</row>
    <row r="142" spans="1:37" ht="16.5" customHeight="1">
      <c r="A142" s="336"/>
      <c r="B142" s="336"/>
      <c r="C142" s="336"/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</row>
    <row r="143" spans="1:37" ht="16.5" customHeight="1">
      <c r="A143" s="336"/>
      <c r="B143" s="336"/>
      <c r="C143" s="336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</row>
    <row r="144" spans="1:37" ht="16.5" customHeight="1">
      <c r="A144" s="336"/>
      <c r="B144" s="336"/>
      <c r="C144" s="336"/>
      <c r="D144" s="336"/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  <c r="T144" s="336"/>
      <c r="U144" s="336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</row>
    <row r="145" spans="1:37" ht="16.5" customHeight="1">
      <c r="A145" s="336"/>
      <c r="B145" s="336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</row>
    <row r="146" spans="1:37" ht="16.5" customHeight="1">
      <c r="A146" s="336"/>
      <c r="B146" s="336"/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</row>
    <row r="147" spans="1:37" ht="16.5" customHeight="1">
      <c r="A147" s="336"/>
      <c r="B147" s="336"/>
      <c r="C147" s="336"/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</row>
    <row r="148" spans="1:37" ht="16.5" customHeight="1">
      <c r="A148" s="336"/>
      <c r="B148" s="336"/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  <c r="T148" s="336"/>
      <c r="U148" s="336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</row>
    <row r="149" spans="1:37" ht="16.5" customHeight="1">
      <c r="A149" s="336"/>
      <c r="B149" s="336"/>
      <c r="C149" s="336"/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</row>
    <row r="150" spans="1:37" ht="16.5" customHeight="1">
      <c r="A150" s="336"/>
      <c r="B150" s="336"/>
      <c r="C150" s="336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  <c r="T150" s="336"/>
      <c r="U150" s="336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</row>
    <row r="151" spans="1:37" ht="16.5" customHeight="1">
      <c r="A151" s="336"/>
      <c r="B151" s="336"/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</row>
    <row r="152" spans="1:37" ht="16.5" customHeight="1">
      <c r="A152" s="336"/>
      <c r="B152" s="336"/>
      <c r="C152" s="336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</row>
    <row r="153" spans="1:37" ht="16.5" customHeight="1">
      <c r="A153" s="336"/>
      <c r="B153" s="336"/>
      <c r="C153" s="336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</row>
    <row r="154" spans="1:37" ht="16.5" customHeight="1">
      <c r="A154" s="336"/>
      <c r="B154" s="336"/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</row>
    <row r="155" spans="1:37" ht="16.5" customHeight="1">
      <c r="A155" s="336"/>
      <c r="B155" s="336"/>
      <c r="C155" s="336"/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</row>
    <row r="156" spans="1:37" ht="16.5" customHeight="1">
      <c r="A156" s="336"/>
      <c r="B156" s="336"/>
      <c r="C156" s="336"/>
      <c r="D156" s="336"/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</row>
    <row r="157" spans="1:37" ht="16.5" customHeight="1">
      <c r="A157" s="336"/>
      <c r="B157" s="336"/>
      <c r="C157" s="336"/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</row>
    <row r="158" spans="1:37" ht="16.5" customHeight="1">
      <c r="A158" s="336"/>
      <c r="B158" s="336"/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</row>
    <row r="159" spans="1:37" ht="16.5" customHeight="1">
      <c r="A159" s="336"/>
      <c r="B159" s="336"/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  <c r="T159" s="336"/>
      <c r="U159" s="336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</row>
    <row r="160" spans="1:37" ht="16.5" customHeight="1">
      <c r="A160" s="336"/>
      <c r="B160" s="336"/>
      <c r="C160" s="336"/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</row>
    <row r="161" spans="1:37" ht="16.5" customHeight="1">
      <c r="A161" s="336"/>
      <c r="B161" s="336"/>
      <c r="C161" s="336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</row>
    <row r="162" spans="1:37" ht="16.5" customHeight="1">
      <c r="A162" s="336"/>
      <c r="B162" s="336"/>
      <c r="C162" s="336"/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</row>
    <row r="163" spans="1:37" ht="16.5" customHeight="1">
      <c r="A163" s="336"/>
      <c r="B163" s="336"/>
      <c r="C163" s="336"/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</row>
    <row r="164" spans="1:37" ht="16.5" customHeight="1">
      <c r="A164" s="336"/>
      <c r="B164" s="336"/>
      <c r="C164" s="336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</row>
    <row r="165" spans="1:37" ht="16.5" customHeight="1">
      <c r="A165" s="336"/>
      <c r="B165" s="336"/>
      <c r="C165" s="336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</row>
    <row r="166" spans="1:37" ht="16.5" customHeight="1">
      <c r="A166" s="336"/>
      <c r="B166" s="336"/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</row>
    <row r="167" spans="1:37" ht="16.5" customHeight="1">
      <c r="A167" s="336"/>
      <c r="B167" s="336"/>
      <c r="C167" s="336"/>
      <c r="D167" s="336"/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36"/>
      <c r="R167" s="336"/>
      <c r="S167" s="336"/>
      <c r="T167" s="336"/>
      <c r="U167" s="336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</row>
    <row r="168" spans="1:37" ht="16.5" customHeight="1">
      <c r="A168" s="336"/>
      <c r="B168" s="336"/>
      <c r="C168" s="336"/>
      <c r="D168" s="336"/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336"/>
      <c r="S168" s="336"/>
      <c r="T168" s="336"/>
      <c r="U168" s="336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</row>
    <row r="169" spans="1:37" ht="16.5" customHeight="1">
      <c r="A169" s="336"/>
      <c r="B169" s="336"/>
      <c r="C169" s="336"/>
      <c r="D169" s="336"/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6"/>
      <c r="T169" s="336"/>
      <c r="U169" s="336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</row>
    <row r="170" spans="1:37" ht="16.5" customHeight="1">
      <c r="A170" s="336"/>
      <c r="B170" s="336"/>
      <c r="C170" s="336"/>
      <c r="D170" s="336"/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6"/>
      <c r="R170" s="336"/>
      <c r="S170" s="336"/>
      <c r="T170" s="336"/>
      <c r="U170" s="336"/>
      <c r="V170" s="319"/>
      <c r="W170" s="319"/>
      <c r="X170" s="319"/>
      <c r="Y170" s="319"/>
      <c r="Z170" s="319"/>
      <c r="AA170" s="319"/>
      <c r="AB170" s="319"/>
      <c r="AC170" s="319"/>
      <c r="AD170" s="319"/>
      <c r="AE170" s="319"/>
      <c r="AF170" s="319"/>
      <c r="AG170" s="319"/>
      <c r="AH170" s="319"/>
      <c r="AI170" s="319"/>
      <c r="AJ170" s="319"/>
      <c r="AK170" s="319"/>
    </row>
    <row r="171" spans="1:37" ht="16.5" customHeight="1">
      <c r="A171" s="336"/>
      <c r="B171" s="336"/>
      <c r="C171" s="336"/>
      <c r="D171" s="336"/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336"/>
      <c r="U171" s="336"/>
      <c r="V171" s="319"/>
      <c r="W171" s="319"/>
      <c r="X171" s="319"/>
      <c r="Y171" s="319"/>
      <c r="Z171" s="319"/>
      <c r="AA171" s="319"/>
      <c r="AB171" s="319"/>
      <c r="AC171" s="319"/>
      <c r="AD171" s="319"/>
      <c r="AE171" s="319"/>
      <c r="AF171" s="319"/>
      <c r="AG171" s="319"/>
      <c r="AH171" s="319"/>
      <c r="AI171" s="319"/>
      <c r="AJ171" s="319"/>
      <c r="AK171" s="319"/>
    </row>
    <row r="172" spans="1:37" ht="16.5" customHeight="1">
      <c r="A172" s="336"/>
      <c r="B172" s="336"/>
      <c r="C172" s="336"/>
      <c r="D172" s="336"/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  <c r="T172" s="336"/>
      <c r="U172" s="336"/>
      <c r="V172" s="319"/>
      <c r="W172" s="319"/>
      <c r="X172" s="319"/>
      <c r="Y172" s="319"/>
      <c r="Z172" s="319"/>
      <c r="AA172" s="319"/>
      <c r="AB172" s="319"/>
      <c r="AC172" s="319"/>
      <c r="AD172" s="319"/>
      <c r="AE172" s="319"/>
      <c r="AF172" s="319"/>
      <c r="AG172" s="319"/>
      <c r="AH172" s="319"/>
      <c r="AI172" s="319"/>
      <c r="AJ172" s="319"/>
      <c r="AK172" s="319"/>
    </row>
    <row r="173" spans="1:37" ht="16.5" customHeight="1">
      <c r="A173" s="336"/>
      <c r="B173" s="336"/>
      <c r="C173" s="336"/>
      <c r="D173" s="336"/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336"/>
      <c r="S173" s="336"/>
      <c r="T173" s="336"/>
      <c r="U173" s="336"/>
      <c r="V173" s="319"/>
      <c r="W173" s="319"/>
      <c r="X173" s="319"/>
      <c r="Y173" s="319"/>
      <c r="Z173" s="319"/>
      <c r="AA173" s="319"/>
      <c r="AB173" s="319"/>
      <c r="AC173" s="319"/>
      <c r="AD173" s="319"/>
      <c r="AE173" s="319"/>
      <c r="AF173" s="319"/>
      <c r="AG173" s="319"/>
      <c r="AH173" s="319"/>
      <c r="AI173" s="319"/>
      <c r="AJ173" s="319"/>
      <c r="AK173" s="319"/>
    </row>
    <row r="174" spans="1:37" ht="16.5" customHeight="1">
      <c r="A174" s="336"/>
      <c r="B174" s="336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  <c r="T174" s="336"/>
      <c r="U174" s="336"/>
      <c r="V174" s="319"/>
      <c r="W174" s="319"/>
      <c r="X174" s="319"/>
      <c r="Y174" s="319"/>
      <c r="Z174" s="319"/>
      <c r="AA174" s="319"/>
      <c r="AB174" s="319"/>
      <c r="AC174" s="319"/>
      <c r="AD174" s="319"/>
      <c r="AE174" s="319"/>
      <c r="AF174" s="319"/>
      <c r="AG174" s="319"/>
      <c r="AH174" s="319"/>
      <c r="AI174" s="319"/>
      <c r="AJ174" s="319"/>
      <c r="AK174" s="319"/>
    </row>
    <row r="175" spans="1:37" ht="16.5" customHeight="1">
      <c r="A175" s="336"/>
      <c r="B175" s="336"/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  <c r="T175" s="336"/>
      <c r="U175" s="336"/>
      <c r="V175" s="319"/>
      <c r="W175" s="319"/>
      <c r="X175" s="319"/>
      <c r="Y175" s="319"/>
      <c r="Z175" s="319"/>
      <c r="AA175" s="319"/>
      <c r="AB175" s="319"/>
      <c r="AC175" s="319"/>
      <c r="AD175" s="319"/>
      <c r="AE175" s="319"/>
      <c r="AF175" s="319"/>
      <c r="AG175" s="319"/>
      <c r="AH175" s="319"/>
      <c r="AI175" s="319"/>
      <c r="AJ175" s="319"/>
      <c r="AK175" s="319"/>
    </row>
    <row r="176" spans="1:37" ht="16.5" customHeight="1">
      <c r="A176" s="336"/>
      <c r="B176" s="336"/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  <c r="T176" s="336"/>
      <c r="U176" s="336"/>
      <c r="V176" s="319"/>
      <c r="W176" s="319"/>
      <c r="X176" s="319"/>
      <c r="Y176" s="319"/>
      <c r="Z176" s="319"/>
      <c r="AA176" s="319"/>
      <c r="AB176" s="319"/>
      <c r="AC176" s="319"/>
      <c r="AD176" s="319"/>
      <c r="AE176" s="319"/>
      <c r="AF176" s="319"/>
      <c r="AG176" s="319"/>
      <c r="AH176" s="319"/>
      <c r="AI176" s="319"/>
      <c r="AJ176" s="319"/>
      <c r="AK176" s="319"/>
    </row>
    <row r="177" spans="1:37" ht="16.5" customHeight="1">
      <c r="A177" s="336"/>
      <c r="B177" s="336"/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  <c r="T177" s="336"/>
      <c r="U177" s="336"/>
      <c r="V177" s="319"/>
      <c r="W177" s="319"/>
      <c r="X177" s="319"/>
      <c r="Y177" s="319"/>
      <c r="Z177" s="319"/>
      <c r="AA177" s="319"/>
      <c r="AB177" s="319"/>
      <c r="AC177" s="319"/>
      <c r="AD177" s="319"/>
      <c r="AE177" s="319"/>
      <c r="AF177" s="319"/>
      <c r="AG177" s="319"/>
      <c r="AH177" s="319"/>
      <c r="AI177" s="319"/>
      <c r="AJ177" s="319"/>
      <c r="AK177" s="319"/>
    </row>
    <row r="178" spans="1:37" ht="16.5" customHeight="1">
      <c r="A178" s="336"/>
      <c r="B178" s="336"/>
      <c r="C178" s="336"/>
      <c r="D178" s="336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  <c r="T178" s="336"/>
      <c r="U178" s="336"/>
      <c r="V178" s="319"/>
      <c r="W178" s="319"/>
      <c r="X178" s="319"/>
      <c r="Y178" s="319"/>
      <c r="Z178" s="319"/>
      <c r="AA178" s="319"/>
      <c r="AB178" s="319"/>
      <c r="AC178" s="319"/>
      <c r="AD178" s="319"/>
      <c r="AE178" s="319"/>
      <c r="AF178" s="319"/>
      <c r="AG178" s="319"/>
      <c r="AH178" s="319"/>
      <c r="AI178" s="319"/>
      <c r="AJ178" s="319"/>
      <c r="AK178" s="319"/>
    </row>
    <row r="179" spans="1:37" ht="16.5" customHeight="1">
      <c r="A179" s="336"/>
      <c r="B179" s="336"/>
      <c r="C179" s="336"/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6"/>
      <c r="U179" s="336"/>
      <c r="V179" s="319"/>
      <c r="W179" s="319"/>
      <c r="X179" s="319"/>
      <c r="Y179" s="319"/>
      <c r="Z179" s="319"/>
      <c r="AA179" s="319"/>
      <c r="AB179" s="319"/>
      <c r="AC179" s="319"/>
      <c r="AD179" s="319"/>
      <c r="AE179" s="319"/>
      <c r="AF179" s="319"/>
      <c r="AG179" s="319"/>
      <c r="AH179" s="319"/>
      <c r="AI179" s="319"/>
      <c r="AJ179" s="319"/>
      <c r="AK179" s="319"/>
    </row>
    <row r="180" spans="1:37" ht="16.5" customHeight="1">
      <c r="A180" s="336"/>
      <c r="B180" s="336"/>
      <c r="C180" s="336"/>
      <c r="D180" s="336"/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36"/>
      <c r="R180" s="336"/>
      <c r="S180" s="336"/>
      <c r="T180" s="336"/>
      <c r="U180" s="336"/>
      <c r="V180" s="319"/>
      <c r="W180" s="319"/>
      <c r="X180" s="319"/>
      <c r="Y180" s="319"/>
      <c r="Z180" s="319"/>
      <c r="AA180" s="319"/>
      <c r="AB180" s="319"/>
      <c r="AC180" s="319"/>
      <c r="AD180" s="319"/>
      <c r="AE180" s="319"/>
      <c r="AF180" s="319"/>
      <c r="AG180" s="319"/>
      <c r="AH180" s="319"/>
      <c r="AI180" s="319"/>
      <c r="AJ180" s="319"/>
      <c r="AK180" s="319"/>
    </row>
    <row r="181" spans="1:37" ht="16.5" customHeight="1">
      <c r="A181" s="336"/>
      <c r="B181" s="336"/>
      <c r="C181" s="336"/>
      <c r="D181" s="336"/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336"/>
      <c r="S181" s="336"/>
      <c r="T181" s="336"/>
      <c r="U181" s="336"/>
      <c r="V181" s="319"/>
      <c r="W181" s="319"/>
      <c r="X181" s="319"/>
      <c r="Y181" s="319"/>
      <c r="Z181" s="319"/>
      <c r="AA181" s="319"/>
      <c r="AB181" s="319"/>
      <c r="AC181" s="319"/>
      <c r="AD181" s="319"/>
      <c r="AE181" s="319"/>
      <c r="AF181" s="319"/>
      <c r="AG181" s="319"/>
      <c r="AH181" s="319"/>
      <c r="AI181" s="319"/>
      <c r="AJ181" s="319"/>
      <c r="AK181" s="319"/>
    </row>
    <row r="182" spans="1:37" ht="16.5" customHeight="1">
      <c r="A182" s="336"/>
      <c r="B182" s="336"/>
      <c r="C182" s="336"/>
      <c r="D182" s="336"/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336"/>
      <c r="T182" s="336"/>
      <c r="U182" s="336"/>
      <c r="V182" s="319"/>
      <c r="W182" s="319"/>
      <c r="X182" s="319"/>
      <c r="Y182" s="319"/>
      <c r="Z182" s="319"/>
      <c r="AA182" s="319"/>
      <c r="AB182" s="319"/>
      <c r="AC182" s="319"/>
      <c r="AD182" s="319"/>
      <c r="AE182" s="319"/>
      <c r="AF182" s="319"/>
      <c r="AG182" s="319"/>
      <c r="AH182" s="319"/>
      <c r="AI182" s="319"/>
      <c r="AJ182" s="319"/>
      <c r="AK182" s="319"/>
    </row>
    <row r="183" spans="1:37" ht="16.5" customHeight="1">
      <c r="A183" s="336"/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  <c r="T183" s="336"/>
      <c r="U183" s="336"/>
      <c r="V183" s="319"/>
      <c r="W183" s="319"/>
      <c r="X183" s="319"/>
      <c r="Y183" s="319"/>
      <c r="Z183" s="319"/>
      <c r="AA183" s="319"/>
      <c r="AB183" s="319"/>
      <c r="AC183" s="319"/>
      <c r="AD183" s="319"/>
      <c r="AE183" s="319"/>
      <c r="AF183" s="319"/>
      <c r="AG183" s="319"/>
      <c r="AH183" s="319"/>
      <c r="AI183" s="319"/>
      <c r="AJ183" s="319"/>
      <c r="AK183" s="319"/>
    </row>
    <row r="184" spans="1:37" ht="16.5" customHeight="1">
      <c r="A184" s="336"/>
      <c r="B184" s="336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19"/>
      <c r="W184" s="319"/>
      <c r="X184" s="319"/>
      <c r="Y184" s="319"/>
      <c r="Z184" s="319"/>
      <c r="AA184" s="319"/>
      <c r="AB184" s="319"/>
      <c r="AC184" s="319"/>
      <c r="AD184" s="319"/>
      <c r="AE184" s="319"/>
      <c r="AF184" s="319"/>
      <c r="AG184" s="319"/>
      <c r="AH184" s="319"/>
      <c r="AI184" s="319"/>
      <c r="AJ184" s="319"/>
      <c r="AK184" s="319"/>
    </row>
    <row r="185" spans="1:37" ht="16.5" customHeight="1">
      <c r="A185" s="336"/>
      <c r="B185" s="336"/>
      <c r="C185" s="336"/>
      <c r="D185" s="336"/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19"/>
      <c r="W185" s="319"/>
      <c r="X185" s="319"/>
      <c r="Y185" s="319"/>
      <c r="Z185" s="319"/>
      <c r="AA185" s="319"/>
      <c r="AB185" s="319"/>
      <c r="AC185" s="319"/>
      <c r="AD185" s="319"/>
      <c r="AE185" s="319"/>
      <c r="AF185" s="319"/>
      <c r="AG185" s="319"/>
      <c r="AH185" s="319"/>
      <c r="AI185" s="319"/>
      <c r="AJ185" s="319"/>
      <c r="AK185" s="319"/>
    </row>
    <row r="186" spans="1:37" ht="16.5" customHeight="1">
      <c r="A186" s="336"/>
      <c r="B186" s="336"/>
      <c r="C186" s="336"/>
      <c r="D186" s="336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19"/>
      <c r="W186" s="319"/>
      <c r="X186" s="319"/>
      <c r="Y186" s="319"/>
      <c r="Z186" s="319"/>
      <c r="AA186" s="319"/>
      <c r="AB186" s="319"/>
      <c r="AC186" s="319"/>
      <c r="AD186" s="319"/>
      <c r="AE186" s="319"/>
      <c r="AF186" s="319"/>
      <c r="AG186" s="319"/>
      <c r="AH186" s="319"/>
      <c r="AI186" s="319"/>
      <c r="AJ186" s="319"/>
      <c r="AK186" s="319"/>
    </row>
    <row r="187" spans="1:37" ht="16.5" customHeight="1">
      <c r="A187" s="336"/>
      <c r="B187" s="336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19"/>
      <c r="W187" s="319"/>
      <c r="X187" s="319"/>
      <c r="Y187" s="319"/>
      <c r="Z187" s="319"/>
      <c r="AA187" s="319"/>
      <c r="AB187" s="319"/>
      <c r="AC187" s="319"/>
      <c r="AD187" s="319"/>
      <c r="AE187" s="319"/>
      <c r="AF187" s="319"/>
      <c r="AG187" s="319"/>
      <c r="AH187" s="319"/>
      <c r="AI187" s="319"/>
      <c r="AJ187" s="319"/>
      <c r="AK187" s="319"/>
    </row>
    <row r="188" spans="1:37" ht="16.5" customHeight="1">
      <c r="A188" s="336"/>
      <c r="B188" s="336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19"/>
      <c r="W188" s="319"/>
      <c r="X188" s="319"/>
      <c r="Y188" s="319"/>
      <c r="Z188" s="319"/>
      <c r="AA188" s="319"/>
      <c r="AB188" s="319"/>
      <c r="AC188" s="319"/>
      <c r="AD188" s="319"/>
      <c r="AE188" s="319"/>
      <c r="AF188" s="319"/>
      <c r="AG188" s="319"/>
      <c r="AH188" s="319"/>
      <c r="AI188" s="319"/>
      <c r="AJ188" s="319"/>
      <c r="AK188" s="319"/>
    </row>
    <row r="189" spans="1:37" ht="16.5" customHeight="1">
      <c r="A189" s="336"/>
      <c r="B189" s="336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19"/>
      <c r="W189" s="319"/>
      <c r="X189" s="319"/>
      <c r="Y189" s="319"/>
      <c r="Z189" s="319"/>
      <c r="AA189" s="319"/>
      <c r="AB189" s="319"/>
      <c r="AC189" s="319"/>
      <c r="AD189" s="319"/>
      <c r="AE189" s="319"/>
      <c r="AF189" s="319"/>
      <c r="AG189" s="319"/>
      <c r="AH189" s="319"/>
      <c r="AI189" s="319"/>
      <c r="AJ189" s="319"/>
      <c r="AK189" s="319"/>
    </row>
    <row r="190" spans="1:37" ht="16.5" customHeight="1">
      <c r="A190" s="336"/>
      <c r="B190" s="336"/>
      <c r="C190" s="336"/>
      <c r="D190" s="336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  <c r="T190" s="336"/>
      <c r="U190" s="336"/>
      <c r="V190" s="319"/>
      <c r="W190" s="319"/>
      <c r="X190" s="319"/>
      <c r="Y190" s="319"/>
      <c r="Z190" s="319"/>
      <c r="AA190" s="319"/>
      <c r="AB190" s="319"/>
      <c r="AC190" s="319"/>
      <c r="AD190" s="319"/>
      <c r="AE190" s="319"/>
      <c r="AF190" s="319"/>
      <c r="AG190" s="319"/>
      <c r="AH190" s="319"/>
      <c r="AI190" s="319"/>
      <c r="AJ190" s="319"/>
      <c r="AK190" s="319"/>
    </row>
    <row r="191" spans="1:37" ht="16.5" customHeight="1">
      <c r="A191" s="336"/>
      <c r="B191" s="336"/>
      <c r="C191" s="336"/>
      <c r="D191" s="336"/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19"/>
      <c r="W191" s="319"/>
      <c r="X191" s="319"/>
      <c r="Y191" s="319"/>
      <c r="Z191" s="319"/>
      <c r="AA191" s="319"/>
      <c r="AB191" s="319"/>
      <c r="AC191" s="319"/>
      <c r="AD191" s="319"/>
      <c r="AE191" s="319"/>
      <c r="AF191" s="319"/>
      <c r="AG191" s="319"/>
      <c r="AH191" s="319"/>
      <c r="AI191" s="319"/>
      <c r="AJ191" s="319"/>
      <c r="AK191" s="319"/>
    </row>
    <row r="192" spans="1:37" ht="16.5" customHeight="1">
      <c r="A192" s="336"/>
      <c r="B192" s="336"/>
      <c r="C192" s="336"/>
      <c r="D192" s="336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19"/>
      <c r="W192" s="319"/>
      <c r="X192" s="319"/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/>
    </row>
    <row r="193" spans="1:37" ht="16.5" customHeight="1">
      <c r="A193" s="336"/>
      <c r="B193" s="336"/>
      <c r="C193" s="336"/>
      <c r="D193" s="336"/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336"/>
      <c r="S193" s="336"/>
      <c r="T193" s="336"/>
      <c r="U193" s="336"/>
      <c r="V193" s="319"/>
      <c r="W193" s="319"/>
      <c r="X193" s="319"/>
      <c r="Y193" s="319"/>
      <c r="Z193" s="319"/>
      <c r="AA193" s="319"/>
      <c r="AB193" s="319"/>
      <c r="AC193" s="319"/>
      <c r="AD193" s="319"/>
      <c r="AE193" s="319"/>
      <c r="AF193" s="319"/>
      <c r="AG193" s="319"/>
      <c r="AH193" s="319"/>
      <c r="AI193" s="319"/>
      <c r="AJ193" s="319"/>
      <c r="AK193" s="319"/>
    </row>
    <row r="194" spans="1:37" ht="16.5" customHeight="1">
      <c r="A194" s="336"/>
      <c r="B194" s="336"/>
      <c r="C194" s="336"/>
      <c r="D194" s="336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19"/>
      <c r="W194" s="319"/>
      <c r="X194" s="319"/>
      <c r="Y194" s="319"/>
      <c r="Z194" s="319"/>
      <c r="AA194" s="319"/>
      <c r="AB194" s="319"/>
      <c r="AC194" s="319"/>
      <c r="AD194" s="319"/>
      <c r="AE194" s="319"/>
      <c r="AF194" s="319"/>
      <c r="AG194" s="319"/>
      <c r="AH194" s="319"/>
      <c r="AI194" s="319"/>
      <c r="AJ194" s="319"/>
      <c r="AK194" s="319"/>
    </row>
    <row r="195" spans="1:37" ht="16.5" customHeight="1">
      <c r="A195" s="336"/>
      <c r="B195" s="336"/>
      <c r="C195" s="336"/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  <c r="T195" s="336"/>
      <c r="U195" s="336"/>
      <c r="V195" s="319"/>
      <c r="W195" s="319"/>
      <c r="X195" s="319"/>
      <c r="Y195" s="319"/>
      <c r="Z195" s="319"/>
      <c r="AA195" s="319"/>
      <c r="AB195" s="319"/>
      <c r="AC195" s="319"/>
      <c r="AD195" s="319"/>
      <c r="AE195" s="319"/>
      <c r="AF195" s="319"/>
      <c r="AG195" s="319"/>
      <c r="AH195" s="319"/>
      <c r="AI195" s="319"/>
      <c r="AJ195" s="319"/>
      <c r="AK195" s="319"/>
    </row>
    <row r="196" spans="1:37" ht="16.5" customHeight="1">
      <c r="A196" s="336"/>
      <c r="B196" s="336"/>
      <c r="C196" s="336"/>
      <c r="D196" s="336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19"/>
      <c r="W196" s="319"/>
      <c r="X196" s="319"/>
      <c r="Y196" s="319"/>
      <c r="Z196" s="319"/>
      <c r="AA196" s="319"/>
      <c r="AB196" s="319"/>
      <c r="AC196" s="319"/>
      <c r="AD196" s="319"/>
      <c r="AE196" s="319"/>
      <c r="AF196" s="319"/>
      <c r="AG196" s="319"/>
      <c r="AH196" s="319"/>
      <c r="AI196" s="319"/>
      <c r="AJ196" s="319"/>
      <c r="AK196" s="319"/>
    </row>
    <row r="197" spans="1:37" ht="16.5" customHeight="1">
      <c r="A197" s="336"/>
      <c r="B197" s="336"/>
      <c r="C197" s="336"/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19"/>
      <c r="W197" s="319"/>
      <c r="X197" s="319"/>
      <c r="Y197" s="319"/>
      <c r="Z197" s="319"/>
      <c r="AA197" s="319"/>
      <c r="AB197" s="319"/>
      <c r="AC197" s="319"/>
      <c r="AD197" s="319"/>
      <c r="AE197" s="319"/>
      <c r="AF197" s="319"/>
      <c r="AG197" s="319"/>
      <c r="AH197" s="319"/>
      <c r="AI197" s="319"/>
      <c r="AJ197" s="319"/>
      <c r="AK197" s="319"/>
    </row>
    <row r="198" spans="1:37" ht="16.5" customHeight="1">
      <c r="A198" s="336"/>
      <c r="B198" s="336"/>
      <c r="C198" s="336"/>
      <c r="D198" s="336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  <c r="T198" s="336"/>
      <c r="U198" s="336"/>
      <c r="V198" s="319"/>
      <c r="W198" s="319"/>
      <c r="X198" s="319"/>
      <c r="Y198" s="319"/>
      <c r="Z198" s="319"/>
      <c r="AA198" s="319"/>
      <c r="AB198" s="319"/>
      <c r="AC198" s="319"/>
      <c r="AD198" s="319"/>
      <c r="AE198" s="319"/>
      <c r="AF198" s="319"/>
      <c r="AG198" s="319"/>
      <c r="AH198" s="319"/>
      <c r="AI198" s="319"/>
      <c r="AJ198" s="319"/>
      <c r="AK198" s="319"/>
    </row>
    <row r="199" spans="1:37" ht="16.5" customHeight="1">
      <c r="A199" s="336"/>
      <c r="B199" s="336"/>
      <c r="C199" s="336"/>
      <c r="D199" s="336"/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336"/>
      <c r="S199" s="336"/>
      <c r="T199" s="336"/>
      <c r="U199" s="336"/>
      <c r="V199" s="319"/>
      <c r="W199" s="319"/>
      <c r="X199" s="319"/>
      <c r="Y199" s="319"/>
      <c r="Z199" s="319"/>
      <c r="AA199" s="319"/>
      <c r="AB199" s="319"/>
      <c r="AC199" s="319"/>
      <c r="AD199" s="319"/>
      <c r="AE199" s="319"/>
      <c r="AF199" s="319"/>
      <c r="AG199" s="319"/>
      <c r="AH199" s="319"/>
      <c r="AI199" s="319"/>
      <c r="AJ199" s="319"/>
      <c r="AK199" s="319"/>
    </row>
    <row r="200" spans="1:37" ht="16.5" customHeight="1">
      <c r="A200" s="336"/>
      <c r="B200" s="336"/>
      <c r="C200" s="336"/>
      <c r="D200" s="336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19"/>
      <c r="W200" s="319"/>
      <c r="X200" s="319"/>
      <c r="Y200" s="319"/>
      <c r="Z200" s="319"/>
      <c r="AA200" s="319"/>
      <c r="AB200" s="319"/>
      <c r="AC200" s="319"/>
      <c r="AD200" s="319"/>
      <c r="AE200" s="319"/>
      <c r="AF200" s="319"/>
      <c r="AG200" s="319"/>
      <c r="AH200" s="319"/>
      <c r="AI200" s="319"/>
      <c r="AJ200" s="319"/>
      <c r="AK200" s="319"/>
    </row>
    <row r="201" spans="1:37" ht="16.5" customHeight="1">
      <c r="A201" s="336"/>
      <c r="B201" s="336"/>
      <c r="C201" s="336"/>
      <c r="D201" s="336"/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336"/>
      <c r="S201" s="336"/>
      <c r="T201" s="336"/>
      <c r="U201" s="336"/>
      <c r="V201" s="319"/>
      <c r="W201" s="319"/>
      <c r="X201" s="319"/>
      <c r="Y201" s="319"/>
      <c r="Z201" s="319"/>
      <c r="AA201" s="319"/>
      <c r="AB201" s="319"/>
      <c r="AC201" s="319"/>
      <c r="AD201" s="319"/>
      <c r="AE201" s="319"/>
      <c r="AF201" s="319"/>
      <c r="AG201" s="319"/>
      <c r="AH201" s="319"/>
      <c r="AI201" s="319"/>
      <c r="AJ201" s="319"/>
      <c r="AK201" s="319"/>
    </row>
    <row r="202" spans="1:37" ht="16.5" customHeight="1">
      <c r="A202" s="336"/>
      <c r="B202" s="336"/>
      <c r="C202" s="336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6"/>
      <c r="U202" s="336"/>
      <c r="V202" s="319"/>
      <c r="W202" s="319"/>
      <c r="X202" s="319"/>
      <c r="Y202" s="319"/>
      <c r="Z202" s="319"/>
      <c r="AA202" s="319"/>
      <c r="AB202" s="319"/>
      <c r="AC202" s="319"/>
      <c r="AD202" s="319"/>
      <c r="AE202" s="319"/>
      <c r="AF202" s="319"/>
      <c r="AG202" s="319"/>
      <c r="AH202" s="319"/>
      <c r="AI202" s="319"/>
      <c r="AJ202" s="319"/>
      <c r="AK202" s="319"/>
    </row>
    <row r="203" spans="1:37" ht="16.5" customHeight="1">
      <c r="A203" s="336"/>
      <c r="B203" s="336"/>
      <c r="C203" s="336"/>
      <c r="D203" s="336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336"/>
      <c r="S203" s="336"/>
      <c r="T203" s="336"/>
      <c r="U203" s="336"/>
      <c r="V203" s="319"/>
      <c r="W203" s="319"/>
      <c r="X203" s="319"/>
      <c r="Y203" s="319"/>
      <c r="Z203" s="319"/>
      <c r="AA203" s="319"/>
      <c r="AB203" s="319"/>
      <c r="AC203" s="319"/>
      <c r="AD203" s="319"/>
      <c r="AE203" s="319"/>
      <c r="AF203" s="319"/>
      <c r="AG203" s="319"/>
      <c r="AH203" s="319"/>
      <c r="AI203" s="319"/>
      <c r="AJ203" s="319"/>
      <c r="AK203" s="319"/>
    </row>
    <row r="204" spans="1:37" ht="16.5" customHeight="1">
      <c r="A204" s="336"/>
      <c r="B204" s="336"/>
      <c r="C204" s="336"/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19"/>
      <c r="W204" s="319"/>
      <c r="X204" s="319"/>
      <c r="Y204" s="319"/>
      <c r="Z204" s="319"/>
      <c r="AA204" s="319"/>
      <c r="AB204" s="319"/>
      <c r="AC204" s="319"/>
      <c r="AD204" s="319"/>
      <c r="AE204" s="319"/>
      <c r="AF204" s="319"/>
      <c r="AG204" s="319"/>
      <c r="AH204" s="319"/>
      <c r="AI204" s="319"/>
      <c r="AJ204" s="319"/>
      <c r="AK204" s="319"/>
    </row>
    <row r="205" spans="1:37" ht="16.5" customHeight="1">
      <c r="A205" s="336"/>
      <c r="B205" s="336"/>
      <c r="C205" s="336"/>
      <c r="D205" s="336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  <c r="T205" s="336"/>
      <c r="U205" s="336"/>
      <c r="V205" s="319"/>
      <c r="W205" s="319"/>
      <c r="X205" s="319"/>
      <c r="Y205" s="319"/>
      <c r="Z205" s="319"/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19"/>
      <c r="AK205" s="319"/>
    </row>
    <row r="206" spans="1:37" ht="16.5" customHeight="1">
      <c r="A206" s="336"/>
      <c r="B206" s="336"/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6"/>
      <c r="V206" s="319"/>
      <c r="W206" s="319"/>
      <c r="X206" s="319"/>
      <c r="Y206" s="319"/>
      <c r="Z206" s="319"/>
      <c r="AA206" s="319"/>
      <c r="AB206" s="319"/>
      <c r="AC206" s="319"/>
      <c r="AD206" s="319"/>
      <c r="AE206" s="319"/>
      <c r="AF206" s="319"/>
      <c r="AG206" s="319"/>
      <c r="AH206" s="319"/>
      <c r="AI206" s="319"/>
      <c r="AJ206" s="319"/>
      <c r="AK206" s="319"/>
    </row>
    <row r="207" spans="1:37" ht="16.5" customHeight="1">
      <c r="A207" s="336"/>
      <c r="B207" s="336"/>
      <c r="C207" s="336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19"/>
      <c r="W207" s="319"/>
      <c r="X207" s="319"/>
      <c r="Y207" s="319"/>
      <c r="Z207" s="319"/>
      <c r="AA207" s="319"/>
      <c r="AB207" s="319"/>
      <c r="AC207" s="319"/>
      <c r="AD207" s="319"/>
      <c r="AE207" s="319"/>
      <c r="AF207" s="319"/>
      <c r="AG207" s="319"/>
      <c r="AH207" s="319"/>
      <c r="AI207" s="319"/>
      <c r="AJ207" s="319"/>
      <c r="AK207" s="319"/>
    </row>
    <row r="208" spans="1:37" ht="16.5" customHeight="1">
      <c r="A208" s="336"/>
      <c r="B208" s="336"/>
      <c r="C208" s="336"/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19"/>
      <c r="W208" s="319"/>
      <c r="X208" s="319"/>
      <c r="Y208" s="319"/>
      <c r="Z208" s="319"/>
      <c r="AA208" s="319"/>
      <c r="AB208" s="319"/>
      <c r="AC208" s="319"/>
      <c r="AD208" s="319"/>
      <c r="AE208" s="319"/>
      <c r="AF208" s="319"/>
      <c r="AG208" s="319"/>
      <c r="AH208" s="319"/>
      <c r="AI208" s="319"/>
      <c r="AJ208" s="319"/>
      <c r="AK208" s="319"/>
    </row>
    <row r="209" spans="1:37" ht="16.5" customHeight="1">
      <c r="A209" s="336"/>
      <c r="B209" s="336"/>
      <c r="C209" s="336"/>
      <c r="D209" s="336"/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336"/>
      <c r="S209" s="336"/>
      <c r="T209" s="336"/>
      <c r="U209" s="336"/>
      <c r="V209" s="319"/>
      <c r="W209" s="319"/>
      <c r="X209" s="319"/>
      <c r="Y209" s="319"/>
      <c r="Z209" s="319"/>
      <c r="AA209" s="319"/>
      <c r="AB209" s="319"/>
      <c r="AC209" s="319"/>
      <c r="AD209" s="319"/>
      <c r="AE209" s="319"/>
      <c r="AF209" s="319"/>
      <c r="AG209" s="319"/>
      <c r="AH209" s="319"/>
      <c r="AI209" s="319"/>
      <c r="AJ209" s="319"/>
      <c r="AK209" s="319"/>
    </row>
    <row r="210" spans="1:37" ht="16.5" customHeight="1">
      <c r="A210" s="336"/>
      <c r="B210" s="336"/>
      <c r="C210" s="336"/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19"/>
      <c r="W210" s="319"/>
      <c r="X210" s="319"/>
      <c r="Y210" s="319"/>
      <c r="Z210" s="319"/>
      <c r="AA210" s="319"/>
      <c r="AB210" s="319"/>
      <c r="AC210" s="319"/>
      <c r="AD210" s="319"/>
      <c r="AE210" s="319"/>
      <c r="AF210" s="319"/>
      <c r="AG210" s="319"/>
      <c r="AH210" s="319"/>
      <c r="AI210" s="319"/>
      <c r="AJ210" s="319"/>
      <c r="AK210" s="319"/>
    </row>
    <row r="211" spans="1:37" ht="16.5" customHeight="1">
      <c r="A211" s="336"/>
      <c r="B211" s="336"/>
      <c r="C211" s="336"/>
      <c r="D211" s="336"/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336"/>
      <c r="S211" s="336"/>
      <c r="T211" s="336"/>
      <c r="U211" s="336"/>
      <c r="V211" s="319"/>
      <c r="W211" s="319"/>
      <c r="X211" s="319"/>
      <c r="Y211" s="319"/>
      <c r="Z211" s="319"/>
      <c r="AA211" s="319"/>
      <c r="AB211" s="319"/>
      <c r="AC211" s="319"/>
      <c r="AD211" s="319"/>
      <c r="AE211" s="319"/>
      <c r="AF211" s="319"/>
      <c r="AG211" s="319"/>
      <c r="AH211" s="319"/>
      <c r="AI211" s="319"/>
      <c r="AJ211" s="319"/>
      <c r="AK211" s="319"/>
    </row>
    <row r="212" spans="1:37" ht="16.5" customHeight="1">
      <c r="A212" s="336"/>
      <c r="B212" s="336"/>
      <c r="C212" s="336"/>
      <c r="D212" s="336"/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  <c r="T212" s="336"/>
      <c r="U212" s="336"/>
      <c r="V212" s="319"/>
      <c r="W212" s="319"/>
      <c r="X212" s="319"/>
      <c r="Y212" s="319"/>
      <c r="Z212" s="319"/>
      <c r="AA212" s="319"/>
      <c r="AB212" s="319"/>
      <c r="AC212" s="319"/>
      <c r="AD212" s="319"/>
      <c r="AE212" s="319"/>
      <c r="AF212" s="319"/>
      <c r="AG212" s="319"/>
      <c r="AH212" s="319"/>
      <c r="AI212" s="319"/>
      <c r="AJ212" s="319"/>
      <c r="AK212" s="319"/>
    </row>
    <row r="213" spans="1:37" ht="16.5" customHeight="1">
      <c r="A213" s="336"/>
      <c r="B213" s="336"/>
      <c r="C213" s="336"/>
      <c r="D213" s="336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  <c r="T213" s="336"/>
      <c r="U213" s="336"/>
      <c r="V213" s="319"/>
      <c r="W213" s="319"/>
      <c r="X213" s="319"/>
      <c r="Y213" s="319"/>
      <c r="Z213" s="319"/>
      <c r="AA213" s="319"/>
      <c r="AB213" s="319"/>
      <c r="AC213" s="319"/>
      <c r="AD213" s="319"/>
      <c r="AE213" s="319"/>
      <c r="AF213" s="319"/>
      <c r="AG213" s="319"/>
      <c r="AH213" s="319"/>
      <c r="AI213" s="319"/>
      <c r="AJ213" s="319"/>
      <c r="AK213" s="319"/>
    </row>
    <row r="214" spans="1:37" ht="16.5" customHeight="1">
      <c r="A214" s="336"/>
      <c r="B214" s="336"/>
      <c r="C214" s="336"/>
      <c r="D214" s="336"/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336"/>
      <c r="S214" s="336"/>
      <c r="T214" s="336"/>
      <c r="U214" s="336"/>
      <c r="V214" s="319"/>
      <c r="W214" s="319"/>
      <c r="X214" s="319"/>
      <c r="Y214" s="319"/>
      <c r="Z214" s="319"/>
      <c r="AA214" s="319"/>
      <c r="AB214" s="319"/>
      <c r="AC214" s="319"/>
      <c r="AD214" s="319"/>
      <c r="AE214" s="319"/>
      <c r="AF214" s="319"/>
      <c r="AG214" s="319"/>
      <c r="AH214" s="319"/>
      <c r="AI214" s="319"/>
      <c r="AJ214" s="319"/>
      <c r="AK214" s="319"/>
    </row>
    <row r="215" spans="1:37" ht="16.5" customHeight="1">
      <c r="A215" s="336"/>
      <c r="B215" s="336"/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  <c r="T215" s="336"/>
      <c r="U215" s="336"/>
      <c r="V215" s="319"/>
      <c r="W215" s="319"/>
      <c r="X215" s="319"/>
      <c r="Y215" s="319"/>
      <c r="Z215" s="319"/>
      <c r="AA215" s="319"/>
      <c r="AB215" s="319"/>
      <c r="AC215" s="319"/>
      <c r="AD215" s="319"/>
      <c r="AE215" s="319"/>
      <c r="AF215" s="319"/>
      <c r="AG215" s="319"/>
      <c r="AH215" s="319"/>
      <c r="AI215" s="319"/>
      <c r="AJ215" s="319"/>
      <c r="AK215" s="319"/>
    </row>
    <row r="216" spans="1:37" ht="16.5" customHeight="1">
      <c r="A216" s="336"/>
      <c r="B216" s="336"/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19"/>
      <c r="W216" s="319"/>
      <c r="X216" s="319"/>
      <c r="Y216" s="319"/>
      <c r="Z216" s="319"/>
      <c r="AA216" s="319"/>
      <c r="AB216" s="319"/>
      <c r="AC216" s="319"/>
      <c r="AD216" s="319"/>
      <c r="AE216" s="319"/>
      <c r="AF216" s="319"/>
      <c r="AG216" s="319"/>
      <c r="AH216" s="319"/>
      <c r="AI216" s="319"/>
      <c r="AJ216" s="319"/>
      <c r="AK216" s="319"/>
    </row>
    <row r="217" spans="1:37" ht="16.5" customHeight="1">
      <c r="A217" s="336"/>
      <c r="B217" s="336"/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6"/>
      <c r="V217" s="319"/>
      <c r="W217" s="319"/>
      <c r="X217" s="319"/>
      <c r="Y217" s="319"/>
      <c r="Z217" s="319"/>
      <c r="AA217" s="319"/>
      <c r="AB217" s="319"/>
      <c r="AC217" s="319"/>
      <c r="AD217" s="319"/>
      <c r="AE217" s="319"/>
      <c r="AF217" s="319"/>
      <c r="AG217" s="319"/>
      <c r="AH217" s="319"/>
      <c r="AI217" s="319"/>
      <c r="AJ217" s="319"/>
      <c r="AK217" s="319"/>
    </row>
    <row r="218" spans="1:37" ht="16.5" customHeight="1">
      <c r="A218" s="336"/>
      <c r="B218" s="336"/>
      <c r="C218" s="336"/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19"/>
      <c r="W218" s="319"/>
      <c r="X218" s="319"/>
      <c r="Y218" s="319"/>
      <c r="Z218" s="319"/>
      <c r="AA218" s="319"/>
      <c r="AB218" s="319"/>
      <c r="AC218" s="319"/>
      <c r="AD218" s="319"/>
      <c r="AE218" s="319"/>
      <c r="AF218" s="319"/>
      <c r="AG218" s="319"/>
      <c r="AH218" s="319"/>
      <c r="AI218" s="319"/>
      <c r="AJ218" s="319"/>
      <c r="AK218" s="319"/>
    </row>
    <row r="219" spans="1:37" ht="16.5" customHeight="1">
      <c r="A219" s="336"/>
      <c r="B219" s="336"/>
      <c r="C219" s="336"/>
      <c r="D219" s="336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  <c r="T219" s="336"/>
      <c r="U219" s="336"/>
      <c r="V219" s="319"/>
      <c r="W219" s="319"/>
      <c r="X219" s="319"/>
      <c r="Y219" s="319"/>
      <c r="Z219" s="319"/>
      <c r="AA219" s="319"/>
      <c r="AB219" s="319"/>
      <c r="AC219" s="319"/>
      <c r="AD219" s="319"/>
      <c r="AE219" s="319"/>
      <c r="AF219" s="319"/>
      <c r="AG219" s="319"/>
      <c r="AH219" s="319"/>
      <c r="AI219" s="319"/>
      <c r="AJ219" s="319"/>
      <c r="AK219" s="319"/>
    </row>
    <row r="220" spans="1:37" ht="16.5" customHeight="1">
      <c r="A220" s="336"/>
      <c r="B220" s="336"/>
      <c r="C220" s="336"/>
      <c r="D220" s="336"/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  <c r="T220" s="336"/>
      <c r="U220" s="336"/>
      <c r="V220" s="319"/>
      <c r="W220" s="319"/>
      <c r="X220" s="319"/>
      <c r="Y220" s="319"/>
      <c r="Z220" s="319"/>
      <c r="AA220" s="319"/>
      <c r="AB220" s="319"/>
      <c r="AC220" s="319"/>
      <c r="AD220" s="319"/>
      <c r="AE220" s="319"/>
      <c r="AF220" s="319"/>
      <c r="AG220" s="319"/>
      <c r="AH220" s="319"/>
      <c r="AI220" s="319"/>
      <c r="AJ220" s="319"/>
      <c r="AK220" s="319"/>
    </row>
    <row r="221" spans="1:37" ht="16.5" customHeight="1">
      <c r="A221" s="336"/>
      <c r="B221" s="336"/>
      <c r="C221" s="336"/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336"/>
      <c r="S221" s="336"/>
      <c r="T221" s="336"/>
      <c r="U221" s="336"/>
      <c r="V221" s="319"/>
      <c r="W221" s="319"/>
      <c r="X221" s="319"/>
      <c r="Y221" s="319"/>
      <c r="Z221" s="319"/>
      <c r="AA221" s="319"/>
      <c r="AB221" s="319"/>
      <c r="AC221" s="319"/>
      <c r="AD221" s="319"/>
      <c r="AE221" s="319"/>
      <c r="AF221" s="319"/>
      <c r="AG221" s="319"/>
      <c r="AH221" s="319"/>
      <c r="AI221" s="319"/>
      <c r="AJ221" s="319"/>
      <c r="AK221" s="319"/>
    </row>
    <row r="222" spans="1:37" ht="16.5" customHeight="1">
      <c r="A222" s="336"/>
      <c r="B222" s="336"/>
      <c r="C222" s="336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  <c r="T222" s="336"/>
      <c r="U222" s="336"/>
      <c r="V222" s="319"/>
      <c r="W222" s="319"/>
      <c r="X222" s="319"/>
      <c r="Y222" s="319"/>
      <c r="Z222" s="319"/>
      <c r="AA222" s="319"/>
      <c r="AB222" s="319"/>
      <c r="AC222" s="319"/>
      <c r="AD222" s="319"/>
      <c r="AE222" s="319"/>
      <c r="AF222" s="319"/>
      <c r="AG222" s="319"/>
      <c r="AH222" s="319"/>
      <c r="AI222" s="319"/>
      <c r="AJ222" s="319"/>
      <c r="AK222" s="319"/>
    </row>
    <row r="223" spans="1:37" ht="16.5" customHeight="1">
      <c r="A223" s="336"/>
      <c r="B223" s="336"/>
      <c r="C223" s="336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  <c r="T223" s="336"/>
      <c r="U223" s="336"/>
      <c r="V223" s="319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</row>
    <row r="224" spans="1:37" ht="16.5" customHeight="1">
      <c r="A224" s="336"/>
      <c r="B224" s="336"/>
      <c r="C224" s="336"/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  <c r="T224" s="336"/>
      <c r="U224" s="336"/>
      <c r="V224" s="319"/>
      <c r="W224" s="319"/>
      <c r="X224" s="319"/>
      <c r="Y224" s="319"/>
      <c r="Z224" s="319"/>
      <c r="AA224" s="319"/>
      <c r="AB224" s="319"/>
      <c r="AC224" s="319"/>
      <c r="AD224" s="319"/>
      <c r="AE224" s="319"/>
      <c r="AF224" s="319"/>
      <c r="AG224" s="319"/>
      <c r="AH224" s="319"/>
      <c r="AI224" s="319"/>
      <c r="AJ224" s="319"/>
      <c r="AK224" s="319"/>
    </row>
    <row r="225" spans="1:37" ht="16.5" customHeight="1">
      <c r="A225" s="336"/>
      <c r="B225" s="336"/>
      <c r="C225" s="336"/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6"/>
      <c r="S225" s="336"/>
      <c r="T225" s="336"/>
      <c r="U225" s="336"/>
      <c r="V225" s="319"/>
      <c r="W225" s="319"/>
      <c r="X225" s="319"/>
      <c r="Y225" s="319"/>
      <c r="Z225" s="319"/>
      <c r="AA225" s="319"/>
      <c r="AB225" s="319"/>
      <c r="AC225" s="319"/>
      <c r="AD225" s="319"/>
      <c r="AE225" s="319"/>
      <c r="AF225" s="319"/>
      <c r="AG225" s="319"/>
      <c r="AH225" s="319"/>
      <c r="AI225" s="319"/>
      <c r="AJ225" s="319"/>
      <c r="AK225" s="319"/>
    </row>
    <row r="226" spans="1:37" ht="16.5" customHeight="1">
      <c r="A226" s="336"/>
      <c r="B226" s="336"/>
      <c r="C226" s="336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6"/>
      <c r="U226" s="336"/>
      <c r="V226" s="319"/>
      <c r="W226" s="319"/>
      <c r="X226" s="319"/>
      <c r="Y226" s="319"/>
      <c r="Z226" s="319"/>
      <c r="AA226" s="319"/>
      <c r="AB226" s="319"/>
      <c r="AC226" s="319"/>
      <c r="AD226" s="319"/>
      <c r="AE226" s="319"/>
      <c r="AF226" s="319"/>
      <c r="AG226" s="319"/>
      <c r="AH226" s="319"/>
      <c r="AI226" s="319"/>
      <c r="AJ226" s="319"/>
      <c r="AK226" s="319"/>
    </row>
    <row r="227" spans="1:37" ht="16.5" customHeight="1">
      <c r="A227" s="336"/>
      <c r="B227" s="336"/>
      <c r="C227" s="336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336"/>
      <c r="T227" s="336"/>
      <c r="U227" s="336"/>
      <c r="V227" s="319"/>
      <c r="W227" s="319"/>
      <c r="X227" s="319"/>
      <c r="Y227" s="319"/>
      <c r="Z227" s="319"/>
      <c r="AA227" s="319"/>
      <c r="AB227" s="319"/>
      <c r="AC227" s="319"/>
      <c r="AD227" s="319"/>
      <c r="AE227" s="319"/>
      <c r="AF227" s="319"/>
      <c r="AG227" s="319"/>
      <c r="AH227" s="319"/>
      <c r="AI227" s="319"/>
      <c r="AJ227" s="319"/>
      <c r="AK227" s="319"/>
    </row>
    <row r="228" spans="1:37" ht="16.5" customHeight="1">
      <c r="V228" s="319"/>
      <c r="W228" s="319"/>
      <c r="X228" s="319"/>
      <c r="Y228" s="319"/>
      <c r="Z228" s="319"/>
      <c r="AA228" s="319"/>
      <c r="AB228" s="319"/>
      <c r="AC228" s="319"/>
      <c r="AD228" s="319"/>
      <c r="AE228" s="319"/>
      <c r="AF228" s="319"/>
      <c r="AG228" s="319"/>
      <c r="AH228" s="319"/>
      <c r="AI228" s="319"/>
      <c r="AJ228" s="319"/>
      <c r="AK228" s="319"/>
    </row>
    <row r="229" spans="1:37" ht="16.5" customHeight="1">
      <c r="V229" s="319"/>
      <c r="W229" s="319"/>
      <c r="X229" s="319"/>
      <c r="Y229" s="319"/>
      <c r="Z229" s="319"/>
      <c r="AA229" s="319"/>
      <c r="AB229" s="319"/>
      <c r="AC229" s="319"/>
      <c r="AD229" s="319"/>
      <c r="AE229" s="319"/>
      <c r="AF229" s="319"/>
      <c r="AG229" s="319"/>
      <c r="AH229" s="319"/>
      <c r="AI229" s="319"/>
      <c r="AJ229" s="319"/>
      <c r="AK229" s="319"/>
    </row>
    <row r="230" spans="1:37" ht="16.5" customHeight="1">
      <c r="V230" s="319"/>
      <c r="W230" s="319"/>
      <c r="X230" s="319"/>
      <c r="Y230" s="319"/>
      <c r="Z230" s="319"/>
      <c r="AA230" s="319"/>
      <c r="AB230" s="319"/>
      <c r="AC230" s="319"/>
      <c r="AD230" s="319"/>
      <c r="AE230" s="319"/>
      <c r="AF230" s="319"/>
      <c r="AG230" s="319"/>
      <c r="AH230" s="319"/>
      <c r="AI230" s="319"/>
      <c r="AJ230" s="319"/>
      <c r="AK230" s="319"/>
    </row>
  </sheetData>
  <mergeCells count="13">
    <mergeCell ref="A1:N1"/>
    <mergeCell ref="N61:W61"/>
    <mergeCell ref="C61:M61"/>
    <mergeCell ref="M45:N45"/>
    <mergeCell ref="M64:N64"/>
    <mergeCell ref="J44:K45"/>
    <mergeCell ref="D44:E45"/>
    <mergeCell ref="C63:E64"/>
    <mergeCell ref="J63:K64"/>
    <mergeCell ref="G44:H45"/>
    <mergeCell ref="G63:H64"/>
    <mergeCell ref="D43:N43"/>
    <mergeCell ref="D62:N62"/>
  </mergeCells>
  <phoneticPr fontId="41" type="noConversion"/>
  <printOptions horizontalCentered="1"/>
  <pageMargins left="0.59055118110236227" right="0.59055118110236227" top="1.1655511811023622" bottom="0.39370078740157483" header="0.59055118110236227" footer="0.39370078740157483"/>
  <pageSetup scale="78" firstPageNumber="26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233"/>
  <sheetViews>
    <sheetView showGridLines="0" topLeftCell="A16" zoomScaleNormal="100" zoomScaleSheetLayoutView="95" workbookViewId="0">
      <selection activeCell="A35" sqref="A35:G35"/>
    </sheetView>
  </sheetViews>
  <sheetFormatPr baseColWidth="10" defaultColWidth="11.42578125" defaultRowHeight="12.75"/>
  <cols>
    <col min="1" max="7" width="14.5703125" style="150" customWidth="1"/>
    <col min="8" max="8" width="21.42578125" style="150" customWidth="1"/>
    <col min="9" max="9" width="11.42578125" style="150"/>
    <col min="10" max="10" width="17.85546875" style="150" customWidth="1"/>
    <col min="11" max="11" width="14" style="150" customWidth="1"/>
    <col min="12" max="17" width="11.42578125" style="150" customWidth="1"/>
    <col min="18" max="19" width="11.140625" style="150" customWidth="1"/>
    <col min="20" max="16384" width="11.42578125" style="150"/>
  </cols>
  <sheetData>
    <row r="1" spans="1:37" s="4" customFormat="1" ht="34.5" customHeight="1">
      <c r="B1" s="689" t="s">
        <v>242</v>
      </c>
      <c r="C1" s="638"/>
      <c r="D1" s="638"/>
      <c r="E1" s="638"/>
      <c r="F1" s="638"/>
      <c r="G1" s="638"/>
      <c r="H1" s="418"/>
      <c r="I1" s="424"/>
      <c r="J1" s="424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</row>
    <row r="2" spans="1:37" s="4" customFormat="1" ht="5.0999999999999996" customHeight="1">
      <c r="A2" s="3"/>
      <c r="B2" s="3"/>
      <c r="C2" s="168"/>
      <c r="D2" s="168"/>
      <c r="E2" s="168"/>
      <c r="F2" s="168"/>
      <c r="G2" s="168"/>
      <c r="H2" s="425"/>
      <c r="I2" s="424"/>
      <c r="J2" s="424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</row>
    <row r="3" spans="1:37" s="4" customFormat="1" ht="5.0999999999999996" customHeight="1">
      <c r="A3" s="5"/>
      <c r="B3" s="5"/>
      <c r="C3" s="5"/>
      <c r="D3" s="5"/>
      <c r="H3" s="426"/>
      <c r="I3" s="424"/>
      <c r="J3" s="424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</row>
    <row r="4" spans="1:37" s="4" customFormat="1" ht="5.0999999999999996" customHeight="1">
      <c r="H4" s="426"/>
      <c r="I4" s="424"/>
      <c r="J4" s="424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</row>
    <row r="5" spans="1:37">
      <c r="A5" s="690" t="s">
        <v>170</v>
      </c>
      <c r="B5" s="690"/>
      <c r="C5" s="690"/>
      <c r="D5" s="690"/>
      <c r="E5" s="690"/>
      <c r="F5" s="690"/>
      <c r="G5" s="690"/>
      <c r="H5" s="426"/>
      <c r="I5" s="424"/>
      <c r="J5" s="424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</row>
    <row r="6" spans="1:37">
      <c r="A6" s="690" t="s">
        <v>171</v>
      </c>
      <c r="B6" s="690"/>
      <c r="C6" s="690"/>
      <c r="D6" s="690"/>
      <c r="E6" s="690"/>
      <c r="F6" s="690"/>
      <c r="G6" s="690"/>
      <c r="H6" s="428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</row>
    <row r="7" spans="1:37">
      <c r="A7" s="169"/>
      <c r="B7" s="169"/>
      <c r="C7" s="169"/>
      <c r="D7" s="169"/>
      <c r="E7" s="169"/>
      <c r="F7" s="169"/>
      <c r="G7" s="169"/>
      <c r="H7" s="428"/>
      <c r="I7" s="427"/>
      <c r="J7" s="427"/>
      <c r="K7" s="427"/>
      <c r="L7" s="427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</row>
    <row r="8" spans="1:37"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</row>
    <row r="9" spans="1:37" ht="8.25" customHeight="1"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</row>
    <row r="10" spans="1:37">
      <c r="H10" s="427"/>
      <c r="I10" s="427"/>
      <c r="J10" s="429"/>
      <c r="K10" s="429">
        <v>2003</v>
      </c>
      <c r="L10" s="429">
        <v>2004</v>
      </c>
      <c r="M10" s="429">
        <v>2005</v>
      </c>
      <c r="N10" s="429">
        <v>2006</v>
      </c>
      <c r="O10" s="429">
        <v>2007</v>
      </c>
      <c r="P10" s="429">
        <v>2008</v>
      </c>
      <c r="Q10" s="429">
        <v>2009</v>
      </c>
      <c r="R10" s="430">
        <v>2010</v>
      </c>
      <c r="S10" s="430">
        <v>2011</v>
      </c>
      <c r="T10" s="430">
        <v>2012</v>
      </c>
      <c r="U10" s="431">
        <v>2013</v>
      </c>
      <c r="V10" s="430">
        <v>2014</v>
      </c>
      <c r="W10" s="431">
        <v>2015</v>
      </c>
      <c r="X10" s="431">
        <v>2016</v>
      </c>
      <c r="Y10" s="431">
        <v>2017</v>
      </c>
      <c r="Z10" s="431">
        <v>2018</v>
      </c>
      <c r="AA10" s="431">
        <v>2019</v>
      </c>
      <c r="AB10" s="431">
        <v>2020</v>
      </c>
      <c r="AC10" s="427"/>
      <c r="AD10" s="427"/>
      <c r="AE10" s="427"/>
      <c r="AF10" s="427"/>
      <c r="AG10" s="427"/>
      <c r="AH10" s="427"/>
      <c r="AI10" s="427"/>
      <c r="AJ10" s="427"/>
      <c r="AK10" s="427"/>
    </row>
    <row r="11" spans="1:37" ht="14.25">
      <c r="H11" s="427"/>
      <c r="I11" s="427"/>
      <c r="J11" s="427" t="s">
        <v>225</v>
      </c>
      <c r="K11" s="432">
        <v>232.98510000000002</v>
      </c>
      <c r="L11" s="432">
        <v>220.4308</v>
      </c>
      <c r="M11" s="432">
        <v>215.8176</v>
      </c>
      <c r="N11" s="432">
        <v>232.66029999999998</v>
      </c>
      <c r="O11" s="432">
        <v>278.31799999999998</v>
      </c>
      <c r="P11" s="432">
        <v>335.63249999999999</v>
      </c>
      <c r="Q11" s="427">
        <v>316.49529999999999</v>
      </c>
      <c r="R11" s="433">
        <v>399.24</v>
      </c>
      <c r="S11" s="433">
        <v>452.40480000000002</v>
      </c>
      <c r="T11" s="433">
        <v>488.45260000000002</v>
      </c>
      <c r="U11" s="433">
        <v>517.26699999999994</v>
      </c>
      <c r="V11" s="433">
        <v>562.62129999999991</v>
      </c>
      <c r="W11" s="434">
        <v>534.82050000000004</v>
      </c>
      <c r="X11" s="434">
        <v>623.29999999999995</v>
      </c>
      <c r="Y11" s="434">
        <v>642.5</v>
      </c>
      <c r="Z11" s="427">
        <v>628.12739999999997</v>
      </c>
      <c r="AA11" s="427">
        <f>587142.9/1000</f>
        <v>587.14290000000005</v>
      </c>
      <c r="AB11" s="427">
        <v>574.63570000000004</v>
      </c>
      <c r="AC11" s="435">
        <f>SUM('3'!U10:U15)</f>
        <v>2400660.5</v>
      </c>
      <c r="AD11" s="427"/>
      <c r="AE11" s="427"/>
      <c r="AF11" s="427"/>
      <c r="AG11" s="427"/>
      <c r="AH11" s="427"/>
      <c r="AI11" s="427"/>
      <c r="AJ11" s="427"/>
      <c r="AK11" s="427"/>
    </row>
    <row r="12" spans="1:37" ht="14.25">
      <c r="H12" s="427"/>
      <c r="I12" s="427"/>
      <c r="J12" s="427" t="s">
        <v>226</v>
      </c>
      <c r="K12" s="432">
        <v>36.146999999999998</v>
      </c>
      <c r="L12" s="432">
        <v>37.380400000000002</v>
      </c>
      <c r="M12" s="432">
        <v>23.838500000000003</v>
      </c>
      <c r="N12" s="432">
        <v>19.092099999999999</v>
      </c>
      <c r="O12" s="432">
        <v>24.9148</v>
      </c>
      <c r="P12" s="432">
        <v>37.694499999999998</v>
      </c>
      <c r="Q12" s="427">
        <v>39.349200000000003</v>
      </c>
      <c r="R12" s="433">
        <v>147.12119999999999</v>
      </c>
      <c r="S12" s="433">
        <v>229.81180000000001</v>
      </c>
      <c r="T12" s="433">
        <v>148.53399999999999</v>
      </c>
      <c r="U12" s="433">
        <v>149.845</v>
      </c>
      <c r="V12" s="436">
        <v>118.866</v>
      </c>
      <c r="W12" s="437">
        <v>153.86799999999999</v>
      </c>
      <c r="X12" s="437">
        <v>184.8</v>
      </c>
      <c r="Y12" s="434">
        <v>138.4</v>
      </c>
      <c r="Z12" s="427">
        <v>140.6155</v>
      </c>
      <c r="AA12" s="427">
        <v>137.91290000000001</v>
      </c>
      <c r="AB12" s="427">
        <v>114.8032</v>
      </c>
      <c r="AC12" s="427">
        <v>114803.2</v>
      </c>
      <c r="AD12" s="427"/>
      <c r="AE12" s="427"/>
      <c r="AF12" s="427"/>
      <c r="AG12" s="427"/>
      <c r="AH12" s="427"/>
      <c r="AI12" s="427"/>
      <c r="AJ12" s="427"/>
      <c r="AK12" s="427"/>
    </row>
    <row r="13" spans="1:37" ht="14.25">
      <c r="H13" s="427"/>
      <c r="I13" s="427"/>
      <c r="J13" s="427" t="s">
        <v>227</v>
      </c>
      <c r="K13" s="432">
        <f t="shared" ref="K13:S13" si="0">K12/K11</f>
        <v>0.15514726049004848</v>
      </c>
      <c r="L13" s="432">
        <f t="shared" si="0"/>
        <v>0.16957884288402528</v>
      </c>
      <c r="M13" s="432">
        <f t="shared" si="0"/>
        <v>0.11045670047299203</v>
      </c>
      <c r="N13" s="432">
        <f t="shared" si="0"/>
        <v>8.2059981870564083E-2</v>
      </c>
      <c r="O13" s="432">
        <f t="shared" si="0"/>
        <v>8.9519183092721277E-2</v>
      </c>
      <c r="P13" s="432">
        <f t="shared" si="0"/>
        <v>0.11230884970913127</v>
      </c>
      <c r="Q13" s="432">
        <f t="shared" si="0"/>
        <v>0.12432791261039265</v>
      </c>
      <c r="R13" s="438">
        <f t="shared" si="0"/>
        <v>0.36850315599639311</v>
      </c>
      <c r="S13" s="438">
        <f t="shared" si="0"/>
        <v>0.50797825310429945</v>
      </c>
      <c r="T13" s="438">
        <f t="shared" ref="T13:Z13" si="1">T12/T11</f>
        <v>0.30409091895508383</v>
      </c>
      <c r="U13" s="438">
        <f t="shared" si="1"/>
        <v>0.28968598422091496</v>
      </c>
      <c r="V13" s="438">
        <f t="shared" si="1"/>
        <v>0.21127177374905645</v>
      </c>
      <c r="W13" s="438">
        <f t="shared" si="1"/>
        <v>0.28770026579011088</v>
      </c>
      <c r="X13" s="438">
        <f t="shared" si="1"/>
        <v>0.29648644312530087</v>
      </c>
      <c r="Y13" s="438">
        <f t="shared" si="1"/>
        <v>0.21540856031128405</v>
      </c>
      <c r="Z13" s="438">
        <f t="shared" si="1"/>
        <v>0.22386461727350215</v>
      </c>
      <c r="AA13" s="438">
        <f>AA12/AA11</f>
        <v>0.23488813370646225</v>
      </c>
      <c r="AB13" s="438">
        <f>AB12/AB11</f>
        <v>0.19978431552373094</v>
      </c>
      <c r="AC13" s="427"/>
      <c r="AD13" s="427"/>
      <c r="AE13" s="427"/>
      <c r="AF13" s="427"/>
      <c r="AG13" s="427"/>
      <c r="AH13" s="427"/>
      <c r="AI13" s="427"/>
      <c r="AJ13" s="427"/>
      <c r="AK13" s="427"/>
    </row>
    <row r="14" spans="1:37"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</row>
    <row r="15" spans="1:37"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</row>
    <row r="16" spans="1:37">
      <c r="H16" s="427"/>
      <c r="I16" s="427"/>
      <c r="J16" s="429"/>
      <c r="K16" s="429"/>
      <c r="L16" s="429"/>
      <c r="M16" s="429">
        <v>2005</v>
      </c>
      <c r="N16" s="429">
        <v>2006</v>
      </c>
      <c r="O16" s="429">
        <v>2007</v>
      </c>
      <c r="P16" s="439">
        <v>2008</v>
      </c>
      <c r="Q16" s="439">
        <v>2009</v>
      </c>
      <c r="R16" s="431">
        <v>2010</v>
      </c>
      <c r="S16" s="430">
        <v>2011</v>
      </c>
      <c r="T16" s="430">
        <v>2012</v>
      </c>
      <c r="U16" s="431">
        <v>2013</v>
      </c>
      <c r="V16" s="430">
        <v>2014</v>
      </c>
      <c r="W16" s="431">
        <v>2015</v>
      </c>
      <c r="X16" s="431">
        <v>2016</v>
      </c>
      <c r="Y16" s="431">
        <v>2017</v>
      </c>
      <c r="Z16" s="431">
        <v>2018</v>
      </c>
      <c r="AA16" s="431">
        <v>2019</v>
      </c>
      <c r="AB16" s="431">
        <v>2020</v>
      </c>
      <c r="AC16" s="427"/>
      <c r="AD16" s="427"/>
      <c r="AE16" s="427"/>
      <c r="AF16" s="427"/>
      <c r="AG16" s="427"/>
      <c r="AH16" s="427"/>
      <c r="AI16" s="427"/>
      <c r="AJ16" s="427"/>
      <c r="AK16" s="427"/>
    </row>
    <row r="17" spans="1:37">
      <c r="H17" s="427"/>
      <c r="I17" s="427"/>
      <c r="J17" s="427" t="s">
        <v>225</v>
      </c>
      <c r="K17" s="432"/>
      <c r="L17" s="432"/>
      <c r="M17" s="427">
        <f>M11</f>
        <v>215.8176</v>
      </c>
      <c r="N17" s="427">
        <f>N11</f>
        <v>232.66029999999998</v>
      </c>
      <c r="O17" s="427">
        <f>O11</f>
        <v>278.31799999999998</v>
      </c>
      <c r="P17" s="427">
        <f>P11</f>
        <v>335.63249999999999</v>
      </c>
      <c r="Q17" s="427">
        <f>Q11</f>
        <v>316.49529999999999</v>
      </c>
      <c r="R17" s="427">
        <v>399.24</v>
      </c>
      <c r="S17" s="427">
        <v>452.40480000000002</v>
      </c>
      <c r="T17" s="427">
        <v>488.45260000000002</v>
      </c>
      <c r="U17" s="427">
        <v>517.26699999999994</v>
      </c>
      <c r="V17" s="427">
        <v>562.62129999999991</v>
      </c>
      <c r="W17" s="440">
        <v>534.82050000000004</v>
      </c>
      <c r="X17" s="440">
        <v>623.29999999999995</v>
      </c>
      <c r="Y17" s="441">
        <v>642.5</v>
      </c>
      <c r="Z17" s="432">
        <v>628.12739999999997</v>
      </c>
      <c r="AA17" s="432">
        <v>587.14290000000005</v>
      </c>
      <c r="AB17" s="427">
        <v>574.63570000000004</v>
      </c>
      <c r="AC17" s="427"/>
      <c r="AD17" s="427"/>
      <c r="AE17" s="427"/>
      <c r="AF17" s="427"/>
      <c r="AG17" s="427"/>
      <c r="AH17" s="427"/>
      <c r="AI17" s="427"/>
      <c r="AJ17" s="427"/>
      <c r="AK17" s="427"/>
    </row>
    <row r="18" spans="1:37">
      <c r="H18" s="427"/>
      <c r="I18" s="427"/>
      <c r="J18" s="427" t="s">
        <v>228</v>
      </c>
      <c r="K18" s="427"/>
      <c r="L18" s="427"/>
      <c r="M18" s="427">
        <v>1.5207999999999999</v>
      </c>
      <c r="N18" s="427">
        <v>1.5353999999999999</v>
      </c>
      <c r="O18" s="427">
        <v>5.9885000000000002</v>
      </c>
      <c r="P18" s="427">
        <v>7.8704000000000001</v>
      </c>
      <c r="Q18" s="427">
        <v>4.2179000000000002</v>
      </c>
      <c r="R18" s="427">
        <v>7.9442000000000004</v>
      </c>
      <c r="S18" s="442">
        <v>14.052899999999999</v>
      </c>
      <c r="T18" s="427">
        <v>5.7624000000000004</v>
      </c>
      <c r="U18" s="427">
        <v>9.7261999999999986</v>
      </c>
      <c r="V18" s="427">
        <v>37.664200000000001</v>
      </c>
      <c r="W18" s="443">
        <v>19.786999999999999</v>
      </c>
      <c r="X18" s="440">
        <v>39.200000000000003</v>
      </c>
      <c r="Y18" s="441">
        <v>28.1</v>
      </c>
      <c r="Z18" s="432">
        <v>25.029699999999998</v>
      </c>
      <c r="AA18" s="432">
        <v>49.790199999999999</v>
      </c>
      <c r="AB18" s="427">
        <v>29.319299999999998</v>
      </c>
      <c r="AC18" s="427">
        <v>29319.300000000003</v>
      </c>
      <c r="AD18" s="427"/>
      <c r="AE18" s="427"/>
      <c r="AF18" s="427"/>
      <c r="AG18" s="427"/>
      <c r="AH18" s="427"/>
      <c r="AI18" s="427"/>
      <c r="AJ18" s="427"/>
      <c r="AK18" s="427"/>
    </row>
    <row r="19" spans="1:37">
      <c r="H19" s="427"/>
      <c r="I19" s="427"/>
      <c r="J19" s="427" t="s">
        <v>229</v>
      </c>
      <c r="K19" s="432"/>
      <c r="L19" s="432"/>
      <c r="M19" s="432">
        <f t="shared" ref="M19:AB19" si="2">M18/M17</f>
        <v>7.046691280043889E-3</v>
      </c>
      <c r="N19" s="432">
        <f t="shared" si="2"/>
        <v>6.5993209842848139E-3</v>
      </c>
      <c r="O19" s="432">
        <f t="shared" si="2"/>
        <v>2.1516754216399946E-2</v>
      </c>
      <c r="P19" s="432">
        <f t="shared" si="2"/>
        <v>2.344945736780556E-2</v>
      </c>
      <c r="Q19" s="432">
        <f t="shared" si="2"/>
        <v>1.332689616559867E-2</v>
      </c>
      <c r="R19" s="432">
        <f t="shared" si="2"/>
        <v>1.9898306782887485E-2</v>
      </c>
      <c r="S19" s="432">
        <f t="shared" si="2"/>
        <v>3.1062667770103233E-2</v>
      </c>
      <c r="T19" s="432">
        <f t="shared" si="2"/>
        <v>1.1797255250560648E-2</v>
      </c>
      <c r="U19" s="432">
        <f t="shared" si="2"/>
        <v>1.8803055288661368E-2</v>
      </c>
      <c r="V19" s="432">
        <f t="shared" si="2"/>
        <v>6.6944141645543825E-2</v>
      </c>
      <c r="W19" s="432">
        <f t="shared" si="2"/>
        <v>3.699745989542285E-2</v>
      </c>
      <c r="X19" s="432">
        <f t="shared" si="2"/>
        <v>6.2891063693245638E-2</v>
      </c>
      <c r="Y19" s="441">
        <f t="shared" si="2"/>
        <v>4.3735408560311287E-2</v>
      </c>
      <c r="Z19" s="441">
        <f t="shared" si="2"/>
        <v>3.984812635143762E-2</v>
      </c>
      <c r="AA19" s="441">
        <f t="shared" si="2"/>
        <v>8.4800821060767306E-2</v>
      </c>
      <c r="AB19" s="441">
        <f t="shared" si="2"/>
        <v>5.1022412982694942E-2</v>
      </c>
      <c r="AC19" s="427"/>
      <c r="AD19" s="427"/>
      <c r="AE19" s="427"/>
      <c r="AF19" s="427"/>
      <c r="AG19" s="427"/>
      <c r="AH19" s="427"/>
      <c r="AI19" s="427"/>
      <c r="AJ19" s="427"/>
      <c r="AK19" s="427"/>
    </row>
    <row r="20" spans="1:37">
      <c r="A20" s="50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</row>
    <row r="21" spans="1:37">
      <c r="H21" s="427"/>
      <c r="I21" s="427"/>
      <c r="J21" s="427"/>
      <c r="K21" s="427"/>
      <c r="L21" s="427"/>
      <c r="M21" s="427">
        <v>1000</v>
      </c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7"/>
    </row>
    <row r="22" spans="1:37">
      <c r="H22" s="444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</row>
    <row r="23" spans="1:37">
      <c r="H23" s="444"/>
      <c r="I23" s="289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</row>
    <row r="24" spans="1:37">
      <c r="H24" s="445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</row>
    <row r="25" spans="1:37">
      <c r="H25" s="445"/>
      <c r="I25" s="432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</row>
    <row r="26" spans="1:37">
      <c r="H26" s="445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</row>
    <row r="27" spans="1:37">
      <c r="H27" s="445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</row>
    <row r="28" spans="1:37">
      <c r="H28" s="445"/>
      <c r="I28" s="394"/>
      <c r="J28" s="427"/>
      <c r="K28" s="427"/>
      <c r="L28" s="427"/>
      <c r="M28" s="427"/>
      <c r="N28" s="427"/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</row>
    <row r="29" spans="1:37">
      <c r="H29" s="445"/>
      <c r="I29" s="292"/>
      <c r="J29" s="427"/>
      <c r="K29" s="427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</row>
    <row r="30" spans="1:37">
      <c r="H30" s="445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</row>
    <row r="31" spans="1:37">
      <c r="H31" s="444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</row>
    <row r="32" spans="1:37">
      <c r="H32" s="444"/>
      <c r="I32" s="427"/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7"/>
      <c r="AK32" s="427"/>
    </row>
    <row r="33" spans="1:39">
      <c r="H33" s="427"/>
      <c r="I33" s="429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</row>
    <row r="34" spans="1:39"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  <c r="AB34" s="427"/>
      <c r="AC34" s="427"/>
      <c r="AD34" s="427"/>
      <c r="AE34" s="427"/>
      <c r="AF34" s="427"/>
      <c r="AG34" s="427"/>
      <c r="AH34" s="427"/>
      <c r="AI34" s="427"/>
      <c r="AJ34" s="427"/>
      <c r="AK34" s="427"/>
    </row>
    <row r="35" spans="1:39">
      <c r="A35" s="690" t="s">
        <v>248</v>
      </c>
      <c r="B35" s="690"/>
      <c r="C35" s="690"/>
      <c r="D35" s="690"/>
      <c r="E35" s="690"/>
      <c r="F35" s="690"/>
      <c r="G35" s="690"/>
      <c r="H35" s="446" t="s">
        <v>172</v>
      </c>
      <c r="I35" s="447">
        <v>29319.300000000003</v>
      </c>
      <c r="J35" s="447">
        <f>I35/I35*100</f>
        <v>100</v>
      </c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7"/>
      <c r="AC35" s="427"/>
      <c r="AD35" s="427"/>
      <c r="AE35" s="427"/>
      <c r="AF35" s="427"/>
      <c r="AG35" s="427"/>
      <c r="AH35" s="427"/>
      <c r="AI35" s="427"/>
      <c r="AJ35" s="427"/>
      <c r="AK35" s="427"/>
    </row>
    <row r="36" spans="1:39">
      <c r="A36" s="691"/>
      <c r="B36" s="692"/>
      <c r="C36" s="692"/>
      <c r="D36" s="692"/>
      <c r="E36" s="692"/>
      <c r="F36" s="692"/>
      <c r="G36" s="692"/>
      <c r="H36" s="448" t="s">
        <v>16</v>
      </c>
      <c r="I36" s="292">
        <v>11503.500000000002</v>
      </c>
      <c r="J36" s="447">
        <f>I36/$I$35*100</f>
        <v>39.235247771945438</v>
      </c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</row>
    <row r="37" spans="1:39">
      <c r="H37" s="448" t="s">
        <v>39</v>
      </c>
      <c r="I37" s="292">
        <v>326.2</v>
      </c>
      <c r="J37" s="447">
        <f t="shared" ref="J37:J43" si="3">I37/$I$35*100</f>
        <v>1.1125777218419266</v>
      </c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</row>
    <row r="38" spans="1:39">
      <c r="H38" s="448" t="s">
        <v>41</v>
      </c>
      <c r="I38" s="292">
        <v>877.5</v>
      </c>
      <c r="J38" s="447">
        <f t="shared" si="3"/>
        <v>2.992909107652638</v>
      </c>
      <c r="K38" s="427"/>
      <c r="L38" s="427"/>
      <c r="M38" s="427"/>
      <c r="N38" s="427"/>
      <c r="O38" s="427"/>
      <c r="P38" s="427"/>
      <c r="Q38" s="427"/>
      <c r="R38" s="427"/>
      <c r="S38" s="427"/>
      <c r="T38" s="427"/>
      <c r="U38" s="427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</row>
    <row r="39" spans="1:39">
      <c r="H39" s="448" t="s">
        <v>48</v>
      </c>
      <c r="I39" s="292">
        <v>2.4</v>
      </c>
      <c r="J39" s="447">
        <f t="shared" si="3"/>
        <v>8.1857343115285825E-3</v>
      </c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335"/>
      <c r="W39" s="449"/>
      <c r="X39" s="344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</row>
    <row r="40" spans="1:39">
      <c r="H40" s="384" t="s">
        <v>179</v>
      </c>
      <c r="I40" s="384">
        <v>2692.7</v>
      </c>
      <c r="J40" s="447">
        <f t="shared" si="3"/>
        <v>9.1840528252720883</v>
      </c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335"/>
      <c r="W40" s="449"/>
      <c r="X40" s="344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</row>
    <row r="41" spans="1:39">
      <c r="H41" s="427" t="s">
        <v>234</v>
      </c>
      <c r="I41" s="427">
        <v>8244.1</v>
      </c>
      <c r="J41" s="447">
        <f t="shared" si="3"/>
        <v>28.118338432363664</v>
      </c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335"/>
      <c r="W41" s="449"/>
      <c r="X41" s="344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</row>
    <row r="42" spans="1:39">
      <c r="H42" s="427" t="s">
        <v>200</v>
      </c>
      <c r="I42" s="427">
        <v>1534.4</v>
      </c>
      <c r="J42" s="447">
        <f t="shared" si="3"/>
        <v>5.2334128031706078</v>
      </c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335"/>
      <c r="W42" s="449"/>
      <c r="X42" s="344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</row>
    <row r="43" spans="1:39">
      <c r="H43" s="427" t="s">
        <v>29</v>
      </c>
      <c r="I43" s="427">
        <v>4138.5</v>
      </c>
      <c r="J43" s="447">
        <f t="shared" si="3"/>
        <v>14.1152756034421</v>
      </c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335"/>
      <c r="W43" s="449"/>
      <c r="X43" s="344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</row>
    <row r="44" spans="1:39">
      <c r="H44" s="446" t="s">
        <v>152</v>
      </c>
      <c r="I44" s="447">
        <f>SUM(I45:I55)</f>
        <v>114803.20000000001</v>
      </c>
      <c r="J44" s="447">
        <f>I44/I44*100</f>
        <v>100</v>
      </c>
      <c r="K44" s="427"/>
      <c r="R44" s="170"/>
      <c r="T44" s="250"/>
      <c r="U44" s="250"/>
      <c r="V44" s="317"/>
      <c r="W44" s="316"/>
      <c r="X44" s="318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35"/>
      <c r="AL44" s="335"/>
      <c r="AM44" s="335"/>
    </row>
    <row r="45" spans="1:39">
      <c r="H45" s="427" t="s">
        <v>153</v>
      </c>
      <c r="I45" s="427">
        <v>123.4</v>
      </c>
      <c r="J45" s="432">
        <f>I45/$I$44*100</f>
        <v>0.10748829300925408</v>
      </c>
      <c r="K45" s="292"/>
      <c r="R45" s="170"/>
      <c r="T45" s="251"/>
      <c r="U45" s="269">
        <v>10849.5</v>
      </c>
      <c r="V45" s="317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35"/>
      <c r="AL45" s="335"/>
      <c r="AM45" s="335"/>
    </row>
    <row r="46" spans="1:39">
      <c r="H46" s="427" t="s">
        <v>154</v>
      </c>
      <c r="I46" s="427">
        <v>471.9</v>
      </c>
      <c r="J46" s="432">
        <f t="shared" ref="J46:J54" si="4">I46/$I$44*100</f>
        <v>0.41105125989519448</v>
      </c>
      <c r="K46" s="292"/>
      <c r="R46" s="170"/>
      <c r="T46" s="251"/>
      <c r="U46" s="269"/>
      <c r="V46" s="317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35"/>
      <c r="AL46" s="335"/>
      <c r="AM46" s="335"/>
    </row>
    <row r="47" spans="1:39">
      <c r="H47" s="427" t="s">
        <v>239</v>
      </c>
      <c r="I47" s="427">
        <v>3331.8</v>
      </c>
      <c r="J47" s="432">
        <f t="shared" si="4"/>
        <v>2.9021839112498604</v>
      </c>
      <c r="K47" s="292"/>
      <c r="R47" s="170"/>
      <c r="T47" s="251"/>
      <c r="U47" s="271" t="s">
        <v>37</v>
      </c>
      <c r="V47" s="317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35"/>
      <c r="AL47" s="335"/>
      <c r="AM47" s="335"/>
    </row>
    <row r="48" spans="1:39">
      <c r="H48" s="427" t="s">
        <v>157</v>
      </c>
      <c r="I48" s="427">
        <v>3107.5</v>
      </c>
      <c r="J48" s="432">
        <f t="shared" si="4"/>
        <v>2.7068060820604303</v>
      </c>
      <c r="K48" s="292"/>
      <c r="R48" s="170"/>
      <c r="T48" s="250"/>
      <c r="U48" s="270">
        <v>8620.1</v>
      </c>
      <c r="V48" s="317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35"/>
      <c r="AL48" s="335"/>
      <c r="AM48" s="335"/>
    </row>
    <row r="49" spans="1:37">
      <c r="H49" s="427" t="s">
        <v>156</v>
      </c>
      <c r="I49" s="427">
        <v>11777.7</v>
      </c>
      <c r="J49" s="432">
        <f t="shared" si="4"/>
        <v>10.259034591370275</v>
      </c>
      <c r="K49" s="292"/>
      <c r="R49" s="170"/>
      <c r="T49" s="251"/>
      <c r="U49" s="270">
        <v>1117.7</v>
      </c>
      <c r="V49" s="317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</row>
    <row r="50" spans="1:37">
      <c r="H50" s="427" t="s">
        <v>158</v>
      </c>
      <c r="I50" s="427">
        <v>25917.9</v>
      </c>
      <c r="J50" s="432">
        <f t="shared" si="4"/>
        <v>22.575938649793734</v>
      </c>
      <c r="K50" s="292"/>
      <c r="R50" s="170"/>
      <c r="T50" s="250"/>
      <c r="U50" s="270">
        <v>8451.6</v>
      </c>
      <c r="V50" s="317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</row>
    <row r="51" spans="1:37">
      <c r="H51" s="427" t="s">
        <v>240</v>
      </c>
      <c r="I51" s="427">
        <v>12078.400000000001</v>
      </c>
      <c r="J51" s="432">
        <f t="shared" si="4"/>
        <v>10.520961088192664</v>
      </c>
      <c r="K51" s="292"/>
      <c r="R51" s="170"/>
      <c r="T51" s="250"/>
      <c r="U51" s="270">
        <v>36183.399999999994</v>
      </c>
      <c r="V51" s="317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</row>
    <row r="52" spans="1:37">
      <c r="H52" s="427" t="s">
        <v>161</v>
      </c>
      <c r="I52" s="427">
        <v>48355.1</v>
      </c>
      <c r="J52" s="432">
        <f t="shared" si="4"/>
        <v>42.119993170922058</v>
      </c>
      <c r="K52" s="412"/>
      <c r="R52" s="170"/>
      <c r="T52" s="250"/>
      <c r="U52" s="271" t="s">
        <v>37</v>
      </c>
      <c r="V52" s="317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</row>
    <row r="53" spans="1:37">
      <c r="H53" s="427" t="s">
        <v>162</v>
      </c>
      <c r="I53" s="427">
        <v>2848.7</v>
      </c>
      <c r="J53" s="432">
        <f t="shared" si="4"/>
        <v>2.4813768257330802</v>
      </c>
      <c r="K53" s="292"/>
      <c r="R53" s="170"/>
      <c r="U53" s="270">
        <v>18689.899999999998</v>
      </c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</row>
    <row r="54" spans="1:37">
      <c r="H54" s="427" t="s">
        <v>241</v>
      </c>
      <c r="I54" s="427">
        <v>6790.7999999999993</v>
      </c>
      <c r="J54" s="432">
        <f t="shared" si="4"/>
        <v>5.9151661277734409</v>
      </c>
      <c r="K54" s="292"/>
      <c r="R54" s="170"/>
      <c r="U54" s="270">
        <v>35013.899999999994</v>
      </c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</row>
    <row r="55" spans="1:37">
      <c r="H55" s="427"/>
      <c r="I55" s="427"/>
      <c r="J55" s="427"/>
      <c r="K55" s="292"/>
      <c r="R55" s="170"/>
      <c r="U55" s="270">
        <v>1004.1</v>
      </c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</row>
    <row r="56" spans="1:37">
      <c r="K56" s="15"/>
      <c r="R56" s="170"/>
      <c r="U56" s="270">
        <v>17982.7</v>
      </c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</row>
    <row r="57" spans="1:37">
      <c r="I57" s="150" t="s">
        <v>37</v>
      </c>
      <c r="K57" s="101"/>
      <c r="U57" s="271" t="s">
        <v>37</v>
      </c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</row>
    <row r="58" spans="1:37"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</row>
    <row r="59" spans="1:37"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</row>
    <row r="60" spans="1:37"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</row>
    <row r="61" spans="1:37"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</row>
    <row r="62" spans="1:37"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</row>
    <row r="63" spans="1:37">
      <c r="A63" s="335"/>
      <c r="B63" s="335"/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</row>
    <row r="64" spans="1:37">
      <c r="A64" s="335"/>
      <c r="B64" s="335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</row>
    <row r="65" spans="1:37">
      <c r="A65" s="335"/>
      <c r="B65" s="335"/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3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</row>
    <row r="66" spans="1:37">
      <c r="A66" s="335"/>
      <c r="B66" s="335"/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</row>
    <row r="67" spans="1:37">
      <c r="A67" s="335"/>
      <c r="B67" s="335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</row>
    <row r="68" spans="1:37">
      <c r="A68" s="335"/>
      <c r="B68" s="335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</row>
    <row r="69" spans="1:37">
      <c r="A69" s="335"/>
      <c r="B69" s="335"/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</row>
    <row r="70" spans="1:37">
      <c r="A70" s="335"/>
      <c r="B70" s="335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</row>
    <row r="71" spans="1:37">
      <c r="A71" s="335"/>
      <c r="B71" s="335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</row>
    <row r="72" spans="1:37">
      <c r="A72" s="335"/>
      <c r="B72" s="335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</row>
    <row r="73" spans="1:37">
      <c r="A73" s="335"/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</row>
    <row r="74" spans="1:37">
      <c r="A74" s="335"/>
      <c r="B74" s="335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</row>
    <row r="75" spans="1:37">
      <c r="A75" s="335"/>
      <c r="B75" s="335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</row>
    <row r="76" spans="1:37">
      <c r="A76" s="335"/>
      <c r="B76" s="335"/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</row>
    <row r="77" spans="1:37">
      <c r="A77" s="335"/>
      <c r="B77" s="335"/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</row>
    <row r="78" spans="1:37">
      <c r="A78" s="335"/>
      <c r="B78" s="335"/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</row>
    <row r="79" spans="1:37">
      <c r="A79" s="335"/>
      <c r="B79" s="335"/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</row>
    <row r="80" spans="1:37">
      <c r="A80" s="335"/>
      <c r="B80" s="335"/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</row>
    <row r="81" spans="1:37">
      <c r="A81" s="335"/>
      <c r="B81" s="335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</row>
    <row r="82" spans="1:37">
      <c r="A82" s="335"/>
      <c r="B82" s="335"/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</row>
    <row r="83" spans="1:37">
      <c r="A83" s="335"/>
      <c r="B83" s="335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</row>
    <row r="84" spans="1:37">
      <c r="A84" s="335"/>
      <c r="B84" s="335"/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</row>
    <row r="85" spans="1:37">
      <c r="A85" s="335"/>
      <c r="B85" s="335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</row>
    <row r="86" spans="1:37">
      <c r="A86" s="335"/>
      <c r="B86" s="335"/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</row>
    <row r="87" spans="1:37">
      <c r="A87" s="335"/>
      <c r="B87" s="335"/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</row>
    <row r="88" spans="1:37">
      <c r="A88" s="335"/>
      <c r="B88" s="335"/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</row>
    <row r="89" spans="1:37">
      <c r="A89" s="335"/>
      <c r="B89" s="335"/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</row>
    <row r="90" spans="1:37">
      <c r="A90" s="335"/>
      <c r="B90" s="335"/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</row>
    <row r="91" spans="1:37">
      <c r="A91" s="335"/>
      <c r="B91" s="335"/>
      <c r="C91" s="335"/>
      <c r="D91" s="335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</row>
    <row r="92" spans="1:37">
      <c r="A92" s="335"/>
      <c r="B92" s="335"/>
      <c r="C92" s="335"/>
      <c r="D92" s="335"/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</row>
    <row r="93" spans="1:37">
      <c r="A93" s="335"/>
      <c r="B93" s="335"/>
      <c r="C93" s="335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</row>
    <row r="94" spans="1:37">
      <c r="A94" s="335"/>
      <c r="B94" s="335"/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</row>
    <row r="95" spans="1:37">
      <c r="A95" s="335"/>
      <c r="B95" s="335"/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</row>
    <row r="96" spans="1:37">
      <c r="A96" s="335"/>
      <c r="B96" s="335"/>
      <c r="C96" s="335"/>
      <c r="D96" s="33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</row>
    <row r="97" spans="1:37">
      <c r="A97" s="335"/>
      <c r="B97" s="335"/>
      <c r="C97" s="335"/>
      <c r="D97" s="335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</row>
    <row r="98" spans="1:37">
      <c r="A98" s="335"/>
      <c r="B98" s="335"/>
      <c r="C98" s="335"/>
      <c r="D98" s="335"/>
      <c r="E98" s="335"/>
      <c r="F98" s="335"/>
      <c r="G98" s="335"/>
      <c r="H98" s="335"/>
      <c r="I98" s="335"/>
      <c r="J98" s="335"/>
      <c r="K98" s="335"/>
      <c r="L98" s="335"/>
      <c r="M98" s="335"/>
      <c r="N98" s="335"/>
      <c r="O98" s="335"/>
      <c r="P98" s="335"/>
      <c r="Q98" s="335"/>
      <c r="R98" s="335"/>
      <c r="S98" s="335"/>
      <c r="T98" s="335"/>
      <c r="U98" s="33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</row>
    <row r="99" spans="1:37">
      <c r="A99" s="335"/>
      <c r="B99" s="335"/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</row>
    <row r="100" spans="1:37">
      <c r="A100" s="335"/>
      <c r="B100" s="335"/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35"/>
      <c r="R100" s="335"/>
      <c r="S100" s="335"/>
      <c r="T100" s="335"/>
      <c r="U100" s="33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</row>
    <row r="101" spans="1:37">
      <c r="A101" s="335"/>
      <c r="B101" s="335"/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335"/>
      <c r="Q101" s="335"/>
      <c r="R101" s="335"/>
      <c r="S101" s="335"/>
      <c r="T101" s="335"/>
      <c r="U101" s="33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</row>
    <row r="102" spans="1:37">
      <c r="A102" s="335"/>
      <c r="B102" s="335"/>
      <c r="C102" s="335"/>
      <c r="D102" s="335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</row>
    <row r="103" spans="1:37">
      <c r="A103" s="335"/>
      <c r="B103" s="335"/>
      <c r="C103" s="335"/>
      <c r="D103" s="335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</row>
    <row r="104" spans="1:37">
      <c r="A104" s="335"/>
      <c r="B104" s="335"/>
      <c r="C104" s="335"/>
      <c r="D104" s="335"/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35"/>
      <c r="R104" s="335"/>
      <c r="S104" s="335"/>
      <c r="T104" s="335"/>
      <c r="U104" s="33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</row>
    <row r="105" spans="1:37">
      <c r="A105" s="335"/>
      <c r="B105" s="335"/>
      <c r="C105" s="335"/>
      <c r="D105" s="335"/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</row>
    <row r="106" spans="1:37">
      <c r="A106" s="335"/>
      <c r="B106" s="335"/>
      <c r="C106" s="335"/>
      <c r="D106" s="335"/>
      <c r="E106" s="335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</row>
    <row r="107" spans="1:37">
      <c r="A107" s="335"/>
      <c r="B107" s="335"/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</row>
    <row r="108" spans="1:37">
      <c r="A108" s="335"/>
      <c r="B108" s="335"/>
      <c r="C108" s="335"/>
      <c r="D108" s="335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</row>
    <row r="109" spans="1:37">
      <c r="A109" s="335"/>
      <c r="B109" s="335"/>
      <c r="C109" s="335"/>
      <c r="D109" s="335"/>
      <c r="E109" s="335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</row>
    <row r="110" spans="1:37">
      <c r="A110" s="335"/>
      <c r="B110" s="335"/>
      <c r="C110" s="335"/>
      <c r="D110" s="335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</row>
    <row r="111" spans="1:37">
      <c r="A111" s="335"/>
      <c r="B111" s="335"/>
      <c r="C111" s="335"/>
      <c r="D111" s="335"/>
      <c r="E111" s="335"/>
      <c r="F111" s="335"/>
      <c r="G111" s="335"/>
      <c r="H111" s="335"/>
      <c r="I111" s="335"/>
      <c r="J111" s="335"/>
      <c r="K111" s="335"/>
      <c r="L111" s="335"/>
      <c r="M111" s="335"/>
      <c r="N111" s="335"/>
      <c r="O111" s="335"/>
      <c r="P111" s="335"/>
      <c r="Q111" s="335"/>
      <c r="R111" s="335"/>
      <c r="S111" s="335"/>
      <c r="T111" s="335"/>
      <c r="U111" s="33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</row>
    <row r="112" spans="1:37">
      <c r="A112" s="335"/>
      <c r="B112" s="335"/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</row>
    <row r="113" spans="1:37">
      <c r="A113" s="335"/>
      <c r="B113" s="335"/>
      <c r="C113" s="335"/>
      <c r="D113" s="335"/>
      <c r="E113" s="335"/>
      <c r="F113" s="335"/>
      <c r="G113" s="335"/>
      <c r="H113" s="335"/>
      <c r="I113" s="335"/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</row>
    <row r="114" spans="1:37">
      <c r="A114" s="335"/>
      <c r="B114" s="335"/>
      <c r="C114" s="335"/>
      <c r="D114" s="335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</row>
    <row r="115" spans="1:37">
      <c r="A115" s="335"/>
      <c r="B115" s="335"/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</row>
    <row r="116" spans="1:37">
      <c r="A116" s="335"/>
      <c r="B116" s="335"/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</row>
    <row r="117" spans="1:37">
      <c r="A117" s="335"/>
      <c r="B117" s="335"/>
      <c r="C117" s="335"/>
      <c r="D117" s="335"/>
      <c r="E117" s="335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</row>
    <row r="118" spans="1:37">
      <c r="A118" s="335"/>
      <c r="B118" s="335"/>
      <c r="C118" s="335"/>
      <c r="D118" s="335"/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</row>
    <row r="119" spans="1:37">
      <c r="A119" s="335"/>
      <c r="B119" s="335"/>
      <c r="C119" s="335"/>
      <c r="D119" s="335"/>
      <c r="E119" s="335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35"/>
      <c r="R119" s="335"/>
      <c r="S119" s="335"/>
      <c r="T119" s="335"/>
      <c r="U119" s="33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</row>
    <row r="120" spans="1:37">
      <c r="A120" s="335"/>
      <c r="B120" s="335"/>
      <c r="C120" s="335"/>
      <c r="D120" s="335"/>
      <c r="E120" s="335"/>
      <c r="F120" s="335"/>
      <c r="G120" s="335"/>
      <c r="H120" s="335"/>
      <c r="I120" s="335"/>
      <c r="J120" s="335"/>
      <c r="K120" s="335"/>
      <c r="L120" s="335"/>
      <c r="M120" s="335"/>
      <c r="N120" s="335"/>
      <c r="O120" s="335"/>
      <c r="P120" s="335"/>
      <c r="Q120" s="335"/>
      <c r="R120" s="335"/>
      <c r="S120" s="335"/>
      <c r="T120" s="335"/>
      <c r="U120" s="33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</row>
    <row r="121" spans="1:37">
      <c r="A121" s="335"/>
      <c r="B121" s="335"/>
      <c r="C121" s="335"/>
      <c r="D121" s="335"/>
      <c r="E121" s="335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</row>
    <row r="122" spans="1:37">
      <c r="A122" s="335"/>
      <c r="B122" s="335"/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</row>
    <row r="123" spans="1:37">
      <c r="A123" s="335"/>
      <c r="B123" s="335"/>
      <c r="C123" s="335"/>
      <c r="D123" s="335"/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</row>
    <row r="124" spans="1:37">
      <c r="A124" s="335"/>
      <c r="B124" s="335"/>
      <c r="C124" s="335"/>
      <c r="D124" s="335"/>
      <c r="E124" s="335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</row>
    <row r="125" spans="1:37">
      <c r="A125" s="335"/>
      <c r="B125" s="335"/>
      <c r="C125" s="335"/>
      <c r="D125" s="335"/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</row>
    <row r="126" spans="1:37">
      <c r="A126" s="335"/>
      <c r="B126" s="335"/>
      <c r="C126" s="335"/>
      <c r="D126" s="335"/>
      <c r="E126" s="335"/>
      <c r="F126" s="335"/>
      <c r="G126" s="335"/>
      <c r="H126" s="335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</row>
    <row r="127" spans="1:37">
      <c r="A127" s="335"/>
      <c r="B127" s="335"/>
      <c r="C127" s="335"/>
      <c r="D127" s="335"/>
      <c r="E127" s="335"/>
      <c r="F127" s="335"/>
      <c r="G127" s="335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</row>
    <row r="128" spans="1:37">
      <c r="A128" s="335"/>
      <c r="B128" s="335"/>
      <c r="C128" s="335"/>
      <c r="D128" s="335"/>
      <c r="E128" s="335"/>
      <c r="F128" s="335"/>
      <c r="G128" s="335"/>
      <c r="H128" s="33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</row>
    <row r="129" spans="1:37">
      <c r="A129" s="335"/>
      <c r="B129" s="335"/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</row>
    <row r="130" spans="1:37">
      <c r="A130" s="335"/>
      <c r="B130" s="335"/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</row>
    <row r="131" spans="1:37">
      <c r="A131" s="335"/>
      <c r="B131" s="335"/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</row>
    <row r="132" spans="1:37">
      <c r="A132" s="335"/>
      <c r="B132" s="335"/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</row>
    <row r="133" spans="1:37">
      <c r="A133" s="335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</row>
    <row r="134" spans="1:37">
      <c r="A134" s="335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</row>
    <row r="135" spans="1:37">
      <c r="A135" s="335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5"/>
      <c r="T135" s="335"/>
      <c r="U135" s="33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</row>
    <row r="136" spans="1:37">
      <c r="A136" s="335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5"/>
      <c r="N136" s="335"/>
      <c r="O136" s="335"/>
      <c r="P136" s="335"/>
      <c r="Q136" s="335"/>
      <c r="R136" s="335"/>
      <c r="S136" s="335"/>
      <c r="T136" s="335"/>
      <c r="U136" s="33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</row>
    <row r="137" spans="1:37">
      <c r="A137" s="335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5"/>
      <c r="Q137" s="335"/>
      <c r="R137" s="335"/>
      <c r="S137" s="335"/>
      <c r="T137" s="335"/>
      <c r="U137" s="33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</row>
    <row r="138" spans="1:37">
      <c r="A138" s="335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5"/>
      <c r="N138" s="335"/>
      <c r="O138" s="335"/>
      <c r="P138" s="335"/>
      <c r="Q138" s="335"/>
      <c r="R138" s="335"/>
      <c r="S138" s="335"/>
      <c r="T138" s="335"/>
      <c r="U138" s="33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</row>
    <row r="139" spans="1:37">
      <c r="A139" s="335"/>
      <c r="B139" s="335"/>
      <c r="C139" s="335"/>
      <c r="D139" s="335"/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</row>
    <row r="140" spans="1:37">
      <c r="A140" s="335"/>
      <c r="B140" s="335"/>
      <c r="C140" s="335"/>
      <c r="D140" s="335"/>
      <c r="E140" s="335"/>
      <c r="F140" s="335"/>
      <c r="G140" s="335"/>
      <c r="H140" s="335"/>
      <c r="I140" s="335"/>
      <c r="J140" s="335"/>
      <c r="K140" s="335"/>
      <c r="L140" s="335"/>
      <c r="M140" s="335"/>
      <c r="N140" s="335"/>
      <c r="O140" s="335"/>
      <c r="P140" s="335"/>
      <c r="Q140" s="335"/>
      <c r="R140" s="335"/>
      <c r="S140" s="335"/>
      <c r="T140" s="335"/>
      <c r="U140" s="33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</row>
    <row r="141" spans="1:37">
      <c r="A141" s="335"/>
      <c r="B141" s="335"/>
      <c r="C141" s="335"/>
      <c r="D141" s="335"/>
      <c r="E141" s="335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335"/>
      <c r="Q141" s="335"/>
      <c r="R141" s="335"/>
      <c r="S141" s="335"/>
      <c r="T141" s="335"/>
      <c r="U141" s="33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</row>
    <row r="142" spans="1:37">
      <c r="A142" s="335"/>
      <c r="B142" s="335"/>
      <c r="C142" s="335"/>
      <c r="D142" s="335"/>
      <c r="E142" s="335"/>
      <c r="F142" s="335"/>
      <c r="G142" s="335"/>
      <c r="H142" s="335"/>
      <c r="I142" s="335"/>
      <c r="J142" s="335"/>
      <c r="K142" s="335"/>
      <c r="L142" s="335"/>
      <c r="M142" s="335"/>
      <c r="N142" s="335"/>
      <c r="O142" s="335"/>
      <c r="P142" s="335"/>
      <c r="Q142" s="335"/>
      <c r="R142" s="335"/>
      <c r="S142" s="335"/>
      <c r="T142" s="335"/>
      <c r="U142" s="33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</row>
    <row r="143" spans="1:37">
      <c r="A143" s="335"/>
      <c r="B143" s="335"/>
      <c r="C143" s="335"/>
      <c r="D143" s="335"/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335"/>
      <c r="Q143" s="335"/>
      <c r="R143" s="335"/>
      <c r="S143" s="335"/>
      <c r="T143" s="335"/>
      <c r="U143" s="33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</row>
    <row r="144" spans="1:37">
      <c r="A144" s="335"/>
      <c r="B144" s="335"/>
      <c r="C144" s="335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</row>
    <row r="145" spans="1:37">
      <c r="A145" s="335"/>
      <c r="B145" s="335"/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3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</row>
    <row r="146" spans="1:37">
      <c r="A146" s="335"/>
      <c r="B146" s="335"/>
      <c r="C146" s="335"/>
      <c r="D146" s="335"/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</row>
    <row r="147" spans="1:37">
      <c r="A147" s="335"/>
      <c r="B147" s="335"/>
      <c r="C147" s="335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</row>
    <row r="148" spans="1:37">
      <c r="A148" s="335"/>
      <c r="B148" s="335"/>
      <c r="C148" s="335"/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</row>
    <row r="149" spans="1:37">
      <c r="A149" s="335"/>
      <c r="B149" s="335"/>
      <c r="C149" s="335"/>
      <c r="D149" s="335"/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</row>
    <row r="150" spans="1:37">
      <c r="A150" s="335"/>
      <c r="B150" s="335"/>
      <c r="C150" s="335"/>
      <c r="D150" s="335"/>
      <c r="E150" s="335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335"/>
      <c r="Q150" s="335"/>
      <c r="R150" s="335"/>
      <c r="S150" s="335"/>
      <c r="T150" s="335"/>
      <c r="U150" s="33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</row>
    <row r="151" spans="1:37">
      <c r="A151" s="335"/>
      <c r="B151" s="335"/>
      <c r="C151" s="335"/>
      <c r="D151" s="335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</row>
    <row r="152" spans="1:37">
      <c r="A152" s="335"/>
      <c r="B152" s="335"/>
      <c r="C152" s="335"/>
      <c r="D152" s="335"/>
      <c r="E152" s="335"/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335"/>
      <c r="Q152" s="335"/>
      <c r="R152" s="335"/>
      <c r="S152" s="335"/>
      <c r="T152" s="335"/>
      <c r="U152" s="33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</row>
    <row r="153" spans="1:37">
      <c r="A153" s="335"/>
      <c r="B153" s="335"/>
      <c r="C153" s="335"/>
      <c r="D153" s="335"/>
      <c r="E153" s="335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5"/>
      <c r="S153" s="335"/>
      <c r="T153" s="335"/>
      <c r="U153" s="33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</row>
    <row r="154" spans="1:37">
      <c r="A154" s="335"/>
      <c r="B154" s="335"/>
      <c r="C154" s="335"/>
      <c r="D154" s="335"/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</row>
    <row r="155" spans="1:37">
      <c r="A155" s="335"/>
      <c r="B155" s="335"/>
      <c r="C155" s="335"/>
      <c r="D155" s="335"/>
      <c r="E155" s="335"/>
      <c r="F155" s="335"/>
      <c r="G155" s="335"/>
      <c r="H155" s="335"/>
      <c r="I155" s="335"/>
      <c r="J155" s="335"/>
      <c r="K155" s="335"/>
      <c r="L155" s="335"/>
      <c r="M155" s="335"/>
      <c r="N155" s="335"/>
      <c r="O155" s="335"/>
      <c r="P155" s="335"/>
      <c r="Q155" s="335"/>
      <c r="R155" s="335"/>
      <c r="S155" s="335"/>
      <c r="T155" s="335"/>
      <c r="U155" s="33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</row>
    <row r="156" spans="1:37">
      <c r="A156" s="335"/>
      <c r="B156" s="335"/>
      <c r="C156" s="335"/>
      <c r="D156" s="335"/>
      <c r="E156" s="335"/>
      <c r="F156" s="335"/>
      <c r="G156" s="335"/>
      <c r="H156" s="335"/>
      <c r="I156" s="335"/>
      <c r="J156" s="335"/>
      <c r="K156" s="335"/>
      <c r="L156" s="335"/>
      <c r="M156" s="335"/>
      <c r="N156" s="335"/>
      <c r="O156" s="335"/>
      <c r="P156" s="335"/>
      <c r="Q156" s="335"/>
      <c r="R156" s="335"/>
      <c r="S156" s="335"/>
      <c r="T156" s="335"/>
      <c r="U156" s="33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</row>
    <row r="157" spans="1:37">
      <c r="A157" s="335"/>
      <c r="B157" s="335"/>
      <c r="C157" s="335"/>
      <c r="D157" s="335"/>
      <c r="E157" s="335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</row>
    <row r="158" spans="1:37">
      <c r="A158" s="335"/>
      <c r="B158" s="335"/>
      <c r="C158" s="335"/>
      <c r="D158" s="335"/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</row>
    <row r="159" spans="1:37">
      <c r="A159" s="335"/>
      <c r="B159" s="335"/>
      <c r="C159" s="335"/>
      <c r="D159" s="335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</row>
    <row r="160" spans="1:37">
      <c r="A160" s="335"/>
      <c r="B160" s="335"/>
      <c r="C160" s="335"/>
      <c r="D160" s="335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</row>
    <row r="161" spans="1:37">
      <c r="A161" s="335"/>
      <c r="B161" s="335"/>
      <c r="C161" s="335"/>
      <c r="D161" s="335"/>
      <c r="E161" s="335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335"/>
      <c r="T161" s="335"/>
      <c r="U161" s="33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</row>
    <row r="162" spans="1:37">
      <c r="A162" s="335"/>
      <c r="B162" s="335"/>
      <c r="C162" s="335"/>
      <c r="D162" s="335"/>
      <c r="E162" s="335"/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</row>
    <row r="163" spans="1:37">
      <c r="A163" s="335"/>
      <c r="B163" s="335"/>
      <c r="C163" s="335"/>
      <c r="D163" s="335"/>
      <c r="E163" s="335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</row>
    <row r="164" spans="1:37">
      <c r="A164" s="335"/>
      <c r="B164" s="335"/>
      <c r="C164" s="335"/>
      <c r="D164" s="335"/>
      <c r="E164" s="335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5"/>
      <c r="S164" s="335"/>
      <c r="T164" s="335"/>
      <c r="U164" s="33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</row>
    <row r="165" spans="1:37">
      <c r="A165" s="335"/>
      <c r="B165" s="335"/>
      <c r="C165" s="335"/>
      <c r="D165" s="335"/>
      <c r="E165" s="335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/>
      <c r="U165" s="33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</row>
    <row r="166" spans="1:37">
      <c r="A166" s="335"/>
      <c r="B166" s="335"/>
      <c r="C166" s="335"/>
      <c r="D166" s="335"/>
      <c r="E166" s="335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</row>
    <row r="167" spans="1:37">
      <c r="A167" s="335"/>
      <c r="B167" s="335"/>
      <c r="C167" s="335"/>
      <c r="D167" s="335"/>
      <c r="E167" s="335"/>
      <c r="F167" s="335"/>
      <c r="G167" s="335"/>
      <c r="H167" s="335"/>
      <c r="I167" s="335"/>
      <c r="J167" s="335"/>
      <c r="K167" s="335"/>
      <c r="L167" s="335"/>
      <c r="M167" s="335"/>
      <c r="N167" s="335"/>
      <c r="O167" s="335"/>
      <c r="P167" s="335"/>
      <c r="Q167" s="335"/>
      <c r="R167" s="335"/>
      <c r="S167" s="335"/>
      <c r="T167" s="335"/>
      <c r="U167" s="33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</row>
    <row r="168" spans="1:37">
      <c r="A168" s="335"/>
      <c r="B168" s="335"/>
      <c r="C168" s="335"/>
      <c r="D168" s="335"/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5"/>
      <c r="V168" s="315"/>
      <c r="W168" s="315"/>
      <c r="X168" s="315"/>
      <c r="Y168" s="315"/>
      <c r="Z168" s="315"/>
      <c r="AA168" s="315"/>
      <c r="AB168" s="315"/>
      <c r="AC168" s="315"/>
      <c r="AD168" s="315"/>
      <c r="AE168" s="315"/>
      <c r="AF168" s="315"/>
      <c r="AG168" s="315"/>
      <c r="AH168" s="315"/>
      <c r="AI168" s="315"/>
      <c r="AJ168" s="315"/>
      <c r="AK168" s="315"/>
    </row>
    <row r="169" spans="1:37">
      <c r="A169" s="335"/>
      <c r="B169" s="335"/>
      <c r="C169" s="335"/>
      <c r="D169" s="335"/>
      <c r="E169" s="335"/>
      <c r="F169" s="335"/>
      <c r="G169" s="335"/>
      <c r="H169" s="335"/>
      <c r="I169" s="335"/>
      <c r="J169" s="335"/>
      <c r="K169" s="335"/>
      <c r="L169" s="335"/>
      <c r="M169" s="335"/>
      <c r="N169" s="335"/>
      <c r="O169" s="335"/>
      <c r="P169" s="335"/>
      <c r="Q169" s="335"/>
      <c r="R169" s="335"/>
      <c r="S169" s="335"/>
      <c r="T169" s="335"/>
      <c r="U169" s="33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315"/>
      <c r="AI169" s="315"/>
      <c r="AJ169" s="315"/>
      <c r="AK169" s="315"/>
    </row>
    <row r="170" spans="1:37">
      <c r="A170" s="335"/>
      <c r="B170" s="335"/>
      <c r="C170" s="335"/>
      <c r="D170" s="335"/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15"/>
      <c r="W170" s="315"/>
      <c r="X170" s="315"/>
      <c r="Y170" s="315"/>
      <c r="Z170" s="315"/>
      <c r="AA170" s="315"/>
      <c r="AB170" s="315"/>
      <c r="AC170" s="315"/>
      <c r="AD170" s="315"/>
      <c r="AE170" s="315"/>
      <c r="AF170" s="315"/>
      <c r="AG170" s="315"/>
      <c r="AH170" s="315"/>
      <c r="AI170" s="315"/>
      <c r="AJ170" s="315"/>
      <c r="AK170" s="315"/>
    </row>
    <row r="171" spans="1:37">
      <c r="A171" s="335"/>
      <c r="B171" s="335"/>
      <c r="C171" s="335"/>
      <c r="D171" s="335"/>
      <c r="E171" s="335"/>
      <c r="F171" s="335"/>
      <c r="G171" s="335"/>
      <c r="H171" s="335"/>
      <c r="I171" s="335"/>
      <c r="J171" s="335"/>
      <c r="K171" s="335"/>
      <c r="L171" s="335"/>
      <c r="M171" s="335"/>
      <c r="N171" s="335"/>
      <c r="O171" s="335"/>
      <c r="P171" s="335"/>
      <c r="Q171" s="335"/>
      <c r="R171" s="335"/>
      <c r="S171" s="335"/>
      <c r="T171" s="335"/>
      <c r="U171" s="335"/>
      <c r="V171" s="315"/>
      <c r="W171" s="315"/>
      <c r="X171" s="315"/>
      <c r="Y171" s="315"/>
      <c r="Z171" s="315"/>
      <c r="AA171" s="315"/>
      <c r="AB171" s="315"/>
      <c r="AC171" s="315"/>
      <c r="AD171" s="315"/>
      <c r="AE171" s="315"/>
      <c r="AF171" s="315"/>
      <c r="AG171" s="315"/>
      <c r="AH171" s="315"/>
      <c r="AI171" s="315"/>
      <c r="AJ171" s="315"/>
      <c r="AK171" s="315"/>
    </row>
    <row r="172" spans="1:37">
      <c r="A172" s="335"/>
      <c r="B172" s="335"/>
      <c r="C172" s="335"/>
      <c r="D172" s="335"/>
      <c r="E172" s="335"/>
      <c r="F172" s="335"/>
      <c r="G172" s="335"/>
      <c r="H172" s="335"/>
      <c r="I172" s="335"/>
      <c r="J172" s="335"/>
      <c r="K172" s="335"/>
      <c r="L172" s="335"/>
      <c r="M172" s="335"/>
      <c r="N172" s="335"/>
      <c r="O172" s="335"/>
      <c r="P172" s="335"/>
      <c r="Q172" s="335"/>
      <c r="R172" s="335"/>
      <c r="S172" s="335"/>
      <c r="T172" s="335"/>
      <c r="U172" s="335"/>
      <c r="V172" s="315"/>
      <c r="W172" s="315"/>
      <c r="X172" s="315"/>
      <c r="Y172" s="315"/>
      <c r="Z172" s="315"/>
      <c r="AA172" s="315"/>
      <c r="AB172" s="315"/>
      <c r="AC172" s="315"/>
      <c r="AD172" s="315"/>
      <c r="AE172" s="315"/>
      <c r="AF172" s="315"/>
      <c r="AG172" s="315"/>
      <c r="AH172" s="315"/>
      <c r="AI172" s="315"/>
      <c r="AJ172" s="315"/>
      <c r="AK172" s="315"/>
    </row>
    <row r="173" spans="1:37">
      <c r="A173" s="335"/>
      <c r="B173" s="335"/>
      <c r="C173" s="335"/>
      <c r="D173" s="335"/>
      <c r="E173" s="335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5"/>
      <c r="S173" s="335"/>
      <c r="T173" s="335"/>
      <c r="U173" s="335"/>
      <c r="V173" s="315"/>
      <c r="W173" s="315"/>
      <c r="X173" s="315"/>
      <c r="Y173" s="315"/>
      <c r="Z173" s="315"/>
      <c r="AA173" s="315"/>
      <c r="AB173" s="315"/>
      <c r="AC173" s="315"/>
      <c r="AD173" s="315"/>
      <c r="AE173" s="315"/>
      <c r="AF173" s="315"/>
      <c r="AG173" s="315"/>
      <c r="AH173" s="315"/>
      <c r="AI173" s="315"/>
      <c r="AJ173" s="315"/>
      <c r="AK173" s="315"/>
    </row>
    <row r="174" spans="1:37">
      <c r="A174" s="335"/>
      <c r="B174" s="335"/>
      <c r="C174" s="335"/>
      <c r="D174" s="335"/>
      <c r="E174" s="335"/>
      <c r="F174" s="335"/>
      <c r="G174" s="335"/>
      <c r="H174" s="335"/>
      <c r="I174" s="335"/>
      <c r="J174" s="335"/>
      <c r="K174" s="335"/>
      <c r="L174" s="335"/>
      <c r="M174" s="335"/>
      <c r="N174" s="335"/>
      <c r="O174" s="335"/>
      <c r="P174" s="335"/>
      <c r="Q174" s="335"/>
      <c r="R174" s="335"/>
      <c r="S174" s="335"/>
      <c r="T174" s="335"/>
      <c r="U174" s="335"/>
      <c r="V174" s="315"/>
      <c r="W174" s="315"/>
      <c r="X174" s="315"/>
      <c r="Y174" s="315"/>
      <c r="Z174" s="315"/>
      <c r="AA174" s="315"/>
      <c r="AB174" s="315"/>
      <c r="AC174" s="315"/>
      <c r="AD174" s="315"/>
      <c r="AE174" s="315"/>
      <c r="AF174" s="315"/>
      <c r="AG174" s="315"/>
      <c r="AH174" s="315"/>
      <c r="AI174" s="315"/>
      <c r="AJ174" s="315"/>
      <c r="AK174" s="315"/>
    </row>
    <row r="175" spans="1:37">
      <c r="A175" s="335"/>
      <c r="B175" s="335"/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  <c r="T175" s="335"/>
      <c r="U175" s="335"/>
      <c r="V175" s="315"/>
      <c r="W175" s="315"/>
      <c r="X175" s="315"/>
      <c r="Y175" s="315"/>
      <c r="Z175" s="315"/>
      <c r="AA175" s="315"/>
      <c r="AB175" s="315"/>
      <c r="AC175" s="315"/>
      <c r="AD175" s="315"/>
      <c r="AE175" s="315"/>
      <c r="AF175" s="315"/>
      <c r="AG175" s="315"/>
      <c r="AH175" s="315"/>
      <c r="AI175" s="315"/>
      <c r="AJ175" s="315"/>
      <c r="AK175" s="315"/>
    </row>
    <row r="176" spans="1:37">
      <c r="A176" s="335"/>
      <c r="B176" s="335"/>
      <c r="C176" s="335"/>
      <c r="D176" s="335"/>
      <c r="E176" s="335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15"/>
      <c r="W176" s="315"/>
      <c r="X176" s="315"/>
      <c r="Y176" s="315"/>
      <c r="Z176" s="315"/>
      <c r="AA176" s="315"/>
      <c r="AB176" s="315"/>
      <c r="AC176" s="315"/>
      <c r="AD176" s="315"/>
      <c r="AE176" s="315"/>
      <c r="AF176" s="315"/>
      <c r="AG176" s="315"/>
      <c r="AH176" s="315"/>
      <c r="AI176" s="315"/>
      <c r="AJ176" s="315"/>
      <c r="AK176" s="315"/>
    </row>
    <row r="177" spans="1:37">
      <c r="A177" s="335"/>
      <c r="B177" s="335"/>
      <c r="C177" s="335"/>
      <c r="D177" s="335"/>
      <c r="E177" s="335"/>
      <c r="F177" s="335"/>
      <c r="G177" s="335"/>
      <c r="H177" s="335"/>
      <c r="I177" s="335"/>
      <c r="J177" s="335"/>
      <c r="K177" s="335"/>
      <c r="L177" s="335"/>
      <c r="M177" s="335"/>
      <c r="N177" s="335"/>
      <c r="O177" s="335"/>
      <c r="P177" s="335"/>
      <c r="Q177" s="335"/>
      <c r="R177" s="335"/>
      <c r="S177" s="335"/>
      <c r="T177" s="335"/>
      <c r="U177" s="335"/>
      <c r="V177" s="315"/>
      <c r="W177" s="315"/>
      <c r="X177" s="315"/>
      <c r="Y177" s="315"/>
      <c r="Z177" s="315"/>
      <c r="AA177" s="315"/>
      <c r="AB177" s="315"/>
      <c r="AC177" s="315"/>
      <c r="AD177" s="315"/>
      <c r="AE177" s="315"/>
      <c r="AF177" s="315"/>
      <c r="AG177" s="315"/>
      <c r="AH177" s="315"/>
      <c r="AI177" s="315"/>
      <c r="AJ177" s="315"/>
      <c r="AK177" s="315"/>
    </row>
    <row r="178" spans="1:37">
      <c r="A178" s="335"/>
      <c r="B178" s="335"/>
      <c r="C178" s="335"/>
      <c r="D178" s="335"/>
      <c r="E178" s="335"/>
      <c r="F178" s="335"/>
      <c r="G178" s="335"/>
      <c r="H178" s="335"/>
      <c r="I178" s="335"/>
      <c r="J178" s="335"/>
      <c r="K178" s="335"/>
      <c r="L178" s="335"/>
      <c r="M178" s="335"/>
      <c r="N178" s="335"/>
      <c r="O178" s="335"/>
      <c r="P178" s="335"/>
      <c r="Q178" s="335"/>
      <c r="R178" s="335"/>
      <c r="S178" s="335"/>
      <c r="T178" s="335"/>
      <c r="U178" s="335"/>
      <c r="V178" s="315"/>
      <c r="W178" s="315"/>
      <c r="X178" s="315"/>
      <c r="Y178" s="315"/>
      <c r="Z178" s="315"/>
      <c r="AA178" s="315"/>
      <c r="AB178" s="315"/>
      <c r="AC178" s="315"/>
      <c r="AD178" s="315"/>
      <c r="AE178" s="315"/>
      <c r="AF178" s="315"/>
      <c r="AG178" s="315"/>
      <c r="AH178" s="315"/>
      <c r="AI178" s="315"/>
      <c r="AJ178" s="315"/>
      <c r="AK178" s="315"/>
    </row>
    <row r="179" spans="1:37">
      <c r="A179" s="335"/>
      <c r="B179" s="335"/>
      <c r="C179" s="335"/>
      <c r="D179" s="335"/>
      <c r="E179" s="335"/>
      <c r="F179" s="335"/>
      <c r="G179" s="335"/>
      <c r="H179" s="335"/>
      <c r="I179" s="335"/>
      <c r="J179" s="335"/>
      <c r="K179" s="335"/>
      <c r="L179" s="335"/>
      <c r="M179" s="335"/>
      <c r="N179" s="335"/>
      <c r="O179" s="335"/>
      <c r="P179" s="335"/>
      <c r="Q179" s="335"/>
      <c r="R179" s="335"/>
      <c r="S179" s="335"/>
      <c r="T179" s="335"/>
      <c r="U179" s="335"/>
      <c r="V179" s="315"/>
      <c r="W179" s="315"/>
      <c r="X179" s="315"/>
      <c r="Y179" s="315"/>
      <c r="Z179" s="315"/>
      <c r="AA179" s="315"/>
      <c r="AB179" s="315"/>
      <c r="AC179" s="315"/>
      <c r="AD179" s="315"/>
      <c r="AE179" s="315"/>
      <c r="AF179" s="315"/>
      <c r="AG179" s="315"/>
      <c r="AH179" s="315"/>
      <c r="AI179" s="315"/>
      <c r="AJ179" s="315"/>
      <c r="AK179" s="315"/>
    </row>
    <row r="180" spans="1:37">
      <c r="A180" s="335"/>
      <c r="B180" s="335"/>
      <c r="C180" s="335"/>
      <c r="D180" s="335"/>
      <c r="E180" s="335"/>
      <c r="F180" s="335"/>
      <c r="G180" s="335"/>
      <c r="H180" s="335"/>
      <c r="I180" s="335"/>
      <c r="J180" s="335"/>
      <c r="K180" s="335"/>
      <c r="L180" s="335"/>
      <c r="M180" s="335"/>
      <c r="N180" s="335"/>
      <c r="O180" s="335"/>
      <c r="P180" s="335"/>
      <c r="Q180" s="335"/>
      <c r="R180" s="335"/>
      <c r="S180" s="335"/>
      <c r="T180" s="335"/>
      <c r="U180" s="335"/>
      <c r="V180" s="315"/>
      <c r="W180" s="315"/>
      <c r="X180" s="315"/>
      <c r="Y180" s="315"/>
      <c r="Z180" s="315"/>
      <c r="AA180" s="315"/>
      <c r="AB180" s="315"/>
      <c r="AC180" s="315"/>
      <c r="AD180" s="315"/>
      <c r="AE180" s="315"/>
      <c r="AF180" s="315"/>
      <c r="AG180" s="315"/>
      <c r="AH180" s="315"/>
      <c r="AI180" s="315"/>
      <c r="AJ180" s="315"/>
      <c r="AK180" s="315"/>
    </row>
    <row r="181" spans="1:37">
      <c r="A181" s="335"/>
      <c r="B181" s="335"/>
      <c r="C181" s="335"/>
      <c r="D181" s="335"/>
      <c r="E181" s="335"/>
      <c r="F181" s="335"/>
      <c r="G181" s="335"/>
      <c r="H181" s="335"/>
      <c r="I181" s="335"/>
      <c r="J181" s="335"/>
      <c r="K181" s="335"/>
      <c r="L181" s="335"/>
      <c r="M181" s="335"/>
      <c r="N181" s="335"/>
      <c r="O181" s="335"/>
      <c r="P181" s="335"/>
      <c r="Q181" s="335"/>
      <c r="R181" s="335"/>
      <c r="S181" s="335"/>
      <c r="T181" s="335"/>
      <c r="U181" s="335"/>
      <c r="V181" s="315"/>
      <c r="W181" s="315"/>
      <c r="X181" s="315"/>
      <c r="Y181" s="315"/>
      <c r="Z181" s="315"/>
      <c r="AA181" s="315"/>
      <c r="AB181" s="315"/>
      <c r="AC181" s="315"/>
      <c r="AD181" s="315"/>
      <c r="AE181" s="315"/>
      <c r="AF181" s="315"/>
      <c r="AG181" s="315"/>
      <c r="AH181" s="315"/>
      <c r="AI181" s="315"/>
      <c r="AJ181" s="315"/>
      <c r="AK181" s="315"/>
    </row>
    <row r="182" spans="1:37">
      <c r="A182" s="335"/>
      <c r="B182" s="335"/>
      <c r="C182" s="335"/>
      <c r="D182" s="335"/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5"/>
      <c r="Q182" s="335"/>
      <c r="R182" s="335"/>
      <c r="S182" s="335"/>
      <c r="T182" s="335"/>
      <c r="U182" s="335"/>
      <c r="V182" s="315"/>
      <c r="W182" s="315"/>
      <c r="X182" s="315"/>
      <c r="Y182" s="315"/>
      <c r="Z182" s="315"/>
      <c r="AA182" s="315"/>
      <c r="AB182" s="315"/>
      <c r="AC182" s="315"/>
      <c r="AD182" s="315"/>
      <c r="AE182" s="315"/>
      <c r="AF182" s="315"/>
      <c r="AG182" s="315"/>
      <c r="AH182" s="315"/>
      <c r="AI182" s="315"/>
      <c r="AJ182" s="315"/>
      <c r="AK182" s="315"/>
    </row>
    <row r="183" spans="1:37">
      <c r="A183" s="335"/>
      <c r="B183" s="335"/>
      <c r="C183" s="335"/>
      <c r="D183" s="335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15"/>
      <c r="W183" s="315"/>
      <c r="X183" s="315"/>
      <c r="Y183" s="315"/>
      <c r="Z183" s="315"/>
      <c r="AA183" s="315"/>
      <c r="AB183" s="315"/>
      <c r="AC183" s="315"/>
      <c r="AD183" s="315"/>
      <c r="AE183" s="315"/>
      <c r="AF183" s="315"/>
      <c r="AG183" s="315"/>
      <c r="AH183" s="315"/>
      <c r="AI183" s="315"/>
      <c r="AJ183" s="315"/>
      <c r="AK183" s="315"/>
    </row>
    <row r="184" spans="1:37">
      <c r="A184" s="335"/>
      <c r="B184" s="335"/>
      <c r="C184" s="335"/>
      <c r="D184" s="335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15"/>
      <c r="W184" s="315"/>
      <c r="X184" s="315"/>
      <c r="Y184" s="315"/>
      <c r="Z184" s="315"/>
      <c r="AA184" s="315"/>
      <c r="AB184" s="315"/>
      <c r="AC184" s="315"/>
      <c r="AD184" s="315"/>
      <c r="AE184" s="315"/>
      <c r="AF184" s="315"/>
      <c r="AG184" s="315"/>
      <c r="AH184" s="315"/>
      <c r="AI184" s="315"/>
      <c r="AJ184" s="315"/>
      <c r="AK184" s="315"/>
    </row>
    <row r="185" spans="1:37">
      <c r="A185" s="335"/>
      <c r="B185" s="335"/>
      <c r="C185" s="335"/>
      <c r="D185" s="335"/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15"/>
      <c r="W185" s="315"/>
      <c r="X185" s="315"/>
      <c r="Y185" s="315"/>
      <c r="Z185" s="315"/>
      <c r="AA185" s="315"/>
      <c r="AB185" s="315"/>
      <c r="AC185" s="315"/>
      <c r="AD185" s="315"/>
      <c r="AE185" s="315"/>
      <c r="AF185" s="315"/>
      <c r="AG185" s="315"/>
      <c r="AH185" s="315"/>
      <c r="AI185" s="315"/>
      <c r="AJ185" s="315"/>
      <c r="AK185" s="315"/>
    </row>
    <row r="186" spans="1:37">
      <c r="A186" s="335"/>
      <c r="B186" s="335"/>
      <c r="C186" s="335"/>
      <c r="D186" s="335"/>
      <c r="E186" s="335"/>
      <c r="F186" s="335"/>
      <c r="G186" s="335"/>
      <c r="H186" s="335"/>
      <c r="I186" s="335"/>
      <c r="J186" s="335"/>
      <c r="K186" s="335"/>
      <c r="L186" s="335"/>
      <c r="M186" s="335"/>
      <c r="N186" s="335"/>
      <c r="O186" s="335"/>
      <c r="P186" s="335"/>
      <c r="Q186" s="335"/>
      <c r="R186" s="335"/>
      <c r="S186" s="335"/>
      <c r="T186" s="335"/>
      <c r="U186" s="335"/>
      <c r="V186" s="315"/>
      <c r="W186" s="315"/>
      <c r="X186" s="315"/>
      <c r="Y186" s="315"/>
      <c r="Z186" s="315"/>
      <c r="AA186" s="315"/>
      <c r="AB186" s="315"/>
      <c r="AC186" s="315"/>
      <c r="AD186" s="315"/>
      <c r="AE186" s="315"/>
      <c r="AF186" s="315"/>
      <c r="AG186" s="315"/>
      <c r="AH186" s="315"/>
      <c r="AI186" s="315"/>
      <c r="AJ186" s="315"/>
      <c r="AK186" s="315"/>
    </row>
    <row r="187" spans="1:37">
      <c r="A187" s="335"/>
      <c r="B187" s="335"/>
      <c r="C187" s="335"/>
      <c r="D187" s="335"/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15"/>
      <c r="W187" s="315"/>
      <c r="X187" s="315"/>
      <c r="Y187" s="315"/>
      <c r="Z187" s="315"/>
      <c r="AA187" s="315"/>
      <c r="AB187" s="315"/>
      <c r="AC187" s="315"/>
      <c r="AD187" s="315"/>
      <c r="AE187" s="315"/>
      <c r="AF187" s="315"/>
      <c r="AG187" s="315"/>
      <c r="AH187" s="315"/>
      <c r="AI187" s="315"/>
      <c r="AJ187" s="315"/>
      <c r="AK187" s="315"/>
    </row>
    <row r="188" spans="1:37">
      <c r="A188" s="335"/>
      <c r="B188" s="335"/>
      <c r="C188" s="335"/>
      <c r="D188" s="335"/>
      <c r="E188" s="335"/>
      <c r="F188" s="335"/>
      <c r="G188" s="335"/>
      <c r="H188" s="335"/>
      <c r="I188" s="335"/>
      <c r="J188" s="335"/>
      <c r="K188" s="335"/>
      <c r="L188" s="335"/>
      <c r="M188" s="335"/>
      <c r="N188" s="335"/>
      <c r="O188" s="335"/>
      <c r="P188" s="335"/>
      <c r="Q188" s="335"/>
      <c r="R188" s="335"/>
      <c r="S188" s="335"/>
      <c r="T188" s="335"/>
      <c r="U188" s="335"/>
      <c r="V188" s="315"/>
      <c r="W188" s="315"/>
      <c r="X188" s="315"/>
      <c r="Y188" s="315"/>
      <c r="Z188" s="315"/>
      <c r="AA188" s="315"/>
      <c r="AB188" s="315"/>
      <c r="AC188" s="315"/>
      <c r="AD188" s="315"/>
      <c r="AE188" s="315"/>
      <c r="AF188" s="315"/>
      <c r="AG188" s="315"/>
      <c r="AH188" s="315"/>
      <c r="AI188" s="315"/>
      <c r="AJ188" s="315"/>
      <c r="AK188" s="315"/>
    </row>
    <row r="189" spans="1:37">
      <c r="A189" s="335"/>
      <c r="B189" s="335"/>
      <c r="C189" s="335"/>
      <c r="D189" s="335"/>
      <c r="E189" s="335"/>
      <c r="F189" s="335"/>
      <c r="G189" s="335"/>
      <c r="H189" s="335"/>
      <c r="I189" s="335"/>
      <c r="J189" s="335"/>
      <c r="K189" s="335"/>
      <c r="L189" s="335"/>
      <c r="M189" s="335"/>
      <c r="N189" s="335"/>
      <c r="O189" s="335"/>
      <c r="P189" s="335"/>
      <c r="Q189" s="335"/>
      <c r="R189" s="335"/>
      <c r="S189" s="335"/>
      <c r="T189" s="335"/>
      <c r="U189" s="335"/>
      <c r="V189" s="315"/>
      <c r="W189" s="315"/>
      <c r="X189" s="315"/>
      <c r="Y189" s="315"/>
      <c r="Z189" s="315"/>
      <c r="AA189" s="315"/>
      <c r="AB189" s="315"/>
      <c r="AC189" s="315"/>
      <c r="AD189" s="315"/>
      <c r="AE189" s="315"/>
      <c r="AF189" s="315"/>
      <c r="AG189" s="315"/>
      <c r="AH189" s="315"/>
      <c r="AI189" s="315"/>
      <c r="AJ189" s="315"/>
      <c r="AK189" s="315"/>
    </row>
    <row r="190" spans="1:37">
      <c r="A190" s="335"/>
      <c r="B190" s="335"/>
      <c r="C190" s="335"/>
      <c r="D190" s="335"/>
      <c r="E190" s="335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5"/>
      <c r="S190" s="335"/>
      <c r="T190" s="335"/>
      <c r="U190" s="335"/>
      <c r="V190" s="315"/>
      <c r="W190" s="315"/>
      <c r="X190" s="315"/>
      <c r="Y190" s="315"/>
      <c r="Z190" s="315"/>
      <c r="AA190" s="315"/>
      <c r="AB190" s="315"/>
      <c r="AC190" s="315"/>
      <c r="AD190" s="315"/>
      <c r="AE190" s="315"/>
      <c r="AF190" s="315"/>
      <c r="AG190" s="315"/>
      <c r="AH190" s="315"/>
      <c r="AI190" s="315"/>
      <c r="AJ190" s="315"/>
      <c r="AK190" s="315"/>
    </row>
    <row r="191" spans="1:37">
      <c r="A191" s="335"/>
      <c r="B191" s="335"/>
      <c r="C191" s="335"/>
      <c r="D191" s="335"/>
      <c r="E191" s="335"/>
      <c r="F191" s="335"/>
      <c r="G191" s="335"/>
      <c r="H191" s="335"/>
      <c r="I191" s="335"/>
      <c r="J191" s="335"/>
      <c r="K191" s="335"/>
      <c r="L191" s="335"/>
      <c r="M191" s="335"/>
      <c r="N191" s="335"/>
      <c r="O191" s="335"/>
      <c r="P191" s="335"/>
      <c r="Q191" s="335"/>
      <c r="R191" s="335"/>
      <c r="S191" s="335"/>
      <c r="T191" s="335"/>
      <c r="U191" s="33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5"/>
      <c r="AI191" s="315"/>
      <c r="AJ191" s="315"/>
      <c r="AK191" s="315"/>
    </row>
    <row r="192" spans="1:37">
      <c r="A192" s="335"/>
      <c r="B192" s="335"/>
      <c r="C192" s="335"/>
      <c r="D192" s="335"/>
      <c r="E192" s="335"/>
      <c r="F192" s="335"/>
      <c r="G192" s="335"/>
      <c r="H192" s="335"/>
      <c r="I192" s="335"/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15"/>
      <c r="W192" s="315"/>
      <c r="X192" s="315"/>
      <c r="Y192" s="315"/>
      <c r="Z192" s="315"/>
      <c r="AA192" s="315"/>
      <c r="AB192" s="315"/>
      <c r="AC192" s="315"/>
      <c r="AD192" s="315"/>
      <c r="AE192" s="315"/>
      <c r="AF192" s="315"/>
      <c r="AG192" s="315"/>
      <c r="AH192" s="315"/>
      <c r="AI192" s="315"/>
      <c r="AJ192" s="315"/>
      <c r="AK192" s="315"/>
    </row>
    <row r="193" spans="1:37">
      <c r="A193" s="335"/>
      <c r="B193" s="335"/>
      <c r="C193" s="335"/>
      <c r="D193" s="335"/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5"/>
      <c r="R193" s="335"/>
      <c r="S193" s="335"/>
      <c r="T193" s="335"/>
      <c r="U193" s="335"/>
      <c r="V193" s="315"/>
      <c r="W193" s="315"/>
      <c r="X193" s="315"/>
      <c r="Y193" s="315"/>
      <c r="Z193" s="315"/>
      <c r="AA193" s="315"/>
      <c r="AB193" s="315"/>
      <c r="AC193" s="315"/>
      <c r="AD193" s="315"/>
      <c r="AE193" s="315"/>
      <c r="AF193" s="315"/>
      <c r="AG193" s="315"/>
      <c r="AH193" s="315"/>
      <c r="AI193" s="315"/>
      <c r="AJ193" s="315"/>
      <c r="AK193" s="315"/>
    </row>
    <row r="194" spans="1:37">
      <c r="A194" s="335"/>
      <c r="B194" s="335"/>
      <c r="C194" s="335"/>
      <c r="D194" s="335"/>
      <c r="E194" s="335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335"/>
      <c r="Q194" s="335"/>
      <c r="R194" s="335"/>
      <c r="S194" s="335"/>
      <c r="T194" s="335"/>
      <c r="U194" s="335"/>
      <c r="V194" s="315"/>
      <c r="W194" s="315"/>
      <c r="X194" s="315"/>
      <c r="Y194" s="315"/>
      <c r="Z194" s="315"/>
      <c r="AA194" s="315"/>
      <c r="AB194" s="315"/>
      <c r="AC194" s="315"/>
      <c r="AD194" s="315"/>
      <c r="AE194" s="315"/>
      <c r="AF194" s="315"/>
      <c r="AG194" s="315"/>
      <c r="AH194" s="315"/>
      <c r="AI194" s="315"/>
      <c r="AJ194" s="315"/>
      <c r="AK194" s="315"/>
    </row>
    <row r="195" spans="1:37">
      <c r="A195" s="335"/>
      <c r="B195" s="335"/>
      <c r="C195" s="335"/>
      <c r="D195" s="335"/>
      <c r="E195" s="335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335"/>
      <c r="Q195" s="335"/>
      <c r="R195" s="335"/>
      <c r="S195" s="335"/>
      <c r="T195" s="335"/>
      <c r="U195" s="335"/>
      <c r="V195" s="315"/>
      <c r="W195" s="315"/>
      <c r="X195" s="315"/>
      <c r="Y195" s="315"/>
      <c r="Z195" s="315"/>
      <c r="AA195" s="315"/>
      <c r="AB195" s="315"/>
      <c r="AC195" s="315"/>
      <c r="AD195" s="315"/>
      <c r="AE195" s="315"/>
      <c r="AF195" s="315"/>
      <c r="AG195" s="315"/>
      <c r="AH195" s="315"/>
      <c r="AI195" s="315"/>
      <c r="AJ195" s="315"/>
      <c r="AK195" s="315"/>
    </row>
    <row r="196" spans="1:37">
      <c r="A196" s="335"/>
      <c r="B196" s="335"/>
      <c r="C196" s="335"/>
      <c r="D196" s="335"/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15"/>
      <c r="W196" s="315"/>
      <c r="X196" s="315"/>
      <c r="Y196" s="315"/>
      <c r="Z196" s="315"/>
      <c r="AA196" s="315"/>
      <c r="AB196" s="315"/>
      <c r="AC196" s="315"/>
      <c r="AD196" s="315"/>
      <c r="AE196" s="315"/>
      <c r="AF196" s="315"/>
      <c r="AG196" s="315"/>
      <c r="AH196" s="315"/>
      <c r="AI196" s="315"/>
      <c r="AJ196" s="315"/>
      <c r="AK196" s="315"/>
    </row>
    <row r="197" spans="1:37">
      <c r="A197" s="335"/>
      <c r="B197" s="335"/>
      <c r="C197" s="335"/>
      <c r="D197" s="335"/>
      <c r="E197" s="335"/>
      <c r="F197" s="335"/>
      <c r="G197" s="335"/>
      <c r="H197" s="335"/>
      <c r="I197" s="335"/>
      <c r="J197" s="335"/>
      <c r="K197" s="335"/>
      <c r="L197" s="335"/>
      <c r="M197" s="335"/>
      <c r="N197" s="335"/>
      <c r="O197" s="335"/>
      <c r="P197" s="335"/>
      <c r="Q197" s="335"/>
      <c r="R197" s="335"/>
      <c r="S197" s="335"/>
      <c r="T197" s="335"/>
      <c r="U197" s="335"/>
      <c r="V197" s="315"/>
      <c r="W197" s="315"/>
      <c r="X197" s="315"/>
      <c r="Y197" s="315"/>
      <c r="Z197" s="315"/>
      <c r="AA197" s="315"/>
      <c r="AB197" s="315"/>
      <c r="AC197" s="315"/>
      <c r="AD197" s="315"/>
      <c r="AE197" s="315"/>
      <c r="AF197" s="315"/>
      <c r="AG197" s="315"/>
      <c r="AH197" s="315"/>
      <c r="AI197" s="315"/>
      <c r="AJ197" s="315"/>
      <c r="AK197" s="315"/>
    </row>
    <row r="198" spans="1:37">
      <c r="A198" s="335"/>
      <c r="B198" s="335"/>
      <c r="C198" s="335"/>
      <c r="D198" s="335"/>
      <c r="E198" s="335"/>
      <c r="F198" s="335"/>
      <c r="G198" s="335"/>
      <c r="H198" s="335"/>
      <c r="I198" s="335"/>
      <c r="J198" s="335"/>
      <c r="K198" s="335"/>
      <c r="L198" s="335"/>
      <c r="M198" s="335"/>
      <c r="N198" s="335"/>
      <c r="O198" s="335"/>
      <c r="P198" s="335"/>
      <c r="Q198" s="335"/>
      <c r="R198" s="335"/>
      <c r="S198" s="335"/>
      <c r="T198" s="335"/>
      <c r="U198" s="335"/>
      <c r="V198" s="315"/>
      <c r="W198" s="315"/>
      <c r="X198" s="315"/>
      <c r="Y198" s="315"/>
      <c r="Z198" s="315"/>
      <c r="AA198" s="315"/>
      <c r="AB198" s="315"/>
      <c r="AC198" s="315"/>
      <c r="AD198" s="315"/>
      <c r="AE198" s="315"/>
      <c r="AF198" s="315"/>
      <c r="AG198" s="315"/>
      <c r="AH198" s="315"/>
      <c r="AI198" s="315"/>
      <c r="AJ198" s="315"/>
      <c r="AK198" s="315"/>
    </row>
    <row r="199" spans="1:37">
      <c r="A199" s="335"/>
      <c r="B199" s="335"/>
      <c r="C199" s="335"/>
      <c r="D199" s="335"/>
      <c r="E199" s="335"/>
      <c r="F199" s="335"/>
      <c r="G199" s="335"/>
      <c r="H199" s="335"/>
      <c r="I199" s="335"/>
      <c r="J199" s="335"/>
      <c r="K199" s="335"/>
      <c r="L199" s="335"/>
      <c r="M199" s="335"/>
      <c r="N199" s="335"/>
      <c r="O199" s="335"/>
      <c r="P199" s="335"/>
      <c r="Q199" s="335"/>
      <c r="R199" s="335"/>
      <c r="S199" s="335"/>
      <c r="T199" s="335"/>
      <c r="U199" s="335"/>
      <c r="V199" s="315"/>
      <c r="W199" s="315"/>
      <c r="X199" s="315"/>
      <c r="Y199" s="315"/>
      <c r="Z199" s="315"/>
      <c r="AA199" s="315"/>
      <c r="AB199" s="315"/>
      <c r="AC199" s="315"/>
      <c r="AD199" s="315"/>
      <c r="AE199" s="315"/>
      <c r="AF199" s="315"/>
      <c r="AG199" s="315"/>
      <c r="AH199" s="315"/>
      <c r="AI199" s="315"/>
      <c r="AJ199" s="315"/>
      <c r="AK199" s="315"/>
    </row>
    <row r="200" spans="1:37">
      <c r="A200" s="335"/>
      <c r="B200" s="335"/>
      <c r="C200" s="335"/>
      <c r="D200" s="335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15"/>
      <c r="W200" s="315"/>
      <c r="X200" s="315"/>
      <c r="Y200" s="315"/>
      <c r="Z200" s="315"/>
      <c r="AA200" s="315"/>
      <c r="AB200" s="315"/>
      <c r="AC200" s="315"/>
      <c r="AD200" s="315"/>
      <c r="AE200" s="315"/>
      <c r="AF200" s="315"/>
      <c r="AG200" s="315"/>
      <c r="AH200" s="315"/>
      <c r="AI200" s="315"/>
      <c r="AJ200" s="315"/>
      <c r="AK200" s="315"/>
    </row>
    <row r="201" spans="1:37">
      <c r="A201" s="335"/>
      <c r="B201" s="335"/>
      <c r="C201" s="335"/>
      <c r="D201" s="335"/>
      <c r="E201" s="335"/>
      <c r="F201" s="335"/>
      <c r="G201" s="335"/>
      <c r="H201" s="335"/>
      <c r="I201" s="335"/>
      <c r="J201" s="335"/>
      <c r="K201" s="335"/>
      <c r="L201" s="335"/>
      <c r="M201" s="335"/>
      <c r="N201" s="335"/>
      <c r="O201" s="335"/>
      <c r="P201" s="335"/>
      <c r="Q201" s="335"/>
      <c r="R201" s="335"/>
      <c r="S201" s="335"/>
      <c r="T201" s="335"/>
      <c r="U201" s="335"/>
      <c r="V201" s="315"/>
      <c r="W201" s="315"/>
      <c r="X201" s="315"/>
      <c r="Y201" s="315"/>
      <c r="Z201" s="315"/>
      <c r="AA201" s="315"/>
      <c r="AB201" s="315"/>
      <c r="AC201" s="315"/>
      <c r="AD201" s="315"/>
      <c r="AE201" s="315"/>
      <c r="AF201" s="315"/>
      <c r="AG201" s="315"/>
      <c r="AH201" s="315"/>
      <c r="AI201" s="315"/>
      <c r="AJ201" s="315"/>
      <c r="AK201" s="315"/>
    </row>
    <row r="202" spans="1:37">
      <c r="A202" s="335"/>
      <c r="B202" s="335"/>
      <c r="C202" s="335"/>
      <c r="D202" s="335"/>
      <c r="E202" s="335"/>
      <c r="F202" s="335"/>
      <c r="G202" s="335"/>
      <c r="H202" s="335"/>
      <c r="I202" s="335"/>
      <c r="J202" s="335"/>
      <c r="K202" s="335"/>
      <c r="L202" s="335"/>
      <c r="M202" s="335"/>
      <c r="N202" s="335"/>
      <c r="O202" s="335"/>
      <c r="P202" s="335"/>
      <c r="Q202" s="335"/>
      <c r="R202" s="335"/>
      <c r="S202" s="335"/>
      <c r="T202" s="335"/>
      <c r="U202" s="335"/>
      <c r="V202" s="315"/>
      <c r="W202" s="315"/>
      <c r="X202" s="315"/>
      <c r="Y202" s="315"/>
      <c r="Z202" s="315"/>
      <c r="AA202" s="315"/>
      <c r="AB202" s="315"/>
      <c r="AC202" s="315"/>
      <c r="AD202" s="315"/>
      <c r="AE202" s="315"/>
      <c r="AF202" s="315"/>
      <c r="AG202" s="315"/>
      <c r="AH202" s="315"/>
      <c r="AI202" s="315"/>
      <c r="AJ202" s="315"/>
      <c r="AK202" s="315"/>
    </row>
    <row r="203" spans="1:37">
      <c r="A203" s="335"/>
      <c r="B203" s="335"/>
      <c r="C203" s="335"/>
      <c r="D203" s="335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15"/>
      <c r="W203" s="315"/>
      <c r="X203" s="315"/>
      <c r="Y203" s="315"/>
      <c r="Z203" s="315"/>
      <c r="AA203" s="315"/>
      <c r="AB203" s="315"/>
      <c r="AC203" s="315"/>
      <c r="AD203" s="315"/>
      <c r="AE203" s="315"/>
      <c r="AF203" s="315"/>
      <c r="AG203" s="315"/>
      <c r="AH203" s="315"/>
      <c r="AI203" s="315"/>
      <c r="AJ203" s="315"/>
      <c r="AK203" s="315"/>
    </row>
    <row r="204" spans="1:37">
      <c r="A204" s="335"/>
      <c r="B204" s="335"/>
      <c r="C204" s="335"/>
      <c r="D204" s="335"/>
      <c r="E204" s="335"/>
      <c r="F204" s="335"/>
      <c r="G204" s="335"/>
      <c r="H204" s="335"/>
      <c r="I204" s="335"/>
      <c r="J204" s="335"/>
      <c r="K204" s="335"/>
      <c r="L204" s="335"/>
      <c r="M204" s="335"/>
      <c r="N204" s="335"/>
      <c r="O204" s="335"/>
      <c r="P204" s="335"/>
      <c r="Q204" s="335"/>
      <c r="R204" s="335"/>
      <c r="S204" s="335"/>
      <c r="T204" s="335"/>
      <c r="U204" s="335"/>
      <c r="V204" s="315"/>
      <c r="W204" s="315"/>
      <c r="X204" s="315"/>
      <c r="Y204" s="315"/>
      <c r="Z204" s="315"/>
      <c r="AA204" s="315"/>
      <c r="AB204" s="315"/>
      <c r="AC204" s="315"/>
      <c r="AD204" s="315"/>
      <c r="AE204" s="315"/>
      <c r="AF204" s="315"/>
      <c r="AG204" s="315"/>
      <c r="AH204" s="315"/>
      <c r="AI204" s="315"/>
      <c r="AJ204" s="315"/>
      <c r="AK204" s="315"/>
    </row>
    <row r="205" spans="1:37">
      <c r="A205" s="335"/>
      <c r="B205" s="335"/>
      <c r="C205" s="335"/>
      <c r="D205" s="335"/>
      <c r="E205" s="335"/>
      <c r="F205" s="335"/>
      <c r="G205" s="335"/>
      <c r="H205" s="335"/>
      <c r="I205" s="335"/>
      <c r="J205" s="335"/>
      <c r="K205" s="335"/>
      <c r="L205" s="335"/>
      <c r="M205" s="335"/>
      <c r="N205" s="335"/>
      <c r="O205" s="335"/>
      <c r="P205" s="335"/>
      <c r="Q205" s="335"/>
      <c r="R205" s="335"/>
      <c r="S205" s="335"/>
      <c r="T205" s="335"/>
      <c r="U205" s="335"/>
      <c r="V205" s="315"/>
      <c r="W205" s="315"/>
      <c r="X205" s="315"/>
      <c r="Y205" s="315"/>
      <c r="Z205" s="315"/>
      <c r="AA205" s="315"/>
      <c r="AB205" s="315"/>
      <c r="AC205" s="315"/>
      <c r="AD205" s="315"/>
      <c r="AE205" s="315"/>
      <c r="AF205" s="315"/>
      <c r="AG205" s="315"/>
      <c r="AH205" s="315"/>
      <c r="AI205" s="315"/>
      <c r="AJ205" s="315"/>
      <c r="AK205" s="315"/>
    </row>
    <row r="206" spans="1:37">
      <c r="A206" s="335"/>
      <c r="B206" s="335"/>
      <c r="C206" s="335"/>
      <c r="D206" s="335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15"/>
      <c r="W206" s="315"/>
      <c r="X206" s="315"/>
      <c r="Y206" s="315"/>
      <c r="Z206" s="315"/>
      <c r="AA206" s="315"/>
      <c r="AB206" s="315"/>
      <c r="AC206" s="315"/>
      <c r="AD206" s="315"/>
      <c r="AE206" s="315"/>
      <c r="AF206" s="315"/>
      <c r="AG206" s="315"/>
      <c r="AH206" s="315"/>
      <c r="AI206" s="315"/>
      <c r="AJ206" s="315"/>
      <c r="AK206" s="315"/>
    </row>
    <row r="207" spans="1:37">
      <c r="A207" s="335"/>
      <c r="B207" s="335"/>
      <c r="C207" s="335"/>
      <c r="D207" s="335"/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335"/>
      <c r="Q207" s="335"/>
      <c r="R207" s="335"/>
      <c r="S207" s="335"/>
      <c r="T207" s="335"/>
      <c r="U207" s="335"/>
      <c r="V207" s="315"/>
      <c r="W207" s="315"/>
      <c r="X207" s="315"/>
      <c r="Y207" s="315"/>
      <c r="Z207" s="315"/>
      <c r="AA207" s="315"/>
      <c r="AB207" s="315"/>
      <c r="AC207" s="315"/>
      <c r="AD207" s="315"/>
      <c r="AE207" s="315"/>
      <c r="AF207" s="315"/>
      <c r="AG207" s="315"/>
      <c r="AH207" s="315"/>
      <c r="AI207" s="315"/>
      <c r="AJ207" s="315"/>
      <c r="AK207" s="315"/>
    </row>
    <row r="208" spans="1:37">
      <c r="A208" s="335"/>
      <c r="B208" s="335"/>
      <c r="C208" s="335"/>
      <c r="D208" s="335"/>
      <c r="E208" s="335"/>
      <c r="F208" s="335"/>
      <c r="G208" s="335"/>
      <c r="H208" s="335"/>
      <c r="I208" s="335"/>
      <c r="J208" s="335"/>
      <c r="K208" s="335"/>
      <c r="L208" s="335"/>
      <c r="M208" s="335"/>
      <c r="N208" s="335"/>
      <c r="O208" s="335"/>
      <c r="P208" s="335"/>
      <c r="Q208" s="335"/>
      <c r="R208" s="335"/>
      <c r="S208" s="335"/>
      <c r="T208" s="335"/>
      <c r="U208" s="335"/>
      <c r="V208" s="315"/>
      <c r="W208" s="315"/>
      <c r="X208" s="315"/>
      <c r="Y208" s="315"/>
      <c r="Z208" s="315"/>
      <c r="AA208" s="315"/>
      <c r="AB208" s="315"/>
      <c r="AC208" s="315"/>
      <c r="AD208" s="315"/>
      <c r="AE208" s="315"/>
      <c r="AF208" s="315"/>
      <c r="AG208" s="315"/>
      <c r="AH208" s="315"/>
      <c r="AI208" s="315"/>
      <c r="AJ208" s="315"/>
      <c r="AK208" s="315"/>
    </row>
    <row r="209" spans="1:37">
      <c r="A209" s="335"/>
      <c r="B209" s="335"/>
      <c r="C209" s="335"/>
      <c r="D209" s="335"/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15"/>
      <c r="W209" s="315"/>
      <c r="X209" s="315"/>
      <c r="Y209" s="315"/>
      <c r="Z209" s="315"/>
      <c r="AA209" s="315"/>
      <c r="AB209" s="315"/>
      <c r="AC209" s="315"/>
      <c r="AD209" s="315"/>
      <c r="AE209" s="315"/>
      <c r="AF209" s="315"/>
      <c r="AG209" s="315"/>
      <c r="AH209" s="315"/>
      <c r="AI209" s="315"/>
      <c r="AJ209" s="315"/>
      <c r="AK209" s="315"/>
    </row>
    <row r="210" spans="1:37">
      <c r="A210" s="335"/>
      <c r="B210" s="335"/>
      <c r="C210" s="335"/>
      <c r="D210" s="335"/>
      <c r="E210" s="335"/>
      <c r="F210" s="335"/>
      <c r="G210" s="335"/>
      <c r="H210" s="335"/>
      <c r="I210" s="335"/>
      <c r="J210" s="335"/>
      <c r="K210" s="335"/>
      <c r="L210" s="335"/>
      <c r="M210" s="335"/>
      <c r="N210" s="335"/>
      <c r="O210" s="335"/>
      <c r="P210" s="335"/>
      <c r="Q210" s="335"/>
      <c r="R210" s="335"/>
      <c r="S210" s="335"/>
      <c r="T210" s="335"/>
      <c r="U210" s="335"/>
      <c r="V210" s="315"/>
      <c r="W210" s="315"/>
      <c r="X210" s="315"/>
      <c r="Y210" s="315"/>
      <c r="Z210" s="315"/>
      <c r="AA210" s="315"/>
      <c r="AB210" s="315"/>
      <c r="AC210" s="315"/>
      <c r="AD210" s="315"/>
      <c r="AE210" s="315"/>
      <c r="AF210" s="315"/>
      <c r="AG210" s="315"/>
      <c r="AH210" s="315"/>
      <c r="AI210" s="315"/>
      <c r="AJ210" s="315"/>
      <c r="AK210" s="315"/>
    </row>
    <row r="211" spans="1:37">
      <c r="A211" s="335"/>
      <c r="B211" s="335"/>
      <c r="C211" s="335"/>
      <c r="D211" s="335"/>
      <c r="E211" s="335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15"/>
      <c r="W211" s="315"/>
      <c r="X211" s="315"/>
      <c r="Y211" s="315"/>
      <c r="Z211" s="315"/>
      <c r="AA211" s="315"/>
      <c r="AB211" s="315"/>
      <c r="AC211" s="315"/>
      <c r="AD211" s="315"/>
      <c r="AE211" s="315"/>
      <c r="AF211" s="315"/>
      <c r="AG211" s="315"/>
      <c r="AH211" s="315"/>
      <c r="AI211" s="315"/>
      <c r="AJ211" s="315"/>
      <c r="AK211" s="315"/>
    </row>
    <row r="212" spans="1:37">
      <c r="A212" s="335"/>
      <c r="B212" s="335"/>
      <c r="C212" s="335"/>
      <c r="D212" s="335"/>
      <c r="E212" s="335"/>
      <c r="F212" s="335"/>
      <c r="G212" s="335"/>
      <c r="H212" s="335"/>
      <c r="I212" s="335"/>
      <c r="J212" s="335"/>
      <c r="K212" s="335"/>
      <c r="L212" s="335"/>
      <c r="M212" s="335"/>
      <c r="N212" s="335"/>
      <c r="O212" s="335"/>
      <c r="P212" s="335"/>
      <c r="Q212" s="335"/>
      <c r="R212" s="335"/>
      <c r="S212" s="335"/>
      <c r="T212" s="335"/>
      <c r="U212" s="335"/>
      <c r="V212" s="315"/>
      <c r="W212" s="315"/>
      <c r="X212" s="315"/>
      <c r="Y212" s="315"/>
      <c r="Z212" s="315"/>
      <c r="AA212" s="315"/>
      <c r="AB212" s="315"/>
      <c r="AC212" s="315"/>
      <c r="AD212" s="315"/>
      <c r="AE212" s="315"/>
      <c r="AF212" s="315"/>
      <c r="AG212" s="315"/>
      <c r="AH212" s="315"/>
      <c r="AI212" s="315"/>
      <c r="AJ212" s="315"/>
      <c r="AK212" s="315"/>
    </row>
    <row r="213" spans="1:37">
      <c r="A213" s="335"/>
      <c r="B213" s="335"/>
      <c r="C213" s="335"/>
      <c r="D213" s="335"/>
      <c r="E213" s="335"/>
      <c r="F213" s="335"/>
      <c r="G213" s="335"/>
      <c r="H213" s="335"/>
      <c r="I213" s="335"/>
      <c r="J213" s="335"/>
      <c r="K213" s="335"/>
      <c r="L213" s="335"/>
      <c r="M213" s="335"/>
      <c r="N213" s="335"/>
      <c r="O213" s="335"/>
      <c r="P213" s="335"/>
      <c r="Q213" s="335"/>
      <c r="R213" s="335"/>
      <c r="S213" s="335"/>
      <c r="T213" s="335"/>
      <c r="U213" s="335"/>
      <c r="V213" s="315"/>
      <c r="W213" s="315"/>
      <c r="X213" s="315"/>
      <c r="Y213" s="315"/>
      <c r="Z213" s="315"/>
      <c r="AA213" s="315"/>
      <c r="AB213" s="315"/>
      <c r="AC213" s="315"/>
      <c r="AD213" s="315"/>
      <c r="AE213" s="315"/>
      <c r="AF213" s="315"/>
      <c r="AG213" s="315"/>
      <c r="AH213" s="315"/>
      <c r="AI213" s="315"/>
      <c r="AJ213" s="315"/>
      <c r="AK213" s="315"/>
    </row>
    <row r="214" spans="1:37">
      <c r="A214" s="335"/>
      <c r="B214" s="335"/>
      <c r="C214" s="335"/>
      <c r="D214" s="335"/>
      <c r="E214" s="335"/>
      <c r="F214" s="335"/>
      <c r="G214" s="335"/>
      <c r="H214" s="335"/>
      <c r="I214" s="335"/>
      <c r="J214" s="335"/>
      <c r="K214" s="335"/>
      <c r="L214" s="335"/>
      <c r="M214" s="335"/>
      <c r="N214" s="335"/>
      <c r="O214" s="335"/>
      <c r="P214" s="335"/>
      <c r="Q214" s="335"/>
      <c r="R214" s="335"/>
      <c r="S214" s="335"/>
      <c r="T214" s="335"/>
      <c r="U214" s="335"/>
      <c r="V214" s="315"/>
      <c r="W214" s="315"/>
      <c r="X214" s="315"/>
      <c r="Y214" s="315"/>
      <c r="Z214" s="315"/>
      <c r="AA214" s="315"/>
      <c r="AB214" s="315"/>
      <c r="AC214" s="315"/>
      <c r="AD214" s="315"/>
      <c r="AE214" s="315"/>
      <c r="AF214" s="315"/>
      <c r="AG214" s="315"/>
      <c r="AH214" s="315"/>
      <c r="AI214" s="315"/>
      <c r="AJ214" s="315"/>
      <c r="AK214" s="315"/>
    </row>
    <row r="215" spans="1:37">
      <c r="A215" s="335"/>
      <c r="B215" s="335"/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  <c r="T215" s="335"/>
      <c r="U215" s="335"/>
      <c r="V215" s="315"/>
      <c r="W215" s="315"/>
      <c r="X215" s="315"/>
      <c r="Y215" s="315"/>
      <c r="Z215" s="315"/>
      <c r="AA215" s="315"/>
      <c r="AB215" s="315"/>
      <c r="AC215" s="315"/>
      <c r="AD215" s="315"/>
      <c r="AE215" s="315"/>
      <c r="AF215" s="315"/>
      <c r="AG215" s="315"/>
      <c r="AH215" s="315"/>
      <c r="AI215" s="315"/>
      <c r="AJ215" s="315"/>
      <c r="AK215" s="315"/>
    </row>
    <row r="216" spans="1:37">
      <c r="A216" s="335"/>
      <c r="B216" s="335"/>
      <c r="C216" s="335"/>
      <c r="D216" s="335"/>
      <c r="E216" s="335"/>
      <c r="F216" s="335"/>
      <c r="G216" s="335"/>
      <c r="H216" s="335"/>
      <c r="I216" s="335"/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  <c r="T216" s="335"/>
      <c r="U216" s="335"/>
      <c r="V216" s="315"/>
      <c r="W216" s="315"/>
      <c r="X216" s="315"/>
      <c r="Y216" s="315"/>
      <c r="Z216" s="315"/>
      <c r="AA216" s="315"/>
      <c r="AB216" s="315"/>
      <c r="AC216" s="315"/>
      <c r="AD216" s="315"/>
      <c r="AE216" s="315"/>
      <c r="AF216" s="315"/>
      <c r="AG216" s="315"/>
      <c r="AH216" s="315"/>
      <c r="AI216" s="315"/>
      <c r="AJ216" s="315"/>
      <c r="AK216" s="315"/>
    </row>
    <row r="217" spans="1:37">
      <c r="A217" s="335"/>
      <c r="B217" s="335"/>
      <c r="C217" s="335"/>
      <c r="D217" s="335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  <c r="T217" s="335"/>
      <c r="U217" s="335"/>
      <c r="V217" s="315"/>
      <c r="W217" s="315"/>
      <c r="X217" s="315"/>
      <c r="Y217" s="315"/>
      <c r="Z217" s="315"/>
      <c r="AA217" s="315"/>
      <c r="AB217" s="315"/>
      <c r="AC217" s="315"/>
      <c r="AD217" s="315"/>
      <c r="AE217" s="315"/>
      <c r="AF217" s="315"/>
      <c r="AG217" s="315"/>
      <c r="AH217" s="315"/>
      <c r="AI217" s="315"/>
      <c r="AJ217" s="315"/>
      <c r="AK217" s="315"/>
    </row>
    <row r="218" spans="1:37">
      <c r="A218" s="335"/>
      <c r="B218" s="335"/>
      <c r="C218" s="335"/>
      <c r="D218" s="335"/>
      <c r="E218" s="335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5"/>
      <c r="Q218" s="335"/>
      <c r="R218" s="335"/>
      <c r="S218" s="335"/>
      <c r="T218" s="335"/>
      <c r="U218" s="335"/>
      <c r="V218" s="315"/>
      <c r="W218" s="315"/>
      <c r="X218" s="315"/>
      <c r="Y218" s="315"/>
      <c r="Z218" s="315"/>
      <c r="AA218" s="315"/>
      <c r="AB218" s="315"/>
      <c r="AC218" s="315"/>
      <c r="AD218" s="315"/>
      <c r="AE218" s="315"/>
      <c r="AF218" s="315"/>
      <c r="AG218" s="315"/>
      <c r="AH218" s="315"/>
      <c r="AI218" s="315"/>
      <c r="AJ218" s="315"/>
      <c r="AK218" s="315"/>
    </row>
    <row r="219" spans="1:37">
      <c r="A219" s="335"/>
      <c r="B219" s="335"/>
      <c r="C219" s="335"/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315"/>
      <c r="W219" s="315"/>
      <c r="X219" s="315"/>
      <c r="Y219" s="315"/>
      <c r="Z219" s="315"/>
      <c r="AA219" s="315"/>
      <c r="AB219" s="315"/>
      <c r="AC219" s="315"/>
      <c r="AD219" s="315"/>
      <c r="AE219" s="315"/>
      <c r="AF219" s="315"/>
      <c r="AG219" s="315"/>
      <c r="AH219" s="315"/>
      <c r="AI219" s="315"/>
      <c r="AJ219" s="315"/>
      <c r="AK219" s="315"/>
    </row>
    <row r="220" spans="1:37">
      <c r="A220" s="335"/>
      <c r="B220" s="335"/>
      <c r="C220" s="335"/>
      <c r="D220" s="335"/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15"/>
      <c r="W220" s="315"/>
      <c r="X220" s="315"/>
      <c r="Y220" s="315"/>
      <c r="Z220" s="315"/>
      <c r="AA220" s="315"/>
      <c r="AB220" s="315"/>
      <c r="AC220" s="315"/>
      <c r="AD220" s="315"/>
      <c r="AE220" s="315"/>
      <c r="AF220" s="315"/>
      <c r="AG220" s="315"/>
      <c r="AH220" s="315"/>
      <c r="AI220" s="315"/>
      <c r="AJ220" s="315"/>
      <c r="AK220" s="315"/>
    </row>
    <row r="221" spans="1:37">
      <c r="A221" s="335"/>
      <c r="B221" s="335"/>
      <c r="C221" s="335"/>
      <c r="D221" s="335"/>
      <c r="E221" s="335"/>
      <c r="F221" s="335"/>
      <c r="G221" s="335"/>
      <c r="H221" s="335"/>
      <c r="I221" s="335"/>
      <c r="J221" s="335"/>
      <c r="K221" s="335"/>
      <c r="L221" s="335"/>
      <c r="M221" s="335"/>
      <c r="N221" s="335"/>
      <c r="O221" s="335"/>
      <c r="P221" s="335"/>
      <c r="Q221" s="335"/>
      <c r="R221" s="335"/>
      <c r="S221" s="335"/>
      <c r="T221" s="335"/>
      <c r="U221" s="335"/>
      <c r="V221" s="315"/>
      <c r="W221" s="315"/>
      <c r="X221" s="315"/>
      <c r="Y221" s="315"/>
      <c r="Z221" s="315"/>
      <c r="AA221" s="315"/>
      <c r="AB221" s="315"/>
      <c r="AC221" s="315"/>
      <c r="AD221" s="315"/>
      <c r="AE221" s="315"/>
      <c r="AF221" s="315"/>
      <c r="AG221" s="315"/>
      <c r="AH221" s="315"/>
      <c r="AI221" s="315"/>
      <c r="AJ221" s="315"/>
      <c r="AK221" s="315"/>
    </row>
    <row r="222" spans="1:37">
      <c r="A222" s="335"/>
      <c r="B222" s="335"/>
      <c r="C222" s="335"/>
      <c r="D222" s="335"/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/>
      <c r="T222" s="335"/>
      <c r="U222" s="335"/>
      <c r="V222" s="315"/>
      <c r="W222" s="315"/>
      <c r="X222" s="315"/>
      <c r="Y222" s="315"/>
      <c r="Z222" s="315"/>
      <c r="AA222" s="315"/>
      <c r="AB222" s="315"/>
      <c r="AC222" s="315"/>
      <c r="AD222" s="315"/>
      <c r="AE222" s="315"/>
      <c r="AF222" s="315"/>
      <c r="AG222" s="315"/>
      <c r="AH222" s="315"/>
      <c r="AI222" s="315"/>
      <c r="AJ222" s="315"/>
      <c r="AK222" s="315"/>
    </row>
    <row r="223" spans="1:37">
      <c r="A223" s="335"/>
      <c r="B223" s="335"/>
      <c r="C223" s="335"/>
      <c r="D223" s="335"/>
      <c r="E223" s="335"/>
      <c r="F223" s="335"/>
      <c r="G223" s="335"/>
      <c r="H223" s="335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15"/>
      <c r="W223" s="315"/>
      <c r="X223" s="315"/>
      <c r="Y223" s="315"/>
      <c r="Z223" s="315"/>
      <c r="AA223" s="315"/>
      <c r="AB223" s="315"/>
      <c r="AC223" s="315"/>
      <c r="AD223" s="315"/>
      <c r="AE223" s="315"/>
      <c r="AF223" s="315"/>
      <c r="AG223" s="315"/>
      <c r="AH223" s="315"/>
      <c r="AI223" s="315"/>
      <c r="AJ223" s="315"/>
      <c r="AK223" s="315"/>
    </row>
    <row r="224" spans="1:37">
      <c r="A224" s="335"/>
      <c r="B224" s="335"/>
      <c r="C224" s="335"/>
      <c r="D224" s="335"/>
      <c r="E224" s="335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5"/>
      <c r="Q224" s="335"/>
      <c r="R224" s="335"/>
      <c r="S224" s="335"/>
      <c r="T224" s="335"/>
      <c r="U224" s="335"/>
      <c r="V224" s="315"/>
      <c r="W224" s="315"/>
      <c r="X224" s="315"/>
      <c r="Y224" s="315"/>
      <c r="Z224" s="315"/>
      <c r="AA224" s="315"/>
      <c r="AB224" s="315"/>
      <c r="AC224" s="315"/>
      <c r="AD224" s="315"/>
      <c r="AE224" s="315"/>
      <c r="AF224" s="315"/>
      <c r="AG224" s="315"/>
      <c r="AH224" s="315"/>
      <c r="AI224" s="315"/>
      <c r="AJ224" s="315"/>
      <c r="AK224" s="315"/>
    </row>
    <row r="225" spans="1:37">
      <c r="A225" s="335"/>
      <c r="B225" s="335"/>
      <c r="C225" s="335"/>
      <c r="D225" s="335"/>
      <c r="E225" s="335"/>
      <c r="F225" s="335"/>
      <c r="G225" s="335"/>
      <c r="H225" s="335"/>
      <c r="I225" s="335"/>
      <c r="J225" s="335"/>
      <c r="K225" s="335"/>
      <c r="L225" s="335"/>
      <c r="M225" s="335"/>
      <c r="N225" s="335"/>
      <c r="O225" s="335"/>
      <c r="P225" s="335"/>
      <c r="Q225" s="335"/>
      <c r="R225" s="335"/>
      <c r="S225" s="335"/>
      <c r="T225" s="335"/>
      <c r="U225" s="335"/>
      <c r="V225" s="315"/>
      <c r="W225" s="315"/>
      <c r="X225" s="315"/>
      <c r="Y225" s="315"/>
      <c r="Z225" s="315"/>
      <c r="AA225" s="315"/>
      <c r="AB225" s="315"/>
      <c r="AC225" s="315"/>
      <c r="AD225" s="315"/>
      <c r="AE225" s="315"/>
      <c r="AF225" s="315"/>
      <c r="AG225" s="315"/>
      <c r="AH225" s="315"/>
      <c r="AI225" s="315"/>
      <c r="AJ225" s="315"/>
      <c r="AK225" s="315"/>
    </row>
    <row r="226" spans="1:37">
      <c r="A226" s="335"/>
      <c r="B226" s="335"/>
      <c r="C226" s="335"/>
      <c r="D226" s="335"/>
      <c r="E226" s="335"/>
      <c r="F226" s="335"/>
      <c r="G226" s="335"/>
      <c r="H226" s="335"/>
      <c r="I226" s="335"/>
      <c r="J226" s="335"/>
      <c r="K226" s="335"/>
      <c r="L226" s="335"/>
      <c r="M226" s="335"/>
      <c r="N226" s="335"/>
      <c r="O226" s="335"/>
      <c r="P226" s="335"/>
      <c r="Q226" s="335"/>
      <c r="R226" s="335"/>
      <c r="S226" s="335"/>
      <c r="T226" s="335"/>
      <c r="U226" s="335"/>
      <c r="V226" s="315"/>
      <c r="W226" s="315"/>
      <c r="X226" s="315"/>
      <c r="Y226" s="315"/>
      <c r="Z226" s="315"/>
      <c r="AA226" s="315"/>
      <c r="AB226" s="315"/>
      <c r="AC226" s="315"/>
      <c r="AD226" s="315"/>
      <c r="AE226" s="315"/>
      <c r="AF226" s="315"/>
      <c r="AG226" s="315"/>
      <c r="AH226" s="315"/>
      <c r="AI226" s="315"/>
      <c r="AJ226" s="315"/>
      <c r="AK226" s="315"/>
    </row>
    <row r="227" spans="1:37">
      <c r="A227" s="335"/>
      <c r="B227" s="335"/>
      <c r="C227" s="335"/>
      <c r="D227" s="335"/>
      <c r="E227" s="335"/>
      <c r="F227" s="335"/>
      <c r="G227" s="335"/>
      <c r="H227" s="335"/>
      <c r="I227" s="335"/>
      <c r="J227" s="335"/>
      <c r="K227" s="335"/>
      <c r="L227" s="335"/>
      <c r="M227" s="335"/>
      <c r="N227" s="335"/>
      <c r="O227" s="335"/>
      <c r="P227" s="335"/>
      <c r="Q227" s="335"/>
      <c r="R227" s="335"/>
      <c r="S227" s="335"/>
      <c r="T227" s="335"/>
      <c r="U227" s="335"/>
      <c r="V227" s="315"/>
      <c r="W227" s="315"/>
      <c r="X227" s="315"/>
      <c r="Y227" s="315"/>
      <c r="Z227" s="315"/>
      <c r="AA227" s="315"/>
      <c r="AB227" s="315"/>
      <c r="AC227" s="315"/>
      <c r="AD227" s="315"/>
      <c r="AE227" s="315"/>
      <c r="AF227" s="315"/>
      <c r="AG227" s="315"/>
      <c r="AH227" s="315"/>
      <c r="AI227" s="315"/>
      <c r="AJ227" s="315"/>
      <c r="AK227" s="315"/>
    </row>
    <row r="228" spans="1:37">
      <c r="A228" s="335"/>
      <c r="B228" s="335"/>
      <c r="C228" s="335"/>
      <c r="D228" s="335"/>
      <c r="E228" s="335"/>
      <c r="F228" s="335"/>
      <c r="G228" s="335"/>
      <c r="H228" s="335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15"/>
      <c r="W228" s="315"/>
      <c r="X228" s="315"/>
      <c r="Y228" s="315"/>
      <c r="Z228" s="315"/>
      <c r="AA228" s="315"/>
      <c r="AB228" s="315"/>
      <c r="AC228" s="315"/>
      <c r="AD228" s="315"/>
      <c r="AE228" s="315"/>
      <c r="AF228" s="315"/>
      <c r="AG228" s="315"/>
      <c r="AH228" s="315"/>
      <c r="AI228" s="315"/>
      <c r="AJ228" s="315"/>
      <c r="AK228" s="315"/>
    </row>
    <row r="229" spans="1:37">
      <c r="A229" s="335"/>
      <c r="B229" s="335"/>
      <c r="C229" s="335"/>
      <c r="D229" s="335"/>
      <c r="E229" s="335"/>
      <c r="F229" s="335"/>
      <c r="G229" s="335"/>
      <c r="H229" s="335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15"/>
      <c r="W229" s="315"/>
      <c r="X229" s="315"/>
      <c r="Y229" s="315"/>
      <c r="Z229" s="315"/>
      <c r="AA229" s="315"/>
      <c r="AB229" s="315"/>
      <c r="AC229" s="315"/>
      <c r="AD229" s="315"/>
      <c r="AE229" s="315"/>
      <c r="AF229" s="315"/>
      <c r="AG229" s="315"/>
      <c r="AH229" s="315"/>
      <c r="AI229" s="315"/>
      <c r="AJ229" s="315"/>
      <c r="AK229" s="315"/>
    </row>
    <row r="230" spans="1:37">
      <c r="A230" s="335"/>
      <c r="B230" s="335"/>
      <c r="C230" s="335"/>
      <c r="D230" s="335"/>
      <c r="E230" s="335"/>
      <c r="F230" s="335"/>
      <c r="G230" s="335"/>
      <c r="H230" s="335"/>
      <c r="I230" s="335"/>
      <c r="J230" s="335"/>
      <c r="K230" s="335"/>
      <c r="L230" s="335"/>
      <c r="M230" s="335"/>
      <c r="N230" s="335"/>
      <c r="O230" s="335"/>
      <c r="P230" s="335"/>
      <c r="Q230" s="335"/>
      <c r="R230" s="335"/>
      <c r="S230" s="335"/>
      <c r="T230" s="335"/>
      <c r="U230" s="335"/>
      <c r="V230" s="315"/>
      <c r="W230" s="315"/>
      <c r="X230" s="315"/>
      <c r="Y230" s="315"/>
      <c r="Z230" s="315"/>
      <c r="AA230" s="315"/>
      <c r="AB230" s="315"/>
      <c r="AC230" s="315"/>
      <c r="AD230" s="315"/>
      <c r="AE230" s="315"/>
      <c r="AF230" s="315"/>
      <c r="AG230" s="315"/>
      <c r="AH230" s="315"/>
      <c r="AI230" s="315"/>
      <c r="AJ230" s="315"/>
      <c r="AK230" s="315"/>
    </row>
    <row r="231" spans="1:37">
      <c r="V231" s="315"/>
      <c r="W231" s="315"/>
      <c r="X231" s="315"/>
      <c r="Y231" s="315"/>
      <c r="Z231" s="315"/>
      <c r="AA231" s="315"/>
      <c r="AB231" s="315"/>
      <c r="AC231" s="315"/>
      <c r="AD231" s="315"/>
      <c r="AE231" s="315"/>
      <c r="AF231" s="315"/>
      <c r="AG231" s="315"/>
      <c r="AH231" s="315"/>
      <c r="AI231" s="315"/>
      <c r="AJ231" s="315"/>
      <c r="AK231" s="315"/>
    </row>
    <row r="232" spans="1:37">
      <c r="V232" s="315"/>
      <c r="W232" s="315"/>
      <c r="X232" s="315"/>
      <c r="Y232" s="315"/>
      <c r="Z232" s="315"/>
      <c r="AA232" s="315"/>
      <c r="AB232" s="315"/>
      <c r="AC232" s="315"/>
      <c r="AD232" s="315"/>
      <c r="AE232" s="315"/>
      <c r="AF232" s="315"/>
      <c r="AG232" s="315"/>
      <c r="AH232" s="315"/>
      <c r="AI232" s="315"/>
      <c r="AJ232" s="315"/>
      <c r="AK232" s="315"/>
    </row>
    <row r="233" spans="1:37">
      <c r="V233" s="315"/>
      <c r="W233" s="315"/>
      <c r="X233" s="315"/>
      <c r="Y233" s="315"/>
      <c r="Z233" s="315"/>
      <c r="AA233" s="315"/>
      <c r="AB233" s="315"/>
      <c r="AC233" s="315"/>
      <c r="AD233" s="315"/>
      <c r="AE233" s="315"/>
      <c r="AF233" s="315"/>
      <c r="AG233" s="315"/>
      <c r="AH233" s="315"/>
      <c r="AI233" s="315"/>
      <c r="AJ233" s="315"/>
      <c r="AK233" s="315"/>
    </row>
  </sheetData>
  <mergeCells count="5">
    <mergeCell ref="B1:G1"/>
    <mergeCell ref="A5:G5"/>
    <mergeCell ref="A6:G6"/>
    <mergeCell ref="A35:G35"/>
    <mergeCell ref="A36:G36"/>
  </mergeCells>
  <phoneticPr fontId="41" type="noConversion"/>
  <printOptions horizontalCentered="1"/>
  <pageMargins left="0.59055118110236227" right="0.59055118110236227" top="1.1605511811023623" bottom="0.59055118110236227" header="0.59055118110236227" footer="0.59055118110236227"/>
  <pageSetup paperSize="9" scale="85" firstPageNumber="26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opLeftCell="A7" zoomScale="70" zoomScaleNormal="70" workbookViewId="0">
      <selection activeCell="Z25" sqref="Z25"/>
    </sheetView>
  </sheetViews>
  <sheetFormatPr baseColWidth="10" defaultColWidth="11.42578125" defaultRowHeight="12.75"/>
  <cols>
    <col min="1" max="7" width="14.5703125" customWidth="1"/>
    <col min="8" max="8" width="21.42578125" customWidth="1"/>
    <col min="10" max="10" width="17.85546875" customWidth="1"/>
    <col min="11" max="11" width="14" customWidth="1"/>
    <col min="12" max="14" width="11.42578125" customWidth="1"/>
    <col min="15" max="17" width="11.42578125" hidden="1" customWidth="1"/>
    <col min="18" max="19" width="11.140625" hidden="1" customWidth="1"/>
    <col min="20" max="21" width="0" hidden="1" customWidth="1"/>
    <col min="29" max="29" width="11.42578125" customWidth="1"/>
  </cols>
  <sheetData>
    <row r="1" spans="1:29" s="4" customFormat="1" ht="34.5" customHeight="1">
      <c r="A1" s="642" t="s">
        <v>255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03"/>
    </row>
    <row r="2" spans="1:29" s="176" customFormat="1" ht="5.0999999999999996" customHeight="1">
      <c r="A2" s="604"/>
      <c r="B2" s="605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</row>
    <row r="3" spans="1:29" s="150" customFormat="1">
      <c r="A3" s="690" t="s">
        <v>170</v>
      </c>
      <c r="B3" s="690"/>
      <c r="C3" s="690"/>
      <c r="D3" s="690"/>
      <c r="E3" s="690"/>
      <c r="F3" s="690"/>
      <c r="G3" s="690"/>
      <c r="H3" s="56"/>
      <c r="I3" s="26"/>
      <c r="J3" s="26"/>
    </row>
    <row r="4" spans="1:29" s="150" customFormat="1">
      <c r="A4" s="690" t="s">
        <v>259</v>
      </c>
      <c r="B4" s="690"/>
      <c r="C4" s="690"/>
      <c r="D4" s="690"/>
      <c r="E4" s="690"/>
      <c r="F4" s="690"/>
      <c r="G4" s="690"/>
      <c r="H4" s="169"/>
    </row>
    <row r="5" spans="1:29" s="150" customFormat="1">
      <c r="A5" s="169"/>
      <c r="B5" s="169"/>
      <c r="C5" s="169"/>
      <c r="D5" s="169"/>
      <c r="E5" s="169"/>
      <c r="F5" s="169"/>
      <c r="G5" s="169"/>
      <c r="H5" s="169"/>
    </row>
    <row r="6" spans="1:29" s="150" customFormat="1"/>
    <row r="7" spans="1:29" s="150" customFormat="1" ht="8.25" customHeight="1"/>
    <row r="8" spans="1:29" s="150" customFormat="1">
      <c r="J8" s="606"/>
      <c r="K8" s="606">
        <v>2004</v>
      </c>
      <c r="L8" s="606">
        <v>2005</v>
      </c>
      <c r="M8" s="606">
        <v>2006</v>
      </c>
      <c r="N8" s="606">
        <v>2007</v>
      </c>
      <c r="O8" s="606">
        <v>2008</v>
      </c>
      <c r="P8" s="606">
        <v>2009</v>
      </c>
      <c r="Q8" s="607">
        <v>2010</v>
      </c>
      <c r="R8" s="607">
        <v>2011</v>
      </c>
      <c r="S8" s="607">
        <v>2012</v>
      </c>
      <c r="T8" s="608">
        <v>2013</v>
      </c>
      <c r="U8" s="607">
        <v>2014</v>
      </c>
      <c r="V8" s="608">
        <v>2015</v>
      </c>
      <c r="W8" s="608">
        <v>2016</v>
      </c>
      <c r="X8" s="608">
        <v>2017</v>
      </c>
      <c r="Y8" s="608">
        <v>2018</v>
      </c>
      <c r="Z8" s="608">
        <v>2019</v>
      </c>
      <c r="AA8" s="608">
        <v>2020</v>
      </c>
      <c r="AB8" s="608">
        <v>2021</v>
      </c>
    </row>
    <row r="9" spans="1:29" s="150" customFormat="1" ht="14.25">
      <c r="J9" s="150" t="s">
        <v>225</v>
      </c>
      <c r="K9" s="170">
        <v>220.4308</v>
      </c>
      <c r="L9" s="170">
        <v>215.8176</v>
      </c>
      <c r="M9" s="170">
        <v>232.66029999999998</v>
      </c>
      <c r="N9" s="170">
        <v>278.31799999999998</v>
      </c>
      <c r="O9" s="170">
        <v>335.63249999999999</v>
      </c>
      <c r="P9" s="150">
        <v>316.49529999999999</v>
      </c>
      <c r="Q9" s="609">
        <v>399.24</v>
      </c>
      <c r="R9" s="609">
        <v>452.40480000000002</v>
      </c>
      <c r="S9" s="609">
        <v>488.45260000000002</v>
      </c>
      <c r="T9" s="609">
        <v>517.26699999999994</v>
      </c>
      <c r="U9" s="609">
        <v>562.62129999999991</v>
      </c>
      <c r="V9" s="610">
        <v>534.82050000000004</v>
      </c>
      <c r="W9" s="610">
        <v>623.29999999999995</v>
      </c>
      <c r="X9" s="610">
        <v>642.5</v>
      </c>
      <c r="Y9" s="150">
        <v>628.12739999999997</v>
      </c>
      <c r="Z9" s="150">
        <f>587142.9/1000</f>
        <v>587.14290000000005</v>
      </c>
      <c r="AA9" s="150">
        <v>574.63570000000004</v>
      </c>
      <c r="AB9" s="150">
        <v>2400.66</v>
      </c>
      <c r="AC9" s="14">
        <f>SUM('[1]3'!U13:U18)</f>
        <v>4338568.9000000004</v>
      </c>
    </row>
    <row r="10" spans="1:29" s="150" customFormat="1" ht="14.25">
      <c r="J10" s="150" t="s">
        <v>226</v>
      </c>
      <c r="K10" s="170">
        <v>37.380400000000002</v>
      </c>
      <c r="L10" s="170">
        <v>23.838500000000003</v>
      </c>
      <c r="M10" s="170">
        <v>19.092099999999999</v>
      </c>
      <c r="N10" s="170">
        <v>24.9148</v>
      </c>
      <c r="O10" s="170">
        <v>37.694499999999998</v>
      </c>
      <c r="P10" s="150">
        <v>39.349200000000003</v>
      </c>
      <c r="Q10" s="609">
        <v>147.12119999999999</v>
      </c>
      <c r="R10" s="609">
        <v>229.81180000000001</v>
      </c>
      <c r="S10" s="609">
        <v>148.53399999999999</v>
      </c>
      <c r="T10" s="609">
        <v>149.845</v>
      </c>
      <c r="U10" s="611">
        <v>118.866</v>
      </c>
      <c r="V10" s="612">
        <v>153.86799999999999</v>
      </c>
      <c r="W10" s="612">
        <v>184.8</v>
      </c>
      <c r="X10" s="610">
        <v>138.4</v>
      </c>
      <c r="Y10" s="150">
        <v>140.6155</v>
      </c>
      <c r="Z10" s="150">
        <v>137.91290000000001</v>
      </c>
      <c r="AA10" s="150">
        <v>114.8032</v>
      </c>
      <c r="AB10" s="150">
        <v>512.69000000000005</v>
      </c>
      <c r="AC10" s="150">
        <v>114803.2</v>
      </c>
    </row>
    <row r="11" spans="1:29" s="150" customFormat="1" ht="14.25">
      <c r="J11" s="150" t="s">
        <v>227</v>
      </c>
      <c r="K11" s="170">
        <f t="shared" ref="K11:Z11" si="0">K10/K9</f>
        <v>0.16957884288402528</v>
      </c>
      <c r="L11" s="170">
        <f t="shared" si="0"/>
        <v>0.11045670047299203</v>
      </c>
      <c r="M11" s="170">
        <f>M10/M9</f>
        <v>8.2059981870564083E-2</v>
      </c>
      <c r="N11" s="170">
        <f>N10/N9</f>
        <v>8.9519183092721277E-2</v>
      </c>
      <c r="O11" s="170">
        <f t="shared" si="0"/>
        <v>0.11230884970913127</v>
      </c>
      <c r="P11" s="170">
        <f t="shared" si="0"/>
        <v>0.12432791261039265</v>
      </c>
      <c r="Q11" s="170">
        <f t="shared" si="0"/>
        <v>0.36850315599639311</v>
      </c>
      <c r="R11" s="613">
        <f t="shared" si="0"/>
        <v>0.50797825310429945</v>
      </c>
      <c r="S11" s="613">
        <f t="shared" si="0"/>
        <v>0.30409091895508383</v>
      </c>
      <c r="T11" s="613">
        <f t="shared" si="0"/>
        <v>0.28968598422091496</v>
      </c>
      <c r="U11" s="613">
        <f t="shared" si="0"/>
        <v>0.21127177374905645</v>
      </c>
      <c r="V11" s="613">
        <f t="shared" si="0"/>
        <v>0.28770026579011088</v>
      </c>
      <c r="W11" s="613">
        <f t="shared" si="0"/>
        <v>0.29648644312530087</v>
      </c>
      <c r="X11" s="613">
        <f t="shared" si="0"/>
        <v>0.21540856031128405</v>
      </c>
      <c r="Y11" s="613">
        <f t="shared" si="0"/>
        <v>0.22386461727350215</v>
      </c>
      <c r="Z11" s="613">
        <f t="shared" si="0"/>
        <v>0.23488813370646225</v>
      </c>
      <c r="AA11" s="613">
        <f>AA10/AA9</f>
        <v>0.19978431552373094</v>
      </c>
      <c r="AB11" s="613">
        <f>AB10/AB9</f>
        <v>0.21356210375480081</v>
      </c>
    </row>
    <row r="12" spans="1:29" s="150" customFormat="1"/>
    <row r="13" spans="1:29" s="150" customFormat="1"/>
    <row r="14" spans="1:29" s="150" customFormat="1">
      <c r="J14" s="606"/>
      <c r="K14" s="606"/>
      <c r="L14" s="606"/>
      <c r="M14" s="606">
        <v>2006</v>
      </c>
      <c r="N14" s="606">
        <v>2006</v>
      </c>
      <c r="O14" s="606">
        <v>2007</v>
      </c>
      <c r="P14" s="614">
        <v>2008</v>
      </c>
      <c r="Q14" s="614">
        <v>2009</v>
      </c>
      <c r="R14" s="608">
        <v>2010</v>
      </c>
      <c r="S14" s="607">
        <v>2011</v>
      </c>
      <c r="T14" s="607">
        <v>2012</v>
      </c>
      <c r="U14" s="608">
        <v>2013</v>
      </c>
      <c r="V14" s="607">
        <v>2014</v>
      </c>
      <c r="W14" s="608">
        <v>2016</v>
      </c>
      <c r="X14" s="608">
        <v>2017</v>
      </c>
      <c r="Y14" s="608">
        <v>2018</v>
      </c>
      <c r="Z14" s="608">
        <v>2019</v>
      </c>
      <c r="AA14" s="608">
        <v>2020</v>
      </c>
      <c r="AB14" s="608">
        <v>2021</v>
      </c>
    </row>
    <row r="15" spans="1:29" s="150" customFormat="1">
      <c r="J15" s="150" t="s">
        <v>225</v>
      </c>
      <c r="K15" s="170"/>
      <c r="L15" s="170"/>
      <c r="M15" s="150">
        <f>M9</f>
        <v>232.66029999999998</v>
      </c>
      <c r="N15" s="150">
        <f>N9</f>
        <v>278.31799999999998</v>
      </c>
      <c r="O15" s="150">
        <f>O9</f>
        <v>335.63249999999999</v>
      </c>
      <c r="P15" s="150">
        <f>P9</f>
        <v>316.49529999999999</v>
      </c>
      <c r="Q15" s="150">
        <f>Q9</f>
        <v>399.24</v>
      </c>
      <c r="R15" s="150">
        <v>399.24</v>
      </c>
      <c r="S15" s="150">
        <v>452.40480000000002</v>
      </c>
      <c r="T15" s="150">
        <v>488.45260000000002</v>
      </c>
      <c r="U15" s="150">
        <v>517.26699999999994</v>
      </c>
      <c r="V15" s="150">
        <v>562.62129999999991</v>
      </c>
      <c r="W15" s="602">
        <v>623.29999999999995</v>
      </c>
      <c r="X15" s="615">
        <v>642.5</v>
      </c>
      <c r="Y15" s="170">
        <v>628.12739999999997</v>
      </c>
      <c r="Z15" s="170">
        <v>587.14290000000005</v>
      </c>
      <c r="AA15" s="150">
        <v>574.63570000000004</v>
      </c>
      <c r="AB15" s="150">
        <v>2400.66</v>
      </c>
    </row>
    <row r="16" spans="1:29" s="150" customFormat="1">
      <c r="J16" s="150" t="s">
        <v>228</v>
      </c>
      <c r="M16" s="150">
        <v>1.5353999999999999</v>
      </c>
      <c r="N16" s="150">
        <v>1.5353999999999999</v>
      </c>
      <c r="O16" s="150">
        <v>5.9885000000000002</v>
      </c>
      <c r="P16" s="150">
        <v>7.8704000000000001</v>
      </c>
      <c r="Q16" s="150">
        <v>4.2179000000000002</v>
      </c>
      <c r="R16" s="150">
        <v>7.9442000000000004</v>
      </c>
      <c r="S16" s="616">
        <v>14.052899999999999</v>
      </c>
      <c r="T16" s="150">
        <v>5.7624000000000004</v>
      </c>
      <c r="U16" s="150">
        <v>9.7261999999999986</v>
      </c>
      <c r="V16" s="150">
        <v>37.664200000000001</v>
      </c>
      <c r="W16" s="602">
        <v>39.200000000000003</v>
      </c>
      <c r="X16" s="615">
        <v>28.1</v>
      </c>
      <c r="Y16" s="170">
        <v>25.029699999999998</v>
      </c>
      <c r="Z16" s="170">
        <v>49.790199999999999</v>
      </c>
      <c r="AA16" s="150">
        <v>29.319299999999998</v>
      </c>
      <c r="AB16" s="150">
        <v>213.34</v>
      </c>
      <c r="AC16" s="150">
        <v>29319.300000000003</v>
      </c>
    </row>
    <row r="17" spans="1:28" s="150" customFormat="1">
      <c r="J17" s="150" t="s">
        <v>229</v>
      </c>
      <c r="K17" s="170"/>
      <c r="L17" s="170"/>
      <c r="M17" s="170">
        <f t="shared" ref="M17:AB17" si="1">M16/M15</f>
        <v>6.5993209842848139E-3</v>
      </c>
      <c r="N17" s="170">
        <f t="shared" si="1"/>
        <v>5.5167111002522289E-3</v>
      </c>
      <c r="O17" s="170">
        <f t="shared" si="1"/>
        <v>1.7842431826476875E-2</v>
      </c>
      <c r="P17" s="170">
        <f t="shared" si="1"/>
        <v>2.486735190064434E-2</v>
      </c>
      <c r="Q17" s="170">
        <f t="shared" si="1"/>
        <v>1.0564823164011623E-2</v>
      </c>
      <c r="R17" s="170">
        <f t="shared" si="1"/>
        <v>1.9898306782887485E-2</v>
      </c>
      <c r="S17" s="170">
        <f t="shared" si="1"/>
        <v>3.1062667770103233E-2</v>
      </c>
      <c r="T17" s="170">
        <f t="shared" si="1"/>
        <v>1.1797255250560648E-2</v>
      </c>
      <c r="U17" s="170">
        <f t="shared" si="1"/>
        <v>1.8803055288661368E-2</v>
      </c>
      <c r="V17" s="170">
        <f t="shared" si="1"/>
        <v>6.6944141645543825E-2</v>
      </c>
      <c r="W17" s="170">
        <f t="shared" si="1"/>
        <v>6.2891063693245638E-2</v>
      </c>
      <c r="X17" s="170">
        <f t="shared" si="1"/>
        <v>4.3735408560311287E-2</v>
      </c>
      <c r="Y17" s="615">
        <f t="shared" si="1"/>
        <v>3.984812635143762E-2</v>
      </c>
      <c r="Z17" s="615">
        <f t="shared" si="1"/>
        <v>8.4800821060767306E-2</v>
      </c>
      <c r="AA17" s="615">
        <f t="shared" si="1"/>
        <v>5.1022412982694942E-2</v>
      </c>
      <c r="AB17" s="615">
        <f t="shared" si="1"/>
        <v>8.8867228178917471E-2</v>
      </c>
    </row>
    <row r="18" spans="1:28" s="150" customFormat="1">
      <c r="A18" s="50"/>
    </row>
    <row r="19" spans="1:28" s="150" customFormat="1">
      <c r="M19" s="150">
        <v>1000</v>
      </c>
    </row>
    <row r="20" spans="1:28" s="150" customFormat="1">
      <c r="H20" s="97"/>
    </row>
    <row r="21" spans="1:28" s="150" customFormat="1">
      <c r="H21" s="97"/>
      <c r="I21" s="174"/>
    </row>
    <row r="22" spans="1:28" s="150" customFormat="1">
      <c r="H22" s="151"/>
    </row>
    <row r="23" spans="1:28" s="150" customFormat="1">
      <c r="H23" s="151"/>
      <c r="I23" s="188"/>
    </row>
    <row r="24" spans="1:28" s="150" customFormat="1">
      <c r="H24" s="151"/>
    </row>
    <row r="25" spans="1:28" s="150" customFormat="1">
      <c r="H25" s="151"/>
    </row>
    <row r="26" spans="1:28" s="150" customFormat="1">
      <c r="H26" s="151"/>
      <c r="I26" s="106"/>
    </row>
    <row r="27" spans="1:28" s="150" customFormat="1">
      <c r="H27" s="151"/>
      <c r="I27" s="15"/>
    </row>
    <row r="28" spans="1:28" s="150" customFormat="1">
      <c r="H28" s="151"/>
    </row>
    <row r="29" spans="1:28" s="150" customFormat="1">
      <c r="H29" s="97"/>
    </row>
    <row r="30" spans="1:28" s="150" customFormat="1">
      <c r="H30" s="97"/>
    </row>
    <row r="31" spans="1:28" s="150" customFormat="1">
      <c r="I31" s="606"/>
    </row>
    <row r="32" spans="1:28" s="150" customFormat="1"/>
    <row r="33" spans="1:24" s="150" customFormat="1">
      <c r="A33" s="690" t="s">
        <v>260</v>
      </c>
      <c r="B33" s="690"/>
      <c r="C33" s="690"/>
      <c r="D33" s="690"/>
      <c r="E33" s="690"/>
      <c r="F33" s="690"/>
      <c r="G33" s="690"/>
      <c r="H33" s="617" t="s">
        <v>172</v>
      </c>
      <c r="I33" s="618">
        <v>213341.2</v>
      </c>
      <c r="J33" s="618">
        <f>I33/I33*100</f>
        <v>100</v>
      </c>
    </row>
    <row r="34" spans="1:24" s="150" customFormat="1">
      <c r="A34" s="691"/>
      <c r="B34" s="692"/>
      <c r="C34" s="692"/>
      <c r="D34" s="692"/>
      <c r="E34" s="692"/>
      <c r="F34" s="692"/>
      <c r="G34" s="692"/>
      <c r="H34" s="619" t="s">
        <v>16</v>
      </c>
      <c r="I34" s="15">
        <v>16312.1</v>
      </c>
      <c r="J34" s="618">
        <f>I34/$I$35*100</f>
        <v>580.33655898676534</v>
      </c>
    </row>
    <row r="35" spans="1:24" s="150" customFormat="1">
      <c r="H35" s="619" t="s">
        <v>39</v>
      </c>
      <c r="I35" s="15">
        <v>2810.8</v>
      </c>
      <c r="J35" s="618">
        <f t="shared" ref="J35:J41" si="2">I35/$I$35*100</f>
        <v>100</v>
      </c>
    </row>
    <row r="36" spans="1:24" s="150" customFormat="1">
      <c r="H36" s="619" t="s">
        <v>165</v>
      </c>
      <c r="I36" s="106">
        <v>15845.8</v>
      </c>
      <c r="J36" s="618">
        <f t="shared" si="2"/>
        <v>563.74697594990744</v>
      </c>
    </row>
    <row r="37" spans="1:24" s="150" customFormat="1">
      <c r="H37" s="619" t="s">
        <v>48</v>
      </c>
      <c r="I37" s="15">
        <v>26225.3</v>
      </c>
      <c r="J37" s="618">
        <f t="shared" si="2"/>
        <v>933.01906930411269</v>
      </c>
      <c r="W37" s="97"/>
      <c r="X37" s="50"/>
    </row>
    <row r="38" spans="1:24" s="150" customFormat="1">
      <c r="H38" s="50" t="s">
        <v>179</v>
      </c>
      <c r="I38" s="15">
        <v>22942.2</v>
      </c>
      <c r="J38" s="618">
        <f t="shared" si="2"/>
        <v>816.21602390778423</v>
      </c>
      <c r="W38" s="97"/>
      <c r="X38" s="50"/>
    </row>
    <row r="39" spans="1:24" s="150" customFormat="1">
      <c r="H39" s="150" t="s">
        <v>234</v>
      </c>
      <c r="I39" s="15">
        <v>71399.199999999997</v>
      </c>
      <c r="J39" s="618">
        <f t="shared" si="2"/>
        <v>2540.1736160523692</v>
      </c>
      <c r="W39" s="97"/>
      <c r="X39" s="50"/>
    </row>
    <row r="40" spans="1:24" s="150" customFormat="1">
      <c r="H40" s="150" t="s">
        <v>200</v>
      </c>
      <c r="I40" s="15">
        <v>33048.6</v>
      </c>
      <c r="J40" s="618">
        <f t="shared" si="2"/>
        <v>1175.7720222000853</v>
      </c>
      <c r="W40" s="97"/>
      <c r="X40" s="50"/>
    </row>
    <row r="41" spans="1:24" s="150" customFormat="1">
      <c r="H41" s="150" t="s">
        <v>29</v>
      </c>
      <c r="I41" s="15">
        <v>24757.200000000001</v>
      </c>
      <c r="J41" s="618">
        <f t="shared" si="2"/>
        <v>880.78838764764475</v>
      </c>
      <c r="W41" s="97"/>
      <c r="X41" s="50"/>
    </row>
    <row r="42" spans="1:24" s="150" customFormat="1">
      <c r="H42" s="617" t="s">
        <v>152</v>
      </c>
      <c r="I42" s="618">
        <f>SUM(I43:I53)</f>
        <v>512694.60000000003</v>
      </c>
      <c r="J42" s="618">
        <f>I42/I42*100</f>
        <v>100</v>
      </c>
      <c r="R42" s="170"/>
      <c r="T42" s="250"/>
      <c r="U42" s="250"/>
      <c r="V42" s="250"/>
      <c r="W42" s="50"/>
      <c r="X42" s="174"/>
    </row>
    <row r="43" spans="1:24" s="150" customFormat="1">
      <c r="H43" s="150" t="s">
        <v>153</v>
      </c>
      <c r="I43" s="15">
        <v>3493.8</v>
      </c>
      <c r="J43" s="170">
        <f>I43/$I$44*100</f>
        <v>10.083873537408291</v>
      </c>
      <c r="K43" s="15"/>
      <c r="R43" s="170"/>
      <c r="T43" s="251"/>
      <c r="U43" s="269">
        <v>10849.5</v>
      </c>
      <c r="V43" s="250"/>
    </row>
    <row r="44" spans="1:24" s="150" customFormat="1">
      <c r="H44" s="150" t="s">
        <v>154</v>
      </c>
      <c r="I44" s="15">
        <v>34647.4</v>
      </c>
      <c r="J44" s="170">
        <f t="shared" ref="J44:J52" si="3">I44/$I$44*100</f>
        <v>100</v>
      </c>
      <c r="K44" s="15"/>
      <c r="R44" s="170"/>
      <c r="T44" s="251"/>
      <c r="U44" s="269"/>
      <c r="V44" s="250"/>
    </row>
    <row r="45" spans="1:24" s="150" customFormat="1">
      <c r="H45" s="150" t="s">
        <v>239</v>
      </c>
      <c r="I45" s="15">
        <v>29795.7</v>
      </c>
      <c r="J45" s="170">
        <f t="shared" si="3"/>
        <v>85.996929062498197</v>
      </c>
      <c r="K45" s="15"/>
      <c r="R45" s="170"/>
      <c r="T45" s="251"/>
      <c r="U45" s="271" t="s">
        <v>37</v>
      </c>
      <c r="V45" s="250"/>
    </row>
    <row r="46" spans="1:24" s="150" customFormat="1">
      <c r="H46" s="150" t="s">
        <v>157</v>
      </c>
      <c r="I46" s="15">
        <v>7502.3</v>
      </c>
      <c r="J46" s="170">
        <f t="shared" si="3"/>
        <v>21.653284229119645</v>
      </c>
      <c r="K46" s="15"/>
      <c r="R46" s="170"/>
      <c r="T46" s="250"/>
      <c r="U46" s="270">
        <v>8620.1</v>
      </c>
      <c r="V46" s="250"/>
    </row>
    <row r="47" spans="1:24" s="150" customFormat="1">
      <c r="H47" s="150" t="s">
        <v>156</v>
      </c>
      <c r="I47" s="15">
        <v>43890.6</v>
      </c>
      <c r="J47" s="170">
        <f t="shared" si="3"/>
        <v>126.67790368108429</v>
      </c>
      <c r="K47" s="15"/>
      <c r="R47" s="170"/>
      <c r="T47" s="251"/>
      <c r="U47" s="270">
        <v>1117.7</v>
      </c>
      <c r="V47" s="250"/>
    </row>
    <row r="48" spans="1:24" s="150" customFormat="1">
      <c r="H48" s="150" t="s">
        <v>158</v>
      </c>
      <c r="I48" s="15">
        <v>114268.6</v>
      </c>
      <c r="J48" s="170">
        <f t="shared" si="3"/>
        <v>329.80425659645454</v>
      </c>
      <c r="K48" s="15"/>
      <c r="R48" s="170"/>
      <c r="T48" s="250"/>
      <c r="U48" s="270">
        <v>8451.6</v>
      </c>
      <c r="V48" s="250"/>
    </row>
    <row r="49" spans="8:22" s="150" customFormat="1">
      <c r="H49" s="150" t="s">
        <v>240</v>
      </c>
      <c r="I49" s="15">
        <v>63115.4</v>
      </c>
      <c r="J49" s="170">
        <f t="shared" si="3"/>
        <v>182.16489548999348</v>
      </c>
      <c r="K49" s="15"/>
      <c r="R49" s="170"/>
      <c r="T49" s="250"/>
      <c r="U49" s="270">
        <v>36183.399999999994</v>
      </c>
      <c r="V49" s="250"/>
    </row>
    <row r="50" spans="8:22" s="150" customFormat="1">
      <c r="H50" s="150" t="s">
        <v>161</v>
      </c>
      <c r="I50" s="15">
        <v>207614.3</v>
      </c>
      <c r="J50" s="170">
        <f t="shared" si="3"/>
        <v>599.22043212477695</v>
      </c>
      <c r="K50" s="101"/>
      <c r="R50" s="170"/>
      <c r="T50" s="250"/>
      <c r="U50" s="271" t="s">
        <v>37</v>
      </c>
      <c r="V50" s="250"/>
    </row>
    <row r="51" spans="8:22" s="150" customFormat="1">
      <c r="H51" s="150" t="s">
        <v>162</v>
      </c>
      <c r="I51" s="15">
        <v>1703.1</v>
      </c>
      <c r="J51" s="170">
        <f t="shared" si="3"/>
        <v>4.9155203565058265</v>
      </c>
      <c r="K51" s="15"/>
      <c r="R51" s="170"/>
      <c r="U51" s="270">
        <v>18689.899999999998</v>
      </c>
    </row>
    <row r="52" spans="8:22" s="150" customFormat="1">
      <c r="H52" s="150" t="s">
        <v>241</v>
      </c>
      <c r="I52" s="15">
        <v>6663.4</v>
      </c>
      <c r="J52" s="170">
        <f t="shared" si="3"/>
        <v>19.232034726992499</v>
      </c>
      <c r="K52" s="15"/>
      <c r="R52" s="170"/>
      <c r="U52" s="270">
        <v>35013.899999999994</v>
      </c>
    </row>
    <row r="53" spans="8:22" s="150" customFormat="1">
      <c r="K53" s="15"/>
      <c r="R53" s="170"/>
      <c r="U53" s="270">
        <v>1004.1</v>
      </c>
    </row>
    <row r="54" spans="8:22" s="150" customFormat="1">
      <c r="K54" s="15"/>
      <c r="R54" s="170"/>
      <c r="U54" s="270">
        <v>17982.7</v>
      </c>
    </row>
    <row r="55" spans="8:22" s="150" customFormat="1">
      <c r="I55" s="150" t="s">
        <v>37</v>
      </c>
      <c r="K55" s="101"/>
      <c r="U55" s="271" t="s">
        <v>37</v>
      </c>
    </row>
    <row r="56" spans="8:22" s="150" customFormat="1"/>
    <row r="57" spans="8:22" s="150" customFormat="1"/>
    <row r="58" spans="8:22" s="150" customFormat="1"/>
    <row r="59" spans="8:22" s="150" customFormat="1"/>
    <row r="60" spans="8:22" s="150" customFormat="1"/>
    <row r="61" spans="8:22" s="150" customFormat="1"/>
    <row r="62" spans="8:22" s="150" customFormat="1"/>
    <row r="63" spans="8:22" s="150" customFormat="1"/>
  </sheetData>
  <mergeCells count="5">
    <mergeCell ref="A1:N1"/>
    <mergeCell ref="A3:G3"/>
    <mergeCell ref="A4:G4"/>
    <mergeCell ref="A33:G33"/>
    <mergeCell ref="A34:G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X229"/>
  <sheetViews>
    <sheetView showGridLines="0" zoomScaleNormal="100" zoomScaleSheetLayoutView="100" workbookViewId="0">
      <selection activeCell="R5" sqref="R5:U14"/>
    </sheetView>
  </sheetViews>
  <sheetFormatPr baseColWidth="10" defaultColWidth="11.42578125" defaultRowHeight="16.5" customHeight="1"/>
  <cols>
    <col min="1" max="1" width="20" style="41" customWidth="1"/>
    <col min="2" max="2" width="9.5703125" style="41" hidden="1" customWidth="1"/>
    <col min="3" max="3" width="10.5703125" style="41" hidden="1" customWidth="1"/>
    <col min="4" max="4" width="11.42578125" style="41" hidden="1" customWidth="1"/>
    <col min="5" max="7" width="14" style="41" hidden="1" customWidth="1"/>
    <col min="8" max="8" width="17.140625" style="41" hidden="1" customWidth="1"/>
    <col min="9" max="9" width="13.42578125" style="41" hidden="1" customWidth="1"/>
    <col min="10" max="10" width="15.85546875" style="41" hidden="1" customWidth="1"/>
    <col min="11" max="11" width="16" style="41" hidden="1" customWidth="1"/>
    <col min="12" max="12" width="17.140625" style="41" hidden="1" customWidth="1"/>
    <col min="13" max="17" width="15.42578125" style="41" customWidth="1"/>
    <col min="18" max="18" width="12.140625" style="41" customWidth="1"/>
    <col min="19" max="45" width="11.42578125" style="41" customWidth="1"/>
    <col min="46" max="46" width="13.42578125" style="41" customWidth="1"/>
    <col min="47" max="48" width="11.42578125" style="41" customWidth="1"/>
    <col min="49" max="16384" width="11.42578125" style="41"/>
  </cols>
  <sheetData>
    <row r="1" spans="1:50" s="4" customFormat="1" ht="34.5" customHeight="1">
      <c r="B1" s="257"/>
      <c r="C1" s="257"/>
      <c r="D1" s="257"/>
      <c r="E1" s="257"/>
      <c r="F1" s="257"/>
      <c r="G1" s="257"/>
      <c r="H1" s="257"/>
      <c r="I1" s="257"/>
      <c r="J1" s="257"/>
      <c r="K1" s="650" t="s">
        <v>251</v>
      </c>
      <c r="L1" s="651"/>
      <c r="M1" s="651"/>
      <c r="N1" s="651"/>
      <c r="O1" s="651"/>
      <c r="P1" s="651"/>
      <c r="Q1" s="651"/>
      <c r="R1" s="266"/>
      <c r="S1" s="26"/>
    </row>
    <row r="2" spans="1:50" s="4" customFormat="1" ht="6.75" customHeight="1">
      <c r="A2" s="463"/>
      <c r="B2" s="472"/>
      <c r="C2" s="472"/>
      <c r="D2" s="472"/>
      <c r="E2" s="472"/>
      <c r="F2" s="472"/>
      <c r="G2" s="472"/>
      <c r="H2" s="472"/>
      <c r="I2" s="472"/>
      <c r="J2" s="472"/>
      <c r="K2" s="652"/>
      <c r="L2" s="652"/>
      <c r="M2" s="652"/>
      <c r="N2" s="652"/>
      <c r="O2" s="652"/>
      <c r="P2" s="652"/>
      <c r="Q2" s="652"/>
      <c r="R2" s="266"/>
      <c r="S2" s="5"/>
    </row>
    <row r="3" spans="1:50" s="28" customFormat="1" ht="15" customHeight="1">
      <c r="A3" s="469" t="s">
        <v>185</v>
      </c>
      <c r="B3" s="228"/>
      <c r="C3" s="228"/>
      <c r="D3" s="228"/>
      <c r="E3" s="228"/>
      <c r="F3" s="228"/>
      <c r="G3" s="228"/>
      <c r="H3" s="228"/>
      <c r="I3" s="229"/>
      <c r="J3" s="229"/>
      <c r="K3" s="229"/>
      <c r="L3" s="229"/>
      <c r="M3" s="229"/>
    </row>
    <row r="4" spans="1:50" s="28" customFormat="1" ht="15" customHeight="1">
      <c r="A4" s="29"/>
      <c r="B4" s="27"/>
      <c r="C4" s="27"/>
      <c r="D4" s="27"/>
    </row>
    <row r="5" spans="1:50" s="28" customFormat="1" ht="15" customHeight="1">
      <c r="A5" s="30"/>
      <c r="B5" s="31"/>
      <c r="C5" s="31"/>
      <c r="D5" s="32"/>
      <c r="E5" s="33"/>
      <c r="Q5" s="252" t="s">
        <v>35</v>
      </c>
      <c r="R5" s="274"/>
      <c r="S5" s="275"/>
      <c r="T5" s="276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</row>
    <row r="6" spans="1:50" s="36" customFormat="1" ht="15" customHeight="1">
      <c r="A6" s="470" t="s">
        <v>207</v>
      </c>
      <c r="B6" s="471">
        <v>2005</v>
      </c>
      <c r="C6" s="471">
        <v>2006</v>
      </c>
      <c r="D6" s="471">
        <v>2007</v>
      </c>
      <c r="E6" s="471">
        <v>2008</v>
      </c>
      <c r="F6" s="471">
        <v>2009</v>
      </c>
      <c r="G6" s="471">
        <v>2010</v>
      </c>
      <c r="H6" s="471">
        <v>2011</v>
      </c>
      <c r="I6" s="471">
        <v>2012</v>
      </c>
      <c r="J6" s="471">
        <v>2013</v>
      </c>
      <c r="K6" s="471">
        <v>2014</v>
      </c>
      <c r="L6" s="471">
        <v>2015</v>
      </c>
      <c r="M6" s="471">
        <v>2017</v>
      </c>
      <c r="N6" s="471">
        <v>2018</v>
      </c>
      <c r="O6" s="471">
        <v>2019</v>
      </c>
      <c r="P6" s="471">
        <v>2020</v>
      </c>
      <c r="Q6" s="471">
        <v>2021</v>
      </c>
      <c r="R6" s="281"/>
      <c r="S6" s="282">
        <v>2001</v>
      </c>
      <c r="T6" s="279"/>
      <c r="U6" s="280"/>
      <c r="V6" s="280">
        <v>2010</v>
      </c>
      <c r="W6" s="280"/>
      <c r="X6" s="280"/>
      <c r="Y6" s="280">
        <v>2011</v>
      </c>
      <c r="Z6" s="280"/>
      <c r="AA6" s="280"/>
      <c r="AB6" s="280">
        <v>2012</v>
      </c>
      <c r="AC6" s="280"/>
      <c r="AD6" s="280"/>
      <c r="AE6" s="280">
        <v>2013</v>
      </c>
      <c r="AF6" s="280"/>
      <c r="AG6" s="280"/>
      <c r="AH6" s="280"/>
      <c r="AI6" s="280">
        <v>2014</v>
      </c>
      <c r="AJ6" s="280"/>
      <c r="AK6" s="280"/>
      <c r="AL6" s="280">
        <v>2015</v>
      </c>
      <c r="AM6" s="280"/>
      <c r="AN6" s="280"/>
      <c r="AO6" s="280">
        <v>2016</v>
      </c>
      <c r="AP6" s="280"/>
      <c r="AQ6" s="280">
        <v>2017</v>
      </c>
      <c r="AR6" s="280"/>
      <c r="AS6" s="280">
        <v>2018</v>
      </c>
      <c r="AT6" s="280"/>
      <c r="AU6" s="280">
        <v>2019</v>
      </c>
      <c r="AV6" s="280"/>
      <c r="AW6" s="280">
        <v>2020</v>
      </c>
      <c r="AX6" s="280"/>
    </row>
    <row r="7" spans="1:50" s="36" customFormat="1" ht="3" customHeight="1">
      <c r="A7" s="567"/>
      <c r="B7" s="568"/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281"/>
      <c r="S7" s="282"/>
      <c r="T7" s="279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</row>
    <row r="8" spans="1:50" s="40" customFormat="1" ht="15" customHeight="1">
      <c r="A8" s="493" t="s">
        <v>13</v>
      </c>
      <c r="B8" s="569">
        <f t="shared" ref="B8:K8" si="0">SUM(B9:B24)</f>
        <v>215.8176</v>
      </c>
      <c r="C8" s="569">
        <f t="shared" si="0"/>
        <v>232.66079999999999</v>
      </c>
      <c r="D8" s="569">
        <f t="shared" si="0"/>
        <v>278.31799999999998</v>
      </c>
      <c r="E8" s="569">
        <f t="shared" si="0"/>
        <v>335.63249999999999</v>
      </c>
      <c r="F8" s="569">
        <f t="shared" si="0"/>
        <v>390.8295</v>
      </c>
      <c r="G8" s="569">
        <v>399.3</v>
      </c>
      <c r="H8" s="569">
        <f t="shared" si="0"/>
        <v>452404.79999999993</v>
      </c>
      <c r="I8" s="569">
        <f t="shared" si="0"/>
        <v>488452.60000000003</v>
      </c>
      <c r="J8" s="569">
        <f t="shared" si="0"/>
        <v>517267</v>
      </c>
      <c r="K8" s="569">
        <f t="shared" si="0"/>
        <v>562621.29999999993</v>
      </c>
      <c r="L8" s="569">
        <f t="shared" ref="L8:Q8" si="1">SUM(L9:L24)</f>
        <v>534820.5</v>
      </c>
      <c r="M8" s="569">
        <f t="shared" si="1"/>
        <v>642549.80000000005</v>
      </c>
      <c r="N8" s="569">
        <f t="shared" si="1"/>
        <v>628127.4</v>
      </c>
      <c r="O8" s="569">
        <f t="shared" si="1"/>
        <v>587142.9</v>
      </c>
      <c r="P8" s="569">
        <f t="shared" si="1"/>
        <v>574635.69999999995</v>
      </c>
      <c r="Q8" s="587">
        <f t="shared" si="1"/>
        <v>2400660.5000000005</v>
      </c>
      <c r="R8" s="276"/>
      <c r="S8" s="700">
        <f>Q8/58965*100</f>
        <v>4071.331298227763</v>
      </c>
      <c r="T8" s="279"/>
      <c r="U8" s="283"/>
      <c r="V8" s="276">
        <f>SUM(V9:V24)</f>
        <v>395598</v>
      </c>
      <c r="W8" s="286">
        <f>V8/1000</f>
        <v>395.59800000000001</v>
      </c>
      <c r="X8" s="283"/>
      <c r="Y8" s="287">
        <f>SUM(Y9:Y24)</f>
        <v>452404.79999999993</v>
      </c>
      <c r="Z8" s="287">
        <f>SUM(Z9:Z24)</f>
        <v>452.40480000000002</v>
      </c>
      <c r="AA8" s="287"/>
      <c r="AB8" s="287">
        <f>SUM(AB9:AB24)</f>
        <v>488452.60000000003</v>
      </c>
      <c r="AC8" s="286">
        <f>AB8/1000</f>
        <v>488.45260000000002</v>
      </c>
      <c r="AD8" s="283"/>
      <c r="AE8" s="287">
        <f>SUM(AE9:AE24)</f>
        <v>517267</v>
      </c>
      <c r="AF8" s="283"/>
      <c r="AG8" s="287">
        <f>AE8/1000</f>
        <v>517.26700000000005</v>
      </c>
      <c r="AH8" s="283"/>
      <c r="AI8" s="283">
        <f>SUM(AI9:AI24)</f>
        <v>562621.29999999993</v>
      </c>
      <c r="AJ8" s="286">
        <f>AI8/1000</f>
        <v>562.62129999999991</v>
      </c>
      <c r="AK8" s="286"/>
      <c r="AL8" s="287">
        <f>SUM(AL9:AL24)</f>
        <v>534820.5</v>
      </c>
      <c r="AM8" s="287">
        <f>AL8/1000</f>
        <v>534.82050000000004</v>
      </c>
      <c r="AN8" s="283"/>
      <c r="AO8" s="287">
        <f>SUM(AO9:AO24)</f>
        <v>623334.80000000005</v>
      </c>
      <c r="AP8" s="287">
        <f>AO8/1000</f>
        <v>623.33480000000009</v>
      </c>
      <c r="AQ8" s="287">
        <f>SUM(AQ9:AQ24)</f>
        <v>642549.80000000005</v>
      </c>
      <c r="AR8" s="287">
        <f>AQ8/1000</f>
        <v>642.5498</v>
      </c>
      <c r="AS8" s="288">
        <v>628127.4</v>
      </c>
      <c r="AT8" s="287">
        <f>AS8/1000</f>
        <v>628.12740000000008</v>
      </c>
      <c r="AU8" s="283">
        <v>587142.9</v>
      </c>
      <c r="AV8" s="283">
        <f>AU8/1000</f>
        <v>587.14290000000005</v>
      </c>
      <c r="AW8" s="287">
        <v>574635.69999999995</v>
      </c>
      <c r="AX8" s="287">
        <f>AW8/1000</f>
        <v>574.63569999999993</v>
      </c>
    </row>
    <row r="9" spans="1:50" s="42" customFormat="1" ht="15" customHeight="1">
      <c r="A9" s="44" t="s">
        <v>14</v>
      </c>
      <c r="B9" s="45">
        <v>11.882899999999999</v>
      </c>
      <c r="C9" s="45">
        <v>14.2181</v>
      </c>
      <c r="D9" s="45">
        <v>16.109400000000001</v>
      </c>
      <c r="E9" s="35">
        <v>16.227700000000002</v>
      </c>
      <c r="F9" s="35">
        <v>11.788</v>
      </c>
      <c r="G9" s="43">
        <v>14.7858</v>
      </c>
      <c r="H9" s="43">
        <v>16850.7</v>
      </c>
      <c r="I9" s="43">
        <v>17574</v>
      </c>
      <c r="J9" s="43">
        <v>23238.7</v>
      </c>
      <c r="K9" s="43">
        <v>34950.400000000001</v>
      </c>
      <c r="L9" s="43">
        <v>26447.1</v>
      </c>
      <c r="M9" s="43">
        <v>16901.600000000002</v>
      </c>
      <c r="N9" s="43">
        <v>20757</v>
      </c>
      <c r="O9" s="43">
        <v>18033.7</v>
      </c>
      <c r="P9" s="42">
        <v>16393.900000000001</v>
      </c>
      <c r="Q9" s="42">
        <v>57704.3</v>
      </c>
      <c r="R9" s="286"/>
      <c r="S9" s="284">
        <v>10.9</v>
      </c>
      <c r="T9" s="279"/>
      <c r="U9" s="285"/>
      <c r="V9" s="279">
        <v>14785.8</v>
      </c>
      <c r="W9" s="286">
        <f>V9/1000</f>
        <v>14.7858</v>
      </c>
      <c r="X9" s="285"/>
      <c r="Y9" s="286">
        <v>16850.7</v>
      </c>
      <c r="Z9" s="286">
        <f t="shared" ref="Z9:Z24" si="2">Y9/1000</f>
        <v>16.8507</v>
      </c>
      <c r="AA9" s="285"/>
      <c r="AB9" s="286">
        <v>17574</v>
      </c>
      <c r="AC9" s="286">
        <f t="shared" ref="AC9:AC24" si="3">AB9/1000</f>
        <v>17.574000000000002</v>
      </c>
      <c r="AD9" s="285"/>
      <c r="AE9" s="286">
        <v>23238.7</v>
      </c>
      <c r="AF9" s="285"/>
      <c r="AG9" s="287">
        <f t="shared" ref="AG9:AG24" si="4">AE9/1000</f>
        <v>23.238700000000001</v>
      </c>
      <c r="AH9" s="285"/>
      <c r="AI9" s="289">
        <v>34950.400000000001</v>
      </c>
      <c r="AJ9" s="286">
        <f>AI9/1000</f>
        <v>34.950400000000002</v>
      </c>
      <c r="AK9" s="285"/>
      <c r="AL9" s="286">
        <v>26447.100000000002</v>
      </c>
      <c r="AM9" s="286">
        <f>AL9/1000</f>
        <v>26.447100000000002</v>
      </c>
      <c r="AN9" s="285"/>
      <c r="AO9" s="286">
        <v>20581.600000000002</v>
      </c>
      <c r="AP9" s="286">
        <f t="shared" ref="AP9:AP24" si="5">AO9/1000</f>
        <v>20.581600000000002</v>
      </c>
      <c r="AQ9" s="286">
        <v>16901.600000000002</v>
      </c>
      <c r="AR9" s="287">
        <f t="shared" ref="AR9:AR24" si="6">AQ9/1000</f>
        <v>16.901600000000002</v>
      </c>
      <c r="AS9" s="290">
        <v>20757</v>
      </c>
      <c r="AT9" s="286">
        <f t="shared" ref="AT9:AT24" si="7">AS9/1000</f>
        <v>20.757000000000001</v>
      </c>
      <c r="AU9" s="285">
        <v>18033.7</v>
      </c>
      <c r="AV9" s="285">
        <f t="shared" ref="AV9:AV24" si="8">AU9/1000</f>
        <v>18.0337</v>
      </c>
      <c r="AW9" s="286">
        <v>16393.900000000001</v>
      </c>
      <c r="AX9" s="287">
        <f t="shared" ref="AX9:AX24" si="9">AW9/1000</f>
        <v>16.393900000000002</v>
      </c>
    </row>
    <row r="10" spans="1:50" s="42" customFormat="1" ht="15" customHeight="1">
      <c r="A10" s="44" t="s">
        <v>15</v>
      </c>
      <c r="B10" s="45">
        <v>0.77929999999999999</v>
      </c>
      <c r="C10" s="45">
        <v>1.6097000000000001</v>
      </c>
      <c r="D10" s="45">
        <v>2.5286999999999997</v>
      </c>
      <c r="E10" s="35">
        <v>2.0455999999999999</v>
      </c>
      <c r="F10" s="35">
        <v>1.6491</v>
      </c>
      <c r="G10" s="43">
        <v>1.7903</v>
      </c>
      <c r="H10" s="43">
        <v>859.2</v>
      </c>
      <c r="I10" s="43">
        <v>6942.8</v>
      </c>
      <c r="J10" s="43">
        <v>4687</v>
      </c>
      <c r="K10" s="43">
        <v>36653.300000000003</v>
      </c>
      <c r="L10" s="43">
        <v>6644</v>
      </c>
      <c r="M10" s="43">
        <v>19049.3</v>
      </c>
      <c r="N10" s="43">
        <v>15821.599999999999</v>
      </c>
      <c r="O10" s="43">
        <v>17725</v>
      </c>
      <c r="P10" s="42">
        <v>23715.7</v>
      </c>
      <c r="Q10" s="42">
        <v>54841.5</v>
      </c>
      <c r="R10" s="286"/>
      <c r="S10" s="284">
        <v>3</v>
      </c>
      <c r="T10" s="279"/>
      <c r="U10" s="279"/>
      <c r="V10" s="279"/>
      <c r="W10" s="286">
        <f>V10/1000</f>
        <v>0</v>
      </c>
      <c r="X10" s="285"/>
      <c r="Y10" s="286">
        <v>859.2</v>
      </c>
      <c r="Z10" s="286">
        <f t="shared" si="2"/>
        <v>0.85920000000000007</v>
      </c>
      <c r="AA10" s="285"/>
      <c r="AB10" s="286">
        <v>6942.8</v>
      </c>
      <c r="AC10" s="286">
        <f t="shared" si="3"/>
        <v>6.9428000000000001</v>
      </c>
      <c r="AD10" s="285"/>
      <c r="AE10" s="286">
        <v>4687</v>
      </c>
      <c r="AF10" s="285"/>
      <c r="AG10" s="287">
        <f t="shared" si="4"/>
        <v>4.6870000000000003</v>
      </c>
      <c r="AH10" s="285"/>
      <c r="AI10" s="289">
        <v>36653.299999999996</v>
      </c>
      <c r="AJ10" s="286">
        <f t="shared" ref="AJ10:AJ24" si="10">AI10/1000</f>
        <v>36.653299999999994</v>
      </c>
      <c r="AK10" s="285"/>
      <c r="AL10" s="286">
        <v>6644</v>
      </c>
      <c r="AM10" s="286">
        <f t="shared" ref="AM10:AM24" si="11">AL10/1000</f>
        <v>6.6440000000000001</v>
      </c>
      <c r="AN10" s="285"/>
      <c r="AO10" s="286">
        <v>15872.699999999999</v>
      </c>
      <c r="AP10" s="286">
        <f t="shared" si="5"/>
        <v>15.872699999999998</v>
      </c>
      <c r="AQ10" s="286">
        <v>19049.3</v>
      </c>
      <c r="AR10" s="287">
        <f t="shared" si="6"/>
        <v>19.049299999999999</v>
      </c>
      <c r="AS10" s="290">
        <v>15821.599999999999</v>
      </c>
      <c r="AT10" s="286">
        <f t="shared" si="7"/>
        <v>15.821599999999998</v>
      </c>
      <c r="AU10" s="285">
        <v>17725</v>
      </c>
      <c r="AV10" s="285">
        <f t="shared" si="8"/>
        <v>17.725000000000001</v>
      </c>
      <c r="AW10" s="286">
        <v>23715.7</v>
      </c>
      <c r="AX10" s="287">
        <f t="shared" si="9"/>
        <v>23.715700000000002</v>
      </c>
    </row>
    <row r="11" spans="1:50" s="42" customFormat="1" ht="15" customHeight="1">
      <c r="A11" s="46" t="s">
        <v>16</v>
      </c>
      <c r="B11" s="45">
        <v>65.248699999999999</v>
      </c>
      <c r="C11" s="45">
        <v>58.707900000000002</v>
      </c>
      <c r="D11" s="45">
        <v>71.796999999999997</v>
      </c>
      <c r="E11" s="35">
        <v>99.475999999999999</v>
      </c>
      <c r="F11" s="35">
        <v>77.102400000000003</v>
      </c>
      <c r="G11" s="43">
        <v>62.293599999999998</v>
      </c>
      <c r="H11" s="43">
        <v>69590</v>
      </c>
      <c r="I11" s="43">
        <v>49077.3</v>
      </c>
      <c r="J11" s="43">
        <v>97273.600000000006</v>
      </c>
      <c r="K11" s="43">
        <v>147517.29999999999</v>
      </c>
      <c r="L11" s="43">
        <v>133147.29999999999</v>
      </c>
      <c r="M11" s="43">
        <v>229122.3</v>
      </c>
      <c r="N11" s="43">
        <v>213712.69999999998</v>
      </c>
      <c r="O11" s="43">
        <v>174714.19999999998</v>
      </c>
      <c r="P11" s="42">
        <v>149084.99999999997</v>
      </c>
      <c r="Q11" s="42">
        <v>632174.5</v>
      </c>
      <c r="R11" s="286"/>
      <c r="S11" s="284">
        <v>74.7</v>
      </c>
      <c r="T11" s="279"/>
      <c r="U11" s="285"/>
      <c r="V11" s="279">
        <v>62293.599999999999</v>
      </c>
      <c r="W11" s="286">
        <f>V11/1000</f>
        <v>62.293599999999998</v>
      </c>
      <c r="X11" s="285"/>
      <c r="Y11" s="286">
        <v>69590</v>
      </c>
      <c r="Z11" s="286">
        <f t="shared" si="2"/>
        <v>69.59</v>
      </c>
      <c r="AA11" s="285"/>
      <c r="AB11" s="286">
        <v>49077.299999999996</v>
      </c>
      <c r="AC11" s="286">
        <f t="shared" si="3"/>
        <v>49.077299999999994</v>
      </c>
      <c r="AD11" s="285"/>
      <c r="AE11" s="286">
        <v>97273.600000000006</v>
      </c>
      <c r="AF11" s="285"/>
      <c r="AG11" s="287">
        <f t="shared" si="4"/>
        <v>97.273600000000002</v>
      </c>
      <c r="AH11" s="285"/>
      <c r="AI11" s="289">
        <v>147517.30000000002</v>
      </c>
      <c r="AJ11" s="286">
        <f t="shared" si="10"/>
        <v>147.51730000000001</v>
      </c>
      <c r="AK11" s="285"/>
      <c r="AL11" s="286">
        <v>133147.29999999999</v>
      </c>
      <c r="AM11" s="286">
        <f t="shared" si="11"/>
        <v>133.1473</v>
      </c>
      <c r="AN11" s="285"/>
      <c r="AO11" s="286">
        <v>142288.6</v>
      </c>
      <c r="AP11" s="286">
        <f t="shared" si="5"/>
        <v>142.2886</v>
      </c>
      <c r="AQ11" s="286">
        <v>229122.3</v>
      </c>
      <c r="AR11" s="287">
        <f t="shared" si="6"/>
        <v>229.1223</v>
      </c>
      <c r="AS11" s="290">
        <v>213712.69999999998</v>
      </c>
      <c r="AT11" s="286">
        <f t="shared" si="7"/>
        <v>213.71269999999998</v>
      </c>
      <c r="AU11" s="285">
        <v>174714.19999999998</v>
      </c>
      <c r="AV11" s="285">
        <f t="shared" si="8"/>
        <v>174.71419999999998</v>
      </c>
      <c r="AW11" s="286">
        <v>149084.99999999997</v>
      </c>
      <c r="AX11" s="287">
        <f t="shared" si="9"/>
        <v>149.08499999999998</v>
      </c>
    </row>
    <row r="12" spans="1:50" s="42" customFormat="1" ht="15" customHeight="1">
      <c r="A12" s="46" t="s">
        <v>17</v>
      </c>
      <c r="B12" s="45">
        <v>7.5526</v>
      </c>
      <c r="C12" s="45">
        <v>5.0887000000000002</v>
      </c>
      <c r="D12" s="45">
        <v>6.7187999999999999</v>
      </c>
      <c r="E12" s="35">
        <v>4.3955000000000002</v>
      </c>
      <c r="F12" s="35">
        <v>2.7859000000000003</v>
      </c>
      <c r="G12" s="43">
        <v>1.8517000000000001</v>
      </c>
      <c r="H12" s="43">
        <v>241.2</v>
      </c>
      <c r="I12" s="43">
        <v>1292.0999999999999</v>
      </c>
      <c r="J12" s="43">
        <v>1832.8</v>
      </c>
      <c r="K12" s="43">
        <v>2749.2</v>
      </c>
      <c r="L12" s="43">
        <v>4490.6000000000004</v>
      </c>
      <c r="M12" s="43">
        <v>4302.7</v>
      </c>
      <c r="N12" s="43">
        <v>4461.3999999999996</v>
      </c>
      <c r="O12" s="43">
        <v>4218.3999999999996</v>
      </c>
      <c r="P12" s="42">
        <v>3721.8</v>
      </c>
      <c r="Q12" s="42">
        <v>8135.8</v>
      </c>
      <c r="R12" s="286"/>
      <c r="S12" s="284"/>
      <c r="T12" s="279"/>
      <c r="U12" s="285"/>
      <c r="V12" s="279"/>
      <c r="W12" s="286"/>
      <c r="X12" s="285"/>
      <c r="Y12" s="286">
        <v>241.2</v>
      </c>
      <c r="Z12" s="286">
        <f t="shared" si="2"/>
        <v>0.2412</v>
      </c>
      <c r="AA12" s="285"/>
      <c r="AB12" s="286">
        <v>1292.0999999999999</v>
      </c>
      <c r="AC12" s="286">
        <f t="shared" si="3"/>
        <v>1.2920999999999998</v>
      </c>
      <c r="AD12" s="285"/>
      <c r="AE12" s="286">
        <v>1832.8000000000002</v>
      </c>
      <c r="AF12" s="285"/>
      <c r="AG12" s="287">
        <f t="shared" si="4"/>
        <v>1.8328000000000002</v>
      </c>
      <c r="AH12" s="285"/>
      <c r="AI12" s="289">
        <v>2749.2</v>
      </c>
      <c r="AJ12" s="286">
        <f t="shared" si="10"/>
        <v>2.7491999999999996</v>
      </c>
      <c r="AK12" s="285"/>
      <c r="AL12" s="286">
        <v>4490.6000000000004</v>
      </c>
      <c r="AM12" s="286">
        <f t="shared" si="11"/>
        <v>4.4906000000000006</v>
      </c>
      <c r="AN12" s="285"/>
      <c r="AO12" s="286">
        <v>5587</v>
      </c>
      <c r="AP12" s="286">
        <f t="shared" si="5"/>
        <v>5.5869999999999997</v>
      </c>
      <c r="AQ12" s="286">
        <v>4302.7</v>
      </c>
      <c r="AR12" s="287">
        <f t="shared" si="6"/>
        <v>4.3026999999999997</v>
      </c>
      <c r="AS12" s="290">
        <v>4461.3999999999996</v>
      </c>
      <c r="AT12" s="286">
        <f t="shared" si="7"/>
        <v>4.4613999999999994</v>
      </c>
      <c r="AU12" s="285">
        <v>4218.3999999999996</v>
      </c>
      <c r="AV12" s="285">
        <f t="shared" si="8"/>
        <v>4.2183999999999999</v>
      </c>
      <c r="AW12" s="286">
        <v>3721.8</v>
      </c>
      <c r="AX12" s="287">
        <f t="shared" si="9"/>
        <v>3.7218</v>
      </c>
    </row>
    <row r="13" spans="1:50" s="42" customFormat="1" ht="15" customHeight="1">
      <c r="A13" s="44" t="s">
        <v>18</v>
      </c>
      <c r="B13" s="45">
        <v>4.9021000000000008</v>
      </c>
      <c r="C13" s="45">
        <v>8.3908000000000005</v>
      </c>
      <c r="D13" s="45">
        <v>16.000700000000002</v>
      </c>
      <c r="E13" s="35">
        <v>23.558599999999998</v>
      </c>
      <c r="F13" s="35">
        <v>15.0688</v>
      </c>
      <c r="G13" s="43">
        <v>16.6631</v>
      </c>
      <c r="H13" s="43">
        <v>19575.099999999999</v>
      </c>
      <c r="I13" s="43">
        <v>132990.29999999999</v>
      </c>
      <c r="J13" s="43">
        <v>106596.1</v>
      </c>
      <c r="K13" s="43">
        <v>34671.9</v>
      </c>
      <c r="L13" s="43">
        <v>16904.2</v>
      </c>
      <c r="M13" s="43">
        <v>20736.800000000003</v>
      </c>
      <c r="N13" s="43">
        <v>31124.100000000002</v>
      </c>
      <c r="O13" s="43">
        <v>29476.7</v>
      </c>
      <c r="P13" s="42">
        <v>55580.099999999991</v>
      </c>
      <c r="Q13" s="42">
        <v>170204</v>
      </c>
      <c r="R13" s="286"/>
      <c r="S13" s="284">
        <v>17.3</v>
      </c>
      <c r="T13" s="279"/>
      <c r="U13" s="285"/>
      <c r="V13" s="279">
        <v>16663.099999999999</v>
      </c>
      <c r="W13" s="286">
        <f t="shared" ref="W13:W24" si="12">V13/1000</f>
        <v>16.6631</v>
      </c>
      <c r="X13" s="285"/>
      <c r="Y13" s="286">
        <v>19575.099999999999</v>
      </c>
      <c r="Z13" s="286">
        <f t="shared" si="2"/>
        <v>19.575099999999999</v>
      </c>
      <c r="AA13" s="285"/>
      <c r="AB13" s="286">
        <v>132990.29999999999</v>
      </c>
      <c r="AC13" s="286">
        <f t="shared" si="3"/>
        <v>132.99029999999999</v>
      </c>
      <c r="AD13" s="285"/>
      <c r="AE13" s="286">
        <v>106596.1</v>
      </c>
      <c r="AF13" s="285"/>
      <c r="AG13" s="287">
        <f t="shared" si="4"/>
        <v>106.59610000000001</v>
      </c>
      <c r="AH13" s="285"/>
      <c r="AI13" s="289">
        <v>34671.9</v>
      </c>
      <c r="AJ13" s="286">
        <f t="shared" si="10"/>
        <v>34.671900000000001</v>
      </c>
      <c r="AK13" s="285"/>
      <c r="AL13" s="286">
        <v>16904.2</v>
      </c>
      <c r="AM13" s="286">
        <f t="shared" si="11"/>
        <v>16.904199999999999</v>
      </c>
      <c r="AN13" s="285"/>
      <c r="AO13" s="286">
        <v>40324.400000000001</v>
      </c>
      <c r="AP13" s="286">
        <f t="shared" si="5"/>
        <v>40.324400000000004</v>
      </c>
      <c r="AQ13" s="286">
        <v>20736.800000000003</v>
      </c>
      <c r="AR13" s="287">
        <f t="shared" si="6"/>
        <v>20.736800000000002</v>
      </c>
      <c r="AS13" s="290">
        <v>31124.100000000002</v>
      </c>
      <c r="AT13" s="286">
        <f t="shared" si="7"/>
        <v>31.124100000000002</v>
      </c>
      <c r="AU13" s="285">
        <v>29476.7</v>
      </c>
      <c r="AV13" s="285">
        <f t="shared" si="8"/>
        <v>29.476700000000001</v>
      </c>
      <c r="AW13" s="286">
        <v>55580.099999999991</v>
      </c>
      <c r="AX13" s="287">
        <f t="shared" si="9"/>
        <v>55.580099999999995</v>
      </c>
    </row>
    <row r="14" spans="1:50" s="42" customFormat="1" ht="15" customHeight="1">
      <c r="A14" s="44" t="s">
        <v>19</v>
      </c>
      <c r="B14" s="45">
        <v>8.5595999999999997</v>
      </c>
      <c r="C14" s="45">
        <v>8.8587000000000007</v>
      </c>
      <c r="D14" s="45">
        <v>15.735899999999999</v>
      </c>
      <c r="E14" s="35">
        <v>17.7058</v>
      </c>
      <c r="F14" s="35">
        <v>25.7409</v>
      </c>
      <c r="G14" s="43">
        <v>14.376799999999999</v>
      </c>
      <c r="H14" s="43">
        <v>14155.7</v>
      </c>
      <c r="I14" s="43">
        <v>16658.3</v>
      </c>
      <c r="J14" s="43">
        <v>30054.9</v>
      </c>
      <c r="K14" s="43">
        <v>53652.7</v>
      </c>
      <c r="L14" s="43">
        <v>55024.2</v>
      </c>
      <c r="M14" s="43">
        <v>19842.2</v>
      </c>
      <c r="N14" s="43">
        <v>33981</v>
      </c>
      <c r="O14" s="43">
        <v>46338.499999999993</v>
      </c>
      <c r="P14" s="42">
        <v>17432.300000000003</v>
      </c>
      <c r="Q14" s="42">
        <v>77611.899999999994</v>
      </c>
      <c r="R14" s="286"/>
      <c r="S14" s="284">
        <v>6</v>
      </c>
      <c r="T14" s="279"/>
      <c r="U14" s="285"/>
      <c r="V14" s="279">
        <v>14376.8</v>
      </c>
      <c r="W14" s="286">
        <f t="shared" si="12"/>
        <v>14.376799999999999</v>
      </c>
      <c r="X14" s="285"/>
      <c r="Y14" s="286">
        <v>14155.7</v>
      </c>
      <c r="Z14" s="286">
        <f t="shared" si="2"/>
        <v>14.155700000000001</v>
      </c>
      <c r="AA14" s="285"/>
      <c r="AB14" s="286">
        <v>16658.3</v>
      </c>
      <c r="AC14" s="286">
        <f t="shared" si="3"/>
        <v>16.658300000000001</v>
      </c>
      <c r="AD14" s="285"/>
      <c r="AE14" s="286">
        <v>30054.9</v>
      </c>
      <c r="AF14" s="285"/>
      <c r="AG14" s="287">
        <f t="shared" si="4"/>
        <v>30.0549</v>
      </c>
      <c r="AH14" s="285"/>
      <c r="AI14" s="289">
        <v>53652.7</v>
      </c>
      <c r="AJ14" s="286">
        <f t="shared" si="10"/>
        <v>53.652699999999996</v>
      </c>
      <c r="AK14" s="285"/>
      <c r="AL14" s="286">
        <v>55024.200000000004</v>
      </c>
      <c r="AM14" s="286">
        <f t="shared" si="11"/>
        <v>55.024200000000008</v>
      </c>
      <c r="AN14" s="285"/>
      <c r="AO14" s="286">
        <v>73080.599999999991</v>
      </c>
      <c r="AP14" s="286">
        <f t="shared" si="5"/>
        <v>73.08059999999999</v>
      </c>
      <c r="AQ14" s="286">
        <v>19842.2</v>
      </c>
      <c r="AR14" s="287">
        <f t="shared" si="6"/>
        <v>19.842200000000002</v>
      </c>
      <c r="AS14" s="290">
        <v>33981</v>
      </c>
      <c r="AT14" s="286">
        <f t="shared" si="7"/>
        <v>33.981000000000002</v>
      </c>
      <c r="AU14" s="285">
        <v>46338.499999999993</v>
      </c>
      <c r="AV14" s="285">
        <f t="shared" si="8"/>
        <v>46.338499999999996</v>
      </c>
      <c r="AW14" s="286">
        <v>17432.300000000003</v>
      </c>
      <c r="AX14" s="287">
        <f t="shared" si="9"/>
        <v>17.432300000000001</v>
      </c>
    </row>
    <row r="15" spans="1:50" s="42" customFormat="1" ht="15" customHeight="1">
      <c r="A15" s="44" t="s">
        <v>20</v>
      </c>
      <c r="B15" s="45">
        <v>6.7871000000000006</v>
      </c>
      <c r="C15" s="45">
        <v>4.0308000000000002</v>
      </c>
      <c r="D15" s="45">
        <v>10.6968</v>
      </c>
      <c r="E15" s="35">
        <v>15.5723</v>
      </c>
      <c r="F15" s="35">
        <v>6.2939999999999996</v>
      </c>
      <c r="G15" s="43">
        <v>4.8952999999999998</v>
      </c>
      <c r="H15" s="43">
        <v>7588.1</v>
      </c>
      <c r="I15" s="43">
        <v>12546.2</v>
      </c>
      <c r="J15" s="43">
        <v>11140.2</v>
      </c>
      <c r="K15" s="43">
        <v>15183.8</v>
      </c>
      <c r="L15" s="43">
        <v>19004.2</v>
      </c>
      <c r="M15" s="43">
        <v>23599.200000000001</v>
      </c>
      <c r="N15" s="43">
        <v>11020.1</v>
      </c>
      <c r="O15" s="43">
        <v>9766.5</v>
      </c>
      <c r="P15" s="42">
        <v>10139.1</v>
      </c>
      <c r="Q15" s="42">
        <v>20751.3</v>
      </c>
      <c r="R15" s="286"/>
      <c r="S15" s="284">
        <v>6.1</v>
      </c>
      <c r="T15" s="279"/>
      <c r="U15" s="285"/>
      <c r="V15" s="279">
        <v>4895.3</v>
      </c>
      <c r="W15" s="286">
        <f t="shared" si="12"/>
        <v>4.8952999999999998</v>
      </c>
      <c r="X15" s="285"/>
      <c r="Y15" s="286">
        <v>7588.1</v>
      </c>
      <c r="Z15" s="286">
        <f t="shared" si="2"/>
        <v>7.5881000000000007</v>
      </c>
      <c r="AA15" s="285"/>
      <c r="AB15" s="286">
        <v>12546.199999999999</v>
      </c>
      <c r="AC15" s="286">
        <f t="shared" si="3"/>
        <v>12.546199999999999</v>
      </c>
      <c r="AD15" s="285"/>
      <c r="AE15" s="286">
        <v>11140.2</v>
      </c>
      <c r="AF15" s="285"/>
      <c r="AG15" s="287">
        <f t="shared" si="4"/>
        <v>11.1402</v>
      </c>
      <c r="AH15" s="285"/>
      <c r="AI15" s="289">
        <v>15183.800000000001</v>
      </c>
      <c r="AJ15" s="286">
        <f t="shared" si="10"/>
        <v>15.183800000000002</v>
      </c>
      <c r="AK15" s="285"/>
      <c r="AL15" s="286">
        <v>19004.199999999997</v>
      </c>
      <c r="AM15" s="286">
        <f t="shared" si="11"/>
        <v>19.004199999999997</v>
      </c>
      <c r="AN15" s="285"/>
      <c r="AO15" s="286">
        <v>13533.5</v>
      </c>
      <c r="AP15" s="286">
        <f t="shared" si="5"/>
        <v>13.5335</v>
      </c>
      <c r="AQ15" s="286">
        <v>23599.200000000001</v>
      </c>
      <c r="AR15" s="287">
        <f t="shared" si="6"/>
        <v>23.5992</v>
      </c>
      <c r="AS15" s="290">
        <v>11020.1</v>
      </c>
      <c r="AT15" s="286">
        <f t="shared" si="7"/>
        <v>11.020100000000001</v>
      </c>
      <c r="AU15" s="285">
        <v>9766.5</v>
      </c>
      <c r="AV15" s="285">
        <f t="shared" si="8"/>
        <v>9.7665000000000006</v>
      </c>
      <c r="AW15" s="286">
        <v>10139.1</v>
      </c>
      <c r="AX15" s="287">
        <f t="shared" si="9"/>
        <v>10.139100000000001</v>
      </c>
    </row>
    <row r="16" spans="1:50" s="42" customFormat="1" ht="15" customHeight="1">
      <c r="A16" s="44" t="s">
        <v>21</v>
      </c>
      <c r="B16" s="45">
        <v>5.3247999999999998</v>
      </c>
      <c r="C16" s="45">
        <v>7.3711000000000002</v>
      </c>
      <c r="D16" s="45">
        <v>7.6257000000000001</v>
      </c>
      <c r="E16" s="35">
        <v>13.047600000000001</v>
      </c>
      <c r="F16" s="35">
        <v>13.5984</v>
      </c>
      <c r="G16" s="43">
        <v>7.9443000000000001</v>
      </c>
      <c r="H16" s="43">
        <v>12702.7</v>
      </c>
      <c r="I16" s="43">
        <v>13841.6</v>
      </c>
      <c r="J16" s="43">
        <v>14432.8</v>
      </c>
      <c r="K16" s="43">
        <v>11940.9</v>
      </c>
      <c r="L16" s="43">
        <v>17418.099999999999</v>
      </c>
      <c r="M16" s="43">
        <v>21507.599999999999</v>
      </c>
      <c r="N16" s="43">
        <v>15412.499999999998</v>
      </c>
      <c r="O16" s="43">
        <v>24128.1</v>
      </c>
      <c r="P16" s="42">
        <v>23725.600000000002</v>
      </c>
      <c r="Q16" s="42">
        <v>112321.7</v>
      </c>
      <c r="R16" s="286"/>
      <c r="S16" s="284">
        <v>17.3</v>
      </c>
      <c r="T16" s="279"/>
      <c r="U16" s="285"/>
      <c r="V16" s="279">
        <v>7944.3</v>
      </c>
      <c r="W16" s="286">
        <f t="shared" si="12"/>
        <v>7.9443000000000001</v>
      </c>
      <c r="X16" s="285"/>
      <c r="Y16" s="286">
        <v>12702.7</v>
      </c>
      <c r="Z16" s="286">
        <f t="shared" si="2"/>
        <v>12.7027</v>
      </c>
      <c r="AA16" s="285"/>
      <c r="AB16" s="286">
        <v>13841.599999999999</v>
      </c>
      <c r="AC16" s="286">
        <f t="shared" si="3"/>
        <v>13.841599999999998</v>
      </c>
      <c r="AD16" s="285"/>
      <c r="AE16" s="286">
        <v>14432.800000000001</v>
      </c>
      <c r="AF16" s="285"/>
      <c r="AG16" s="287">
        <f t="shared" si="4"/>
        <v>14.4328</v>
      </c>
      <c r="AH16" s="285"/>
      <c r="AI16" s="289">
        <v>11940.900000000001</v>
      </c>
      <c r="AJ16" s="286">
        <f t="shared" si="10"/>
        <v>11.940900000000001</v>
      </c>
      <c r="AK16" s="285"/>
      <c r="AL16" s="286">
        <v>17418.100000000002</v>
      </c>
      <c r="AM16" s="286">
        <f t="shared" si="11"/>
        <v>17.418100000000003</v>
      </c>
      <c r="AN16" s="285"/>
      <c r="AO16" s="286">
        <v>19080.299999999996</v>
      </c>
      <c r="AP16" s="286">
        <f t="shared" si="5"/>
        <v>19.080299999999994</v>
      </c>
      <c r="AQ16" s="286">
        <v>21507.599999999999</v>
      </c>
      <c r="AR16" s="287">
        <f t="shared" si="6"/>
        <v>21.5076</v>
      </c>
      <c r="AS16" s="290">
        <v>15412.499999999998</v>
      </c>
      <c r="AT16" s="286">
        <f t="shared" si="7"/>
        <v>15.412499999999998</v>
      </c>
      <c r="AU16" s="285">
        <v>24128.1</v>
      </c>
      <c r="AV16" s="285">
        <f t="shared" si="8"/>
        <v>24.1281</v>
      </c>
      <c r="AW16" s="286">
        <v>23725.600000000002</v>
      </c>
      <c r="AX16" s="287">
        <f t="shared" si="9"/>
        <v>23.725600000000004</v>
      </c>
    </row>
    <row r="17" spans="1:50" s="42" customFormat="1" ht="15" customHeight="1">
      <c r="A17" s="44" t="s">
        <v>22</v>
      </c>
      <c r="B17" s="45">
        <v>7.35</v>
      </c>
      <c r="C17" s="45">
        <v>7.1460999999999997</v>
      </c>
      <c r="D17" s="45">
        <v>10.005000000000001</v>
      </c>
      <c r="E17" s="35">
        <v>14.210300000000002</v>
      </c>
      <c r="F17" s="35">
        <v>12.265000000000001</v>
      </c>
      <c r="G17" s="43">
        <v>6.4141000000000004</v>
      </c>
      <c r="H17" s="43">
        <v>11818.7</v>
      </c>
      <c r="I17" s="43">
        <v>15469.2</v>
      </c>
      <c r="J17" s="43">
        <v>20576.2</v>
      </c>
      <c r="K17" s="43">
        <v>21048.400000000001</v>
      </c>
      <c r="L17" s="43">
        <v>17724.400000000001</v>
      </c>
      <c r="M17" s="43">
        <v>17870.8</v>
      </c>
      <c r="N17" s="43">
        <v>42633.8</v>
      </c>
      <c r="O17" s="43">
        <v>28679.3</v>
      </c>
      <c r="P17" s="42">
        <v>34714.400000000001</v>
      </c>
      <c r="Q17" s="42">
        <v>60933.8</v>
      </c>
      <c r="R17" s="286"/>
      <c r="S17" s="284">
        <v>6.5</v>
      </c>
      <c r="T17" s="279"/>
      <c r="U17" s="285"/>
      <c r="V17" s="279">
        <v>6414.1</v>
      </c>
      <c r="W17" s="286">
        <f t="shared" si="12"/>
        <v>6.4141000000000004</v>
      </c>
      <c r="X17" s="285"/>
      <c r="Y17" s="286">
        <v>11818.7</v>
      </c>
      <c r="Z17" s="286">
        <f t="shared" si="2"/>
        <v>11.818700000000002</v>
      </c>
      <c r="AA17" s="285"/>
      <c r="AB17" s="286">
        <v>15469.199999999999</v>
      </c>
      <c r="AC17" s="286">
        <f t="shared" si="3"/>
        <v>15.469199999999999</v>
      </c>
      <c r="AD17" s="285"/>
      <c r="AE17" s="286">
        <v>20576.2</v>
      </c>
      <c r="AF17" s="285"/>
      <c r="AG17" s="287">
        <f t="shared" si="4"/>
        <v>20.5762</v>
      </c>
      <c r="AH17" s="285"/>
      <c r="AI17" s="289">
        <v>21048.399999999998</v>
      </c>
      <c r="AJ17" s="286">
        <f t="shared" si="10"/>
        <v>21.048399999999997</v>
      </c>
      <c r="AK17" s="285"/>
      <c r="AL17" s="286">
        <v>17724.400000000001</v>
      </c>
      <c r="AM17" s="286">
        <f t="shared" si="11"/>
        <v>17.724400000000003</v>
      </c>
      <c r="AN17" s="285"/>
      <c r="AO17" s="286">
        <v>19838.300000000003</v>
      </c>
      <c r="AP17" s="286">
        <f t="shared" si="5"/>
        <v>19.838300000000004</v>
      </c>
      <c r="AQ17" s="286">
        <v>17870.8</v>
      </c>
      <c r="AR17" s="287">
        <f t="shared" si="6"/>
        <v>17.870799999999999</v>
      </c>
      <c r="AS17" s="290">
        <v>42633.8</v>
      </c>
      <c r="AT17" s="286">
        <f t="shared" si="7"/>
        <v>42.633800000000001</v>
      </c>
      <c r="AU17" s="285">
        <v>28679.3</v>
      </c>
      <c r="AV17" s="285">
        <f t="shared" si="8"/>
        <v>28.679299999999998</v>
      </c>
      <c r="AW17" s="286">
        <v>34714.400000000001</v>
      </c>
      <c r="AX17" s="287">
        <f t="shared" si="9"/>
        <v>34.714400000000005</v>
      </c>
    </row>
    <row r="18" spans="1:50" s="42" customFormat="1" ht="15" customHeight="1">
      <c r="A18" s="44" t="s">
        <v>23</v>
      </c>
      <c r="B18" s="45">
        <v>18.341000000000001</v>
      </c>
      <c r="C18" s="45">
        <v>8.4661000000000008</v>
      </c>
      <c r="D18" s="45">
        <v>13.413</v>
      </c>
      <c r="E18" s="35">
        <v>6.8740000000000006</v>
      </c>
      <c r="F18" s="35">
        <v>19.393999999999998</v>
      </c>
      <c r="G18" s="43">
        <v>12.8866</v>
      </c>
      <c r="H18" s="43">
        <v>9214.9</v>
      </c>
      <c r="I18" s="43">
        <v>15944.7</v>
      </c>
      <c r="J18" s="43">
        <v>21578.5</v>
      </c>
      <c r="K18" s="43">
        <v>21549.5</v>
      </c>
      <c r="L18" s="43">
        <v>18219.2</v>
      </c>
      <c r="M18" s="43">
        <v>43266</v>
      </c>
      <c r="N18" s="43">
        <v>54932.6</v>
      </c>
      <c r="O18" s="43">
        <v>46972.4</v>
      </c>
      <c r="P18" s="42">
        <v>55765.4</v>
      </c>
      <c r="Q18" s="42">
        <v>195577.2</v>
      </c>
      <c r="R18" s="286"/>
      <c r="S18" s="284">
        <v>6.4</v>
      </c>
      <c r="T18" s="279"/>
      <c r="U18" s="285"/>
      <c r="V18" s="279">
        <v>12886.6</v>
      </c>
      <c r="W18" s="286">
        <f t="shared" si="12"/>
        <v>12.8866</v>
      </c>
      <c r="X18" s="285"/>
      <c r="Y18" s="286">
        <v>9214.9</v>
      </c>
      <c r="Z18" s="286">
        <f t="shared" si="2"/>
        <v>9.2149000000000001</v>
      </c>
      <c r="AA18" s="285"/>
      <c r="AB18" s="286">
        <v>15944.7</v>
      </c>
      <c r="AC18" s="286">
        <f t="shared" si="3"/>
        <v>15.944700000000001</v>
      </c>
      <c r="AD18" s="285"/>
      <c r="AE18" s="286">
        <v>21578.500000000004</v>
      </c>
      <c r="AF18" s="285"/>
      <c r="AG18" s="287">
        <f t="shared" si="4"/>
        <v>21.578500000000005</v>
      </c>
      <c r="AH18" s="285"/>
      <c r="AI18" s="289">
        <v>21549.500000000004</v>
      </c>
      <c r="AJ18" s="286">
        <f t="shared" si="10"/>
        <v>21.549500000000002</v>
      </c>
      <c r="AK18" s="285"/>
      <c r="AL18" s="286">
        <v>18219.2</v>
      </c>
      <c r="AM18" s="286">
        <f t="shared" si="11"/>
        <v>18.219200000000001</v>
      </c>
      <c r="AN18" s="285"/>
      <c r="AO18" s="286">
        <v>36219.199999999997</v>
      </c>
      <c r="AP18" s="286">
        <f t="shared" si="5"/>
        <v>36.219199999999994</v>
      </c>
      <c r="AQ18" s="286">
        <v>43266</v>
      </c>
      <c r="AR18" s="287">
        <f t="shared" si="6"/>
        <v>43.265999999999998</v>
      </c>
      <c r="AS18" s="290">
        <v>54932.6</v>
      </c>
      <c r="AT18" s="286">
        <f t="shared" si="7"/>
        <v>54.932600000000001</v>
      </c>
      <c r="AU18" s="285">
        <v>46972.4</v>
      </c>
      <c r="AV18" s="285">
        <f t="shared" si="8"/>
        <v>46.9724</v>
      </c>
      <c r="AW18" s="286">
        <v>55765.4</v>
      </c>
      <c r="AX18" s="287">
        <f t="shared" si="9"/>
        <v>55.7654</v>
      </c>
    </row>
    <row r="19" spans="1:50" s="42" customFormat="1" ht="15" customHeight="1">
      <c r="A19" s="44" t="s">
        <v>24</v>
      </c>
      <c r="B19" s="45">
        <v>11.121799999999999</v>
      </c>
      <c r="C19" s="45">
        <v>5.2858000000000001</v>
      </c>
      <c r="D19" s="45">
        <v>7.3061999999999996</v>
      </c>
      <c r="E19" s="35">
        <v>7.6035999999999992</v>
      </c>
      <c r="F19" s="35">
        <v>10.513399999999999</v>
      </c>
      <c r="G19" s="43">
        <v>6.4493999999999998</v>
      </c>
      <c r="H19" s="43">
        <v>12512.3</v>
      </c>
      <c r="I19" s="43">
        <v>17550.2</v>
      </c>
      <c r="J19" s="43">
        <v>16249.7</v>
      </c>
      <c r="K19" s="43">
        <v>11108</v>
      </c>
      <c r="L19" s="43">
        <v>11372.4</v>
      </c>
      <c r="M19" s="43">
        <v>8589</v>
      </c>
      <c r="N19" s="43">
        <v>9260.5</v>
      </c>
      <c r="O19" s="43">
        <v>10015.5</v>
      </c>
      <c r="P19" s="42">
        <v>7024.9</v>
      </c>
      <c r="Q19" s="42">
        <v>15438.8</v>
      </c>
      <c r="R19" s="286"/>
      <c r="S19" s="284">
        <v>6.5</v>
      </c>
      <c r="T19" s="284">
        <f>S19/S$8*100</f>
        <v>0.15965293718124657</v>
      </c>
      <c r="U19" s="285"/>
      <c r="V19" s="279">
        <v>6449.4</v>
      </c>
      <c r="W19" s="286">
        <f t="shared" si="12"/>
        <v>6.4493999999999998</v>
      </c>
      <c r="X19" s="285"/>
      <c r="Y19" s="286">
        <v>12512.3</v>
      </c>
      <c r="Z19" s="286">
        <f t="shared" si="2"/>
        <v>12.5123</v>
      </c>
      <c r="AA19" s="285"/>
      <c r="AB19" s="286">
        <v>17550.2</v>
      </c>
      <c r="AC19" s="286">
        <f t="shared" si="3"/>
        <v>17.5502</v>
      </c>
      <c r="AD19" s="285"/>
      <c r="AE19" s="286">
        <v>16249.7</v>
      </c>
      <c r="AF19" s="285"/>
      <c r="AG19" s="287">
        <f t="shared" si="4"/>
        <v>16.249700000000001</v>
      </c>
      <c r="AH19" s="285"/>
      <c r="AI19" s="289">
        <v>11108</v>
      </c>
      <c r="AJ19" s="286">
        <f t="shared" si="10"/>
        <v>11.108000000000001</v>
      </c>
      <c r="AK19" s="285"/>
      <c r="AL19" s="286">
        <v>11372.4</v>
      </c>
      <c r="AM19" s="286">
        <f t="shared" si="11"/>
        <v>11.372399999999999</v>
      </c>
      <c r="AN19" s="285"/>
      <c r="AO19" s="286">
        <v>14869.900000000001</v>
      </c>
      <c r="AP19" s="286">
        <f t="shared" si="5"/>
        <v>14.869900000000001</v>
      </c>
      <c r="AQ19" s="286">
        <v>8589</v>
      </c>
      <c r="AR19" s="287">
        <f t="shared" si="6"/>
        <v>8.5890000000000004</v>
      </c>
      <c r="AS19" s="290">
        <v>9260.5</v>
      </c>
      <c r="AT19" s="286">
        <f t="shared" si="7"/>
        <v>9.2605000000000004</v>
      </c>
      <c r="AU19" s="285">
        <v>10015.5</v>
      </c>
      <c r="AV19" s="285">
        <f t="shared" si="8"/>
        <v>10.015499999999999</v>
      </c>
      <c r="AW19" s="286">
        <v>7024.9</v>
      </c>
      <c r="AX19" s="287">
        <f t="shared" si="9"/>
        <v>7.0248999999999997</v>
      </c>
    </row>
    <row r="20" spans="1:50" ht="15" customHeight="1">
      <c r="A20" s="44" t="s">
        <v>25</v>
      </c>
      <c r="B20" s="45">
        <v>32.278300000000002</v>
      </c>
      <c r="C20" s="45">
        <v>64.368499999999997</v>
      </c>
      <c r="D20" s="45">
        <v>32.152700000000003</v>
      </c>
      <c r="E20" s="35">
        <v>29.035599999999999</v>
      </c>
      <c r="F20" s="35">
        <v>110.2359</v>
      </c>
      <c r="G20" s="47">
        <v>143.93450000000001</v>
      </c>
      <c r="H20" s="47">
        <v>194867.8</v>
      </c>
      <c r="I20" s="47">
        <v>122330.00000000001</v>
      </c>
      <c r="J20" s="47">
        <v>76963.899999999994</v>
      </c>
      <c r="K20" s="47">
        <v>79112.100000000006</v>
      </c>
      <c r="L20" s="47">
        <v>113431.3</v>
      </c>
      <c r="M20" s="47">
        <v>130283.39999999998</v>
      </c>
      <c r="N20" s="47">
        <v>79630.200000000026</v>
      </c>
      <c r="O20" s="47">
        <v>97585.9</v>
      </c>
      <c r="P20" s="41">
        <v>102419.3</v>
      </c>
      <c r="Q20" s="41">
        <v>621535.1</v>
      </c>
      <c r="R20" s="291"/>
      <c r="S20" s="284">
        <v>15.7</v>
      </c>
      <c r="T20" s="284">
        <f>S20/S$8*100</f>
        <v>0.38562324826854932</v>
      </c>
      <c r="U20" s="284" t="s">
        <v>26</v>
      </c>
      <c r="V20" s="279">
        <v>143934.5</v>
      </c>
      <c r="W20" s="286">
        <f t="shared" si="12"/>
        <v>143.93450000000001</v>
      </c>
      <c r="X20" s="284"/>
      <c r="Y20" s="291">
        <v>194867.8</v>
      </c>
      <c r="Z20" s="286">
        <f t="shared" si="2"/>
        <v>194.86779999999999</v>
      </c>
      <c r="AA20" s="284"/>
      <c r="AB20" s="291">
        <v>122330.00000000001</v>
      </c>
      <c r="AC20" s="286">
        <f t="shared" si="3"/>
        <v>122.33000000000001</v>
      </c>
      <c r="AD20" s="285"/>
      <c r="AE20" s="291">
        <v>76963.89999999998</v>
      </c>
      <c r="AF20" s="284"/>
      <c r="AG20" s="287">
        <f t="shared" si="4"/>
        <v>76.963899999999981</v>
      </c>
      <c r="AH20" s="284"/>
      <c r="AI20" s="292">
        <v>79112.099999999991</v>
      </c>
      <c r="AJ20" s="286">
        <f t="shared" si="10"/>
        <v>79.112099999999998</v>
      </c>
      <c r="AK20" s="284"/>
      <c r="AL20" s="291">
        <v>113431.29999999999</v>
      </c>
      <c r="AM20" s="286">
        <f t="shared" si="11"/>
        <v>113.43129999999999</v>
      </c>
      <c r="AN20" s="284"/>
      <c r="AO20" s="291">
        <v>127130.9</v>
      </c>
      <c r="AP20" s="286">
        <f t="shared" si="5"/>
        <v>127.1309</v>
      </c>
      <c r="AQ20" s="291">
        <v>130283.39999999998</v>
      </c>
      <c r="AR20" s="287">
        <f t="shared" si="6"/>
        <v>130.28339999999997</v>
      </c>
      <c r="AS20" s="293">
        <v>79630.200000000026</v>
      </c>
      <c r="AT20" s="286">
        <f t="shared" si="7"/>
        <v>79.630200000000031</v>
      </c>
      <c r="AU20" s="284">
        <v>97585.9</v>
      </c>
      <c r="AV20" s="285">
        <f t="shared" si="8"/>
        <v>97.585899999999995</v>
      </c>
      <c r="AW20" s="291">
        <v>102419.3</v>
      </c>
      <c r="AX20" s="287">
        <f t="shared" si="9"/>
        <v>102.41930000000001</v>
      </c>
    </row>
    <row r="21" spans="1:50" s="42" customFormat="1" ht="15" customHeight="1">
      <c r="A21" s="44" t="s">
        <v>27</v>
      </c>
      <c r="B21" s="45">
        <v>9.14</v>
      </c>
      <c r="C21" s="45">
        <v>11.3081</v>
      </c>
      <c r="D21" s="45">
        <v>19.436199999999999</v>
      </c>
      <c r="E21" s="35">
        <v>27.700999999999997</v>
      </c>
      <c r="F21" s="35">
        <v>22.308900000000001</v>
      </c>
      <c r="G21" s="43">
        <v>18.035599999999999</v>
      </c>
      <c r="H21" s="43">
        <v>21758.3</v>
      </c>
      <c r="I21" s="43">
        <v>31355.9</v>
      </c>
      <c r="J21" s="43">
        <v>39172</v>
      </c>
      <c r="K21" s="43">
        <v>23522.1</v>
      </c>
      <c r="L21" s="43">
        <v>22806.2</v>
      </c>
      <c r="M21" s="43">
        <v>19890.5</v>
      </c>
      <c r="N21" s="43">
        <v>28940.600000000002</v>
      </c>
      <c r="O21" s="43">
        <v>22593.5</v>
      </c>
      <c r="P21" s="42">
        <v>14469</v>
      </c>
      <c r="Q21" s="42">
        <v>109886.9</v>
      </c>
      <c r="R21" s="286"/>
      <c r="S21" s="284">
        <v>16.600000000000001</v>
      </c>
      <c r="T21" s="284">
        <f>S21/S$8*100</f>
        <v>0.40772903957056816</v>
      </c>
      <c r="U21" s="285"/>
      <c r="V21" s="279">
        <v>18035.599999999999</v>
      </c>
      <c r="W21" s="286">
        <f t="shared" si="12"/>
        <v>18.035599999999999</v>
      </c>
      <c r="X21" s="285"/>
      <c r="Y21" s="286">
        <v>21758.3</v>
      </c>
      <c r="Z21" s="286">
        <f t="shared" si="2"/>
        <v>21.758299999999998</v>
      </c>
      <c r="AA21" s="285"/>
      <c r="AB21" s="286">
        <v>31355.899999999998</v>
      </c>
      <c r="AC21" s="286">
        <f t="shared" si="3"/>
        <v>31.355899999999998</v>
      </c>
      <c r="AD21" s="285"/>
      <c r="AE21" s="286">
        <v>39172</v>
      </c>
      <c r="AF21" s="285"/>
      <c r="AG21" s="287">
        <f t="shared" si="4"/>
        <v>39.171999999999997</v>
      </c>
      <c r="AH21" s="285"/>
      <c r="AI21" s="289">
        <v>23522.1</v>
      </c>
      <c r="AJ21" s="286">
        <f t="shared" si="10"/>
        <v>23.522099999999998</v>
      </c>
      <c r="AK21" s="285"/>
      <c r="AL21" s="286">
        <v>22806.2</v>
      </c>
      <c r="AM21" s="286">
        <f t="shared" si="11"/>
        <v>22.8062</v>
      </c>
      <c r="AN21" s="285"/>
      <c r="AO21" s="286">
        <v>21306.9</v>
      </c>
      <c r="AP21" s="286">
        <f t="shared" si="5"/>
        <v>21.306900000000002</v>
      </c>
      <c r="AQ21" s="286">
        <v>19890.5</v>
      </c>
      <c r="AR21" s="287">
        <f t="shared" si="6"/>
        <v>19.890499999999999</v>
      </c>
      <c r="AS21" s="290">
        <v>28940.600000000002</v>
      </c>
      <c r="AT21" s="286">
        <f t="shared" si="7"/>
        <v>28.940600000000003</v>
      </c>
      <c r="AU21" s="285">
        <v>22593.5</v>
      </c>
      <c r="AV21" s="285">
        <f t="shared" si="8"/>
        <v>22.593499999999999</v>
      </c>
      <c r="AW21" s="286">
        <v>14469</v>
      </c>
      <c r="AX21" s="287">
        <f t="shared" si="9"/>
        <v>14.468999999999999</v>
      </c>
    </row>
    <row r="22" spans="1:50" s="42" customFormat="1" ht="15" customHeight="1">
      <c r="A22" s="44" t="s">
        <v>28</v>
      </c>
      <c r="B22" s="45">
        <v>16.613299999999999</v>
      </c>
      <c r="C22" s="45">
        <v>11.945</v>
      </c>
      <c r="D22" s="45">
        <v>33.915900000000001</v>
      </c>
      <c r="E22" s="35">
        <v>37.871400000000001</v>
      </c>
      <c r="F22" s="35">
        <v>38.544599999999996</v>
      </c>
      <c r="G22" s="43">
        <v>70.174399999999991</v>
      </c>
      <c r="H22" s="43">
        <v>44123.6</v>
      </c>
      <c r="I22" s="43">
        <v>16972.7</v>
      </c>
      <c r="J22" s="43">
        <v>30430.6</v>
      </c>
      <c r="K22" s="43">
        <v>40943.699999999997</v>
      </c>
      <c r="L22" s="43">
        <v>44522.6</v>
      </c>
      <c r="M22" s="43">
        <v>41064.899999999994</v>
      </c>
      <c r="N22" s="43">
        <v>38416.099999999991</v>
      </c>
      <c r="O22" s="43">
        <v>29336.300000000003</v>
      </c>
      <c r="P22" s="42">
        <v>38325.4</v>
      </c>
      <c r="Q22" s="42">
        <v>163467.70000000001</v>
      </c>
      <c r="R22" s="286"/>
      <c r="S22" s="284">
        <v>10.1</v>
      </c>
      <c r="T22" s="284">
        <f>S22/S$8*100</f>
        <v>0.24807610238932157</v>
      </c>
      <c r="U22" s="285"/>
      <c r="V22" s="279">
        <v>70174.399999999994</v>
      </c>
      <c r="W22" s="286">
        <f t="shared" si="12"/>
        <v>70.174399999999991</v>
      </c>
      <c r="X22" s="285"/>
      <c r="Y22" s="286">
        <v>44123.6</v>
      </c>
      <c r="Z22" s="286">
        <f t="shared" si="2"/>
        <v>44.123599999999996</v>
      </c>
      <c r="AA22" s="285"/>
      <c r="AB22" s="286">
        <v>16972.7</v>
      </c>
      <c r="AC22" s="286">
        <f t="shared" si="3"/>
        <v>16.9727</v>
      </c>
      <c r="AD22" s="285"/>
      <c r="AE22" s="286">
        <v>30430.6</v>
      </c>
      <c r="AF22" s="285"/>
      <c r="AG22" s="287">
        <f t="shared" si="4"/>
        <v>30.430599999999998</v>
      </c>
      <c r="AH22" s="285"/>
      <c r="AI22" s="289">
        <v>40943.69999999999</v>
      </c>
      <c r="AJ22" s="286">
        <f t="shared" si="10"/>
        <v>40.943699999999993</v>
      </c>
      <c r="AK22" s="285"/>
      <c r="AL22" s="286">
        <v>44522.6</v>
      </c>
      <c r="AM22" s="286">
        <f t="shared" si="11"/>
        <v>44.522599999999997</v>
      </c>
      <c r="AN22" s="285"/>
      <c r="AO22" s="286">
        <v>39703.199999999997</v>
      </c>
      <c r="AP22" s="286">
        <f t="shared" si="5"/>
        <v>39.703199999999995</v>
      </c>
      <c r="AQ22" s="286">
        <v>41064.899999999994</v>
      </c>
      <c r="AR22" s="287">
        <f t="shared" si="6"/>
        <v>41.064899999999994</v>
      </c>
      <c r="AS22" s="290">
        <v>38416.099999999991</v>
      </c>
      <c r="AT22" s="286">
        <f t="shared" si="7"/>
        <v>38.416099999999993</v>
      </c>
      <c r="AU22" s="285">
        <v>29336.300000000003</v>
      </c>
      <c r="AV22" s="285">
        <f t="shared" si="8"/>
        <v>29.336300000000001</v>
      </c>
      <c r="AW22" s="286">
        <v>38325.4</v>
      </c>
      <c r="AX22" s="287">
        <f t="shared" si="9"/>
        <v>38.325400000000002</v>
      </c>
    </row>
    <row r="23" spans="1:50" s="42" customFormat="1" ht="15" customHeight="1">
      <c r="A23" s="46" t="s">
        <v>29</v>
      </c>
      <c r="B23" s="45">
        <v>8.0428999999999995</v>
      </c>
      <c r="C23" s="45">
        <v>14.108000000000001</v>
      </c>
      <c r="D23" s="45">
        <v>13.9491</v>
      </c>
      <c r="E23" s="35">
        <v>19.797699999999999</v>
      </c>
      <c r="F23" s="35">
        <v>23.529700000000002</v>
      </c>
      <c r="G23" s="43">
        <v>15.632</v>
      </c>
      <c r="H23" s="43">
        <v>16412</v>
      </c>
      <c r="I23" s="43">
        <v>17907.3</v>
      </c>
      <c r="J23" s="43">
        <v>22579.7</v>
      </c>
      <c r="K23" s="43">
        <v>24581.1</v>
      </c>
      <c r="L23" s="43">
        <v>21751.1</v>
      </c>
      <c r="M23" s="43">
        <v>26428.299999999996</v>
      </c>
      <c r="N23" s="43">
        <v>28021.799999999996</v>
      </c>
      <c r="O23" s="43">
        <v>25057.1</v>
      </c>
      <c r="P23" s="42">
        <v>20074</v>
      </c>
      <c r="Q23" s="42">
        <v>88701.2</v>
      </c>
      <c r="R23" s="286"/>
      <c r="S23" s="284"/>
      <c r="T23" s="284"/>
      <c r="U23" s="285"/>
      <c r="V23" s="279">
        <v>15632</v>
      </c>
      <c r="W23" s="286">
        <f t="shared" si="12"/>
        <v>15.632</v>
      </c>
      <c r="X23" s="285"/>
      <c r="Y23" s="286">
        <v>16412</v>
      </c>
      <c r="Z23" s="286">
        <f t="shared" si="2"/>
        <v>16.411999999999999</v>
      </c>
      <c r="AA23" s="285"/>
      <c r="AB23" s="286">
        <v>17907.3</v>
      </c>
      <c r="AC23" s="286">
        <f t="shared" si="3"/>
        <v>17.907299999999999</v>
      </c>
      <c r="AD23" s="285"/>
      <c r="AE23" s="286">
        <v>22579.7</v>
      </c>
      <c r="AF23" s="285"/>
      <c r="AG23" s="287">
        <f t="shared" si="4"/>
        <v>22.579699999999999</v>
      </c>
      <c r="AH23" s="285"/>
      <c r="AI23" s="289">
        <v>24581.100000000002</v>
      </c>
      <c r="AJ23" s="286">
        <f t="shared" si="10"/>
        <v>24.581100000000003</v>
      </c>
      <c r="AK23" s="285"/>
      <c r="AL23" s="286">
        <v>21751.099999999995</v>
      </c>
      <c r="AM23" s="286">
        <f t="shared" si="11"/>
        <v>21.751099999999994</v>
      </c>
      <c r="AN23" s="285"/>
      <c r="AO23" s="286">
        <v>27452.799999999999</v>
      </c>
      <c r="AP23" s="286">
        <f t="shared" si="5"/>
        <v>27.4528</v>
      </c>
      <c r="AQ23" s="286">
        <v>26428.299999999996</v>
      </c>
      <c r="AR23" s="287">
        <f t="shared" si="6"/>
        <v>26.428299999999997</v>
      </c>
      <c r="AS23" s="290">
        <v>28021.799999999996</v>
      </c>
      <c r="AT23" s="286">
        <f t="shared" si="7"/>
        <v>28.021799999999995</v>
      </c>
      <c r="AU23" s="285">
        <v>25057.1</v>
      </c>
      <c r="AV23" s="285">
        <f t="shared" si="8"/>
        <v>25.057099999999998</v>
      </c>
      <c r="AW23" s="286">
        <v>20074</v>
      </c>
      <c r="AX23" s="287">
        <f t="shared" si="9"/>
        <v>20.074000000000002</v>
      </c>
    </row>
    <row r="24" spans="1:50" s="28" customFormat="1" ht="15" customHeight="1">
      <c r="A24" s="44" t="s">
        <v>30</v>
      </c>
      <c r="B24" s="45">
        <v>1.8932</v>
      </c>
      <c r="C24" s="45">
        <v>1.7574000000000001</v>
      </c>
      <c r="D24" s="45">
        <v>0.92689999999999995</v>
      </c>
      <c r="E24" s="35">
        <v>0.50979999999999992</v>
      </c>
      <c r="F24" s="197">
        <v>1.0500000000000001E-2</v>
      </c>
      <c r="G24" s="43">
        <v>1.2</v>
      </c>
      <c r="H24" s="178">
        <v>134.5</v>
      </c>
      <c r="I24" s="182" t="s">
        <v>37</v>
      </c>
      <c r="J24" s="182">
        <v>460.3</v>
      </c>
      <c r="K24" s="182">
        <v>3436.9</v>
      </c>
      <c r="L24" s="182">
        <v>5913.6</v>
      </c>
      <c r="M24" s="43">
        <v>95.199999999999989</v>
      </c>
      <c r="N24" s="43">
        <v>1.4</v>
      </c>
      <c r="O24" s="43">
        <v>2501.7999999999997</v>
      </c>
      <c r="P24" s="43">
        <v>2049.8000000000002</v>
      </c>
      <c r="Q24" s="43">
        <v>11374.8</v>
      </c>
      <c r="R24" s="286"/>
      <c r="S24" s="275">
        <v>4</v>
      </c>
      <c r="T24" s="284">
        <f>S24/S$8*100</f>
        <v>9.8247961342305568E-2</v>
      </c>
      <c r="U24" s="277"/>
      <c r="V24" s="279">
        <v>1112.5</v>
      </c>
      <c r="W24" s="286">
        <f t="shared" si="12"/>
        <v>1.1125</v>
      </c>
      <c r="X24" s="277"/>
      <c r="Y24" s="286">
        <v>134.5</v>
      </c>
      <c r="Z24" s="286">
        <f t="shared" si="2"/>
        <v>0.13450000000000001</v>
      </c>
      <c r="AA24" s="277"/>
      <c r="AB24" s="294">
        <v>0</v>
      </c>
      <c r="AC24" s="286">
        <f t="shared" si="3"/>
        <v>0</v>
      </c>
      <c r="AD24" s="285"/>
      <c r="AE24" s="294">
        <v>460.3</v>
      </c>
      <c r="AF24" s="277"/>
      <c r="AG24" s="287">
        <f t="shared" si="4"/>
        <v>0.46029999999999999</v>
      </c>
      <c r="AH24" s="277"/>
      <c r="AI24" s="289">
        <v>3436.9000000000005</v>
      </c>
      <c r="AJ24" s="286">
        <f t="shared" si="10"/>
        <v>3.4369000000000005</v>
      </c>
      <c r="AK24" s="277"/>
      <c r="AL24" s="286">
        <v>5913.5999999999995</v>
      </c>
      <c r="AM24" s="286">
        <f t="shared" si="11"/>
        <v>5.9135999999999997</v>
      </c>
      <c r="AN24" s="277"/>
      <c r="AO24" s="294">
        <v>6464.9000000000005</v>
      </c>
      <c r="AP24" s="286">
        <f t="shared" si="5"/>
        <v>6.464900000000001</v>
      </c>
      <c r="AQ24" s="286">
        <v>95.199999999999989</v>
      </c>
      <c r="AR24" s="287">
        <f t="shared" si="6"/>
        <v>9.5199999999999993E-2</v>
      </c>
      <c r="AS24" s="295">
        <v>1.4</v>
      </c>
      <c r="AT24" s="286">
        <f t="shared" si="7"/>
        <v>1.4E-3</v>
      </c>
      <c r="AU24" s="285">
        <v>2501.7999999999997</v>
      </c>
      <c r="AV24" s="285">
        <f t="shared" si="8"/>
        <v>2.5017999999999998</v>
      </c>
      <c r="AW24" s="294">
        <v>2049.8000000000002</v>
      </c>
      <c r="AX24" s="287">
        <f t="shared" si="9"/>
        <v>2.0498000000000003</v>
      </c>
    </row>
    <row r="25" spans="1:50" s="36" customFormat="1" ht="5.0999999999999996" customHeight="1">
      <c r="A25" s="473"/>
      <c r="B25" s="473"/>
      <c r="C25" s="473"/>
      <c r="D25" s="473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4"/>
      <c r="R25" s="279"/>
      <c r="S25" s="278"/>
      <c r="T25" s="278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  <c r="AX25" s="280"/>
    </row>
    <row r="26" spans="1:50" s="42" customFormat="1" ht="5.0999999999999996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284"/>
      <c r="S26" s="284"/>
      <c r="T26" s="284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285"/>
      <c r="AU26" s="285"/>
      <c r="AV26" s="285"/>
      <c r="AW26" s="285"/>
      <c r="AX26" s="285"/>
    </row>
    <row r="27" spans="1:50" ht="16.5" customHeight="1"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</row>
    <row r="28" spans="1:50" ht="15" customHeight="1">
      <c r="A28" s="653" t="s">
        <v>252</v>
      </c>
      <c r="B28" s="653"/>
      <c r="C28" s="653"/>
      <c r="D28" s="653"/>
      <c r="E28" s="653"/>
      <c r="F28" s="653"/>
      <c r="G28" s="653"/>
      <c r="H28" s="653"/>
      <c r="I28" s="654"/>
      <c r="J28" s="654"/>
      <c r="K28" s="655"/>
      <c r="L28" s="655"/>
      <c r="M28" s="655"/>
      <c r="N28" s="655"/>
      <c r="O28" s="655"/>
      <c r="P28" s="655"/>
      <c r="Q28" s="655"/>
      <c r="R28" s="296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</row>
    <row r="29" spans="1:50" ht="16.5" customHeight="1">
      <c r="A29" s="649"/>
      <c r="B29" s="649"/>
      <c r="C29" s="649"/>
      <c r="D29" s="649"/>
      <c r="E29" s="649"/>
      <c r="F29" s="48"/>
      <c r="G29" s="48"/>
      <c r="H29" s="48"/>
      <c r="I29" s="181"/>
      <c r="J29" s="186"/>
      <c r="K29" s="204"/>
      <c r="L29" s="217"/>
      <c r="M29" s="239"/>
      <c r="N29" s="210"/>
      <c r="O29" s="256"/>
      <c r="P29" s="273"/>
      <c r="Q29" s="265"/>
      <c r="R29" s="265"/>
    </row>
    <row r="30" spans="1:50" ht="16.5" customHeight="1">
      <c r="A30" s="48"/>
      <c r="B30" s="48"/>
      <c r="C30" s="48"/>
      <c r="D30" s="48"/>
      <c r="E30" s="48"/>
      <c r="F30" s="48"/>
      <c r="G30" s="48"/>
      <c r="H30" s="48"/>
      <c r="I30" s="181"/>
      <c r="J30" s="186"/>
      <c r="K30" s="204"/>
      <c r="L30" s="217"/>
      <c r="M30" s="239"/>
      <c r="N30" s="210"/>
      <c r="O30" s="256"/>
      <c r="P30" s="273"/>
      <c r="Q30" s="265"/>
      <c r="R30" s="265"/>
    </row>
    <row r="32" spans="1:50" ht="16.5" customHeight="1"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</row>
    <row r="33" spans="1:39" ht="16.5" customHeight="1"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</row>
    <row r="34" spans="1:39" ht="16.5" customHeight="1"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</row>
    <row r="35" spans="1:39" ht="16.5" customHeight="1"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</row>
    <row r="36" spans="1:39" ht="16.5" customHeight="1"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</row>
    <row r="37" spans="1:39" ht="16.5" customHeight="1"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45"/>
      <c r="AL37" s="345"/>
      <c r="AM37" s="345"/>
    </row>
    <row r="38" spans="1:39" ht="16.5" customHeight="1"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45"/>
      <c r="AL38" s="345"/>
      <c r="AM38" s="345"/>
    </row>
    <row r="39" spans="1:39" ht="16.5" customHeight="1"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45"/>
      <c r="AL39" s="345"/>
      <c r="AM39" s="345"/>
    </row>
    <row r="40" spans="1:39" ht="16.5" customHeight="1">
      <c r="A40" s="49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45"/>
      <c r="AL40" s="345"/>
      <c r="AM40" s="345"/>
    </row>
    <row r="41" spans="1:39" ht="16.5" customHeight="1"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45"/>
      <c r="AL41" s="345"/>
      <c r="AM41" s="345"/>
    </row>
    <row r="42" spans="1:39" ht="16.5" customHeight="1"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45"/>
      <c r="AL42" s="345"/>
      <c r="AM42" s="345"/>
    </row>
    <row r="43" spans="1:39" ht="16.5" customHeight="1"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45"/>
      <c r="AL43" s="345"/>
      <c r="AM43" s="345"/>
    </row>
    <row r="44" spans="1:39" ht="16.5" customHeight="1"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45"/>
      <c r="AL44" s="345"/>
      <c r="AM44" s="345"/>
    </row>
    <row r="45" spans="1:39" ht="16.5" customHeight="1"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K45" s="331"/>
    </row>
    <row r="46" spans="1:39" ht="16.5" customHeight="1"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  <c r="AK46" s="331"/>
    </row>
    <row r="47" spans="1:39" ht="16.5" customHeight="1"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</row>
    <row r="48" spans="1:39" ht="16.5" customHeight="1"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</row>
    <row r="49" spans="1:37" ht="16.5" customHeight="1"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331"/>
      <c r="AH49" s="331"/>
      <c r="AI49" s="331"/>
      <c r="AJ49" s="331"/>
      <c r="AK49" s="331"/>
    </row>
    <row r="50" spans="1:37" ht="16.5" customHeight="1"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</row>
    <row r="51" spans="1:37" ht="16.5" customHeight="1"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</row>
    <row r="52" spans="1:37" ht="16.5" customHeight="1"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</row>
    <row r="53" spans="1:37" ht="16.5" customHeight="1"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</row>
    <row r="54" spans="1:37" ht="16.5" customHeight="1">
      <c r="V54" s="331"/>
      <c r="W54" s="331"/>
      <c r="X54" s="331"/>
      <c r="Y54" s="331"/>
      <c r="Z54" s="331"/>
      <c r="AA54" s="331"/>
      <c r="AB54" s="331"/>
      <c r="AC54" s="331"/>
      <c r="AD54" s="331"/>
      <c r="AE54" s="331"/>
      <c r="AF54" s="331"/>
      <c r="AG54" s="331"/>
      <c r="AH54" s="331"/>
      <c r="AI54" s="331"/>
      <c r="AJ54" s="331"/>
      <c r="AK54" s="331"/>
    </row>
    <row r="55" spans="1:37" ht="16.5" customHeight="1"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</row>
    <row r="56" spans="1:37" ht="16.5" customHeight="1"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</row>
    <row r="57" spans="1:37" ht="16.5" customHeight="1"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</row>
    <row r="58" spans="1:37" ht="16.5" customHeight="1"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</row>
    <row r="59" spans="1:37" ht="16.5" customHeight="1">
      <c r="A59" s="345"/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</row>
    <row r="60" spans="1:37" ht="16.5" customHeight="1">
      <c r="A60" s="345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</row>
    <row r="61" spans="1:37" ht="16.5" customHeight="1">
      <c r="A61" s="345"/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</row>
    <row r="62" spans="1:37" ht="16.5" customHeight="1">
      <c r="A62" s="345"/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</row>
    <row r="63" spans="1:37" ht="16.5" customHeight="1">
      <c r="A63" s="345"/>
      <c r="B63" s="345"/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</row>
    <row r="64" spans="1:37" ht="16.5" customHeight="1">
      <c r="A64" s="345"/>
      <c r="B64" s="345"/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</row>
    <row r="65" spans="1:37" ht="16.5" customHeight="1">
      <c r="A65" s="345"/>
      <c r="B65" s="345"/>
      <c r="C65" s="345"/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</row>
    <row r="66" spans="1:37" ht="16.5" customHeight="1">
      <c r="A66" s="345"/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345"/>
      <c r="P66" s="345"/>
      <c r="Q66" s="345"/>
      <c r="R66" s="345"/>
      <c r="S66" s="345"/>
      <c r="T66" s="345"/>
      <c r="U66" s="345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</row>
    <row r="67" spans="1:37" ht="16.5" customHeight="1">
      <c r="A67" s="345"/>
      <c r="B67" s="345"/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</row>
    <row r="68" spans="1:37" ht="16.5" customHeight="1">
      <c r="A68" s="345"/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</row>
    <row r="69" spans="1:37" ht="16.5" customHeight="1">
      <c r="A69" s="345"/>
      <c r="B69" s="345"/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345"/>
      <c r="P69" s="345"/>
      <c r="Q69" s="345"/>
      <c r="R69" s="345"/>
      <c r="S69" s="345"/>
      <c r="T69" s="345"/>
      <c r="U69" s="345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</row>
    <row r="70" spans="1:37" ht="16.5" customHeight="1">
      <c r="A70" s="345"/>
      <c r="B70" s="345"/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</row>
    <row r="71" spans="1:37" ht="16.5" customHeight="1">
      <c r="A71" s="345"/>
      <c r="B71" s="345"/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</row>
    <row r="72" spans="1:37" ht="16.5" customHeight="1">
      <c r="A72" s="345"/>
      <c r="B72" s="345"/>
      <c r="C72" s="345"/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5"/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</row>
    <row r="73" spans="1:37" ht="16.5" customHeight="1">
      <c r="A73" s="345"/>
      <c r="B73" s="345"/>
      <c r="C73" s="345"/>
      <c r="D73" s="345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</row>
    <row r="74" spans="1:37" ht="16.5" customHeight="1">
      <c r="A74" s="345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31"/>
      <c r="W74" s="331"/>
      <c r="X74" s="331"/>
      <c r="Y74" s="331"/>
      <c r="Z74" s="331"/>
      <c r="AA74" s="331"/>
      <c r="AB74" s="331"/>
      <c r="AC74" s="331"/>
      <c r="AD74" s="331"/>
      <c r="AE74" s="331"/>
      <c r="AF74" s="331"/>
      <c r="AG74" s="331"/>
      <c r="AH74" s="331"/>
      <c r="AI74" s="331"/>
      <c r="AJ74" s="331"/>
      <c r="AK74" s="331"/>
    </row>
    <row r="75" spans="1:37" ht="16.5" customHeight="1">
      <c r="A75" s="345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31"/>
      <c r="W75" s="331"/>
      <c r="X75" s="331"/>
      <c r="Y75" s="331"/>
      <c r="Z75" s="331"/>
      <c r="AA75" s="331"/>
      <c r="AB75" s="331"/>
      <c r="AC75" s="331"/>
      <c r="AD75" s="331"/>
      <c r="AE75" s="331"/>
      <c r="AF75" s="331"/>
      <c r="AG75" s="331"/>
      <c r="AH75" s="331"/>
      <c r="AI75" s="331"/>
      <c r="AJ75" s="331"/>
      <c r="AK75" s="331"/>
    </row>
    <row r="76" spans="1:37" ht="16.5" customHeight="1">
      <c r="A76" s="345"/>
      <c r="B76" s="345"/>
      <c r="C76" s="345"/>
      <c r="D76" s="345"/>
      <c r="E76" s="345"/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</row>
    <row r="77" spans="1:37" ht="16.5" customHeight="1">
      <c r="A77" s="345"/>
      <c r="B77" s="345"/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</row>
    <row r="78" spans="1:37" ht="16.5" customHeight="1">
      <c r="A78" s="345"/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</row>
    <row r="79" spans="1:37" ht="16.5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31"/>
      <c r="W79" s="331"/>
      <c r="X79" s="331"/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</row>
    <row r="80" spans="1:37" ht="16.5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31"/>
      <c r="W80" s="331"/>
      <c r="X80" s="331"/>
      <c r="Y80" s="331"/>
      <c r="Z80" s="331"/>
      <c r="AA80" s="331"/>
      <c r="AB80" s="331"/>
      <c r="AC80" s="331"/>
      <c r="AD80" s="331"/>
      <c r="AE80" s="331"/>
      <c r="AF80" s="331"/>
      <c r="AG80" s="331"/>
      <c r="AH80" s="331"/>
      <c r="AI80" s="331"/>
      <c r="AJ80" s="331"/>
      <c r="AK80" s="331"/>
    </row>
    <row r="81" spans="1:37" ht="16.5" customHeight="1">
      <c r="A81" s="345"/>
      <c r="B81" s="345"/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</row>
    <row r="82" spans="1:37" ht="16.5" customHeight="1">
      <c r="A82" s="345"/>
      <c r="B82" s="345"/>
      <c r="C82" s="345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31"/>
      <c r="W82" s="331"/>
      <c r="X82" s="331"/>
      <c r="Y82" s="331"/>
      <c r="Z82" s="331"/>
      <c r="AA82" s="331"/>
      <c r="AB82" s="331"/>
      <c r="AC82" s="331"/>
      <c r="AD82" s="331"/>
      <c r="AE82" s="331"/>
      <c r="AF82" s="331"/>
      <c r="AG82" s="331"/>
      <c r="AH82" s="331"/>
      <c r="AI82" s="331"/>
      <c r="AJ82" s="331"/>
      <c r="AK82" s="331"/>
    </row>
    <row r="83" spans="1:37" ht="16.5" customHeight="1">
      <c r="A83" s="345"/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31"/>
      <c r="W83" s="331"/>
      <c r="X83" s="331"/>
      <c r="Y83" s="331"/>
      <c r="Z83" s="331"/>
      <c r="AA83" s="331"/>
      <c r="AB83" s="331"/>
      <c r="AC83" s="331"/>
      <c r="AD83" s="331"/>
      <c r="AE83" s="331"/>
      <c r="AF83" s="331"/>
      <c r="AG83" s="331"/>
      <c r="AH83" s="331"/>
      <c r="AI83" s="331"/>
      <c r="AJ83" s="331"/>
      <c r="AK83" s="331"/>
    </row>
    <row r="84" spans="1:37" ht="16.5" customHeight="1">
      <c r="A84" s="345"/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31"/>
      <c r="W84" s="331"/>
      <c r="X84" s="331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  <c r="AK84" s="331"/>
    </row>
    <row r="85" spans="1:37" ht="16.5" customHeight="1">
      <c r="A85" s="345"/>
      <c r="B85" s="345"/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31"/>
      <c r="W85" s="331"/>
      <c r="X85" s="331"/>
      <c r="Y85" s="331"/>
      <c r="Z85" s="331"/>
      <c r="AA85" s="331"/>
      <c r="AB85" s="331"/>
      <c r="AC85" s="331"/>
      <c r="AD85" s="331"/>
      <c r="AE85" s="331"/>
      <c r="AF85" s="331"/>
      <c r="AG85" s="331"/>
      <c r="AH85" s="331"/>
      <c r="AI85" s="331"/>
      <c r="AJ85" s="331"/>
      <c r="AK85" s="331"/>
    </row>
    <row r="86" spans="1:37" ht="16.5" customHeight="1">
      <c r="A86" s="345"/>
      <c r="B86" s="345"/>
      <c r="C86" s="345"/>
      <c r="D86" s="345"/>
      <c r="E86" s="345"/>
      <c r="F86" s="345"/>
      <c r="G86" s="345"/>
      <c r="H86" s="345"/>
      <c r="I86" s="345"/>
      <c r="J86" s="345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331"/>
      <c r="AJ86" s="331"/>
      <c r="AK86" s="331"/>
    </row>
    <row r="87" spans="1:37" ht="16.5" customHeight="1">
      <c r="A87" s="345"/>
      <c r="B87" s="345"/>
      <c r="C87" s="345"/>
      <c r="D87" s="345"/>
      <c r="E87" s="345"/>
      <c r="F87" s="345"/>
      <c r="G87" s="345"/>
      <c r="H87" s="345"/>
      <c r="I87" s="345"/>
      <c r="J87" s="345"/>
      <c r="K87" s="345"/>
      <c r="L87" s="345"/>
      <c r="M87" s="345"/>
      <c r="N87" s="345"/>
      <c r="O87" s="345"/>
      <c r="P87" s="345"/>
      <c r="Q87" s="345"/>
      <c r="R87" s="345"/>
      <c r="S87" s="345"/>
      <c r="T87" s="345"/>
      <c r="U87" s="345"/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1"/>
      <c r="AH87" s="331"/>
      <c r="AI87" s="331"/>
      <c r="AJ87" s="331"/>
      <c r="AK87" s="331"/>
    </row>
    <row r="88" spans="1:37" ht="16.5" customHeight="1">
      <c r="A88" s="345"/>
      <c r="B88" s="345"/>
      <c r="C88" s="345"/>
      <c r="D88" s="345"/>
      <c r="E88" s="345"/>
      <c r="F88" s="345"/>
      <c r="G88" s="345"/>
      <c r="H88" s="345"/>
      <c r="I88" s="345"/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31"/>
      <c r="W88" s="331"/>
      <c r="X88" s="331"/>
      <c r="Y88" s="331"/>
      <c r="Z88" s="331"/>
      <c r="AA88" s="331"/>
      <c r="AB88" s="331"/>
      <c r="AC88" s="331"/>
      <c r="AD88" s="331"/>
      <c r="AE88" s="331"/>
      <c r="AF88" s="331"/>
      <c r="AG88" s="331"/>
      <c r="AH88" s="331"/>
      <c r="AI88" s="331"/>
      <c r="AJ88" s="331"/>
      <c r="AK88" s="331"/>
    </row>
    <row r="89" spans="1:37" ht="16.5" customHeight="1">
      <c r="A89" s="345"/>
      <c r="B89" s="345"/>
      <c r="C89" s="345"/>
      <c r="D89" s="345"/>
      <c r="E89" s="345"/>
      <c r="F89" s="345"/>
      <c r="G89" s="345"/>
      <c r="H89" s="345"/>
      <c r="I89" s="345"/>
      <c r="J89" s="345"/>
      <c r="K89" s="345"/>
      <c r="L89" s="345"/>
      <c r="M89" s="345"/>
      <c r="N89" s="345"/>
      <c r="O89" s="345"/>
      <c r="P89" s="345"/>
      <c r="Q89" s="345"/>
      <c r="R89" s="345"/>
      <c r="S89" s="345"/>
      <c r="T89" s="345"/>
      <c r="U89" s="345"/>
      <c r="V89" s="331"/>
      <c r="W89" s="331"/>
      <c r="X89" s="331"/>
      <c r="Y89" s="331"/>
      <c r="Z89" s="331"/>
      <c r="AA89" s="331"/>
      <c r="AB89" s="331"/>
      <c r="AC89" s="331"/>
      <c r="AD89" s="331"/>
      <c r="AE89" s="331"/>
      <c r="AF89" s="331"/>
      <c r="AG89" s="331"/>
      <c r="AH89" s="331"/>
      <c r="AI89" s="331"/>
      <c r="AJ89" s="331"/>
      <c r="AK89" s="331"/>
    </row>
    <row r="90" spans="1:37" ht="16.5" customHeight="1">
      <c r="A90" s="345"/>
      <c r="B90" s="345"/>
      <c r="C90" s="345"/>
      <c r="D90" s="345"/>
      <c r="E90" s="345"/>
      <c r="F90" s="345"/>
      <c r="G90" s="345"/>
      <c r="H90" s="345"/>
      <c r="I90" s="345"/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31"/>
      <c r="W90" s="331"/>
      <c r="X90" s="331"/>
      <c r="Y90" s="331"/>
      <c r="Z90" s="331"/>
      <c r="AA90" s="331"/>
      <c r="AB90" s="331"/>
      <c r="AC90" s="331"/>
      <c r="AD90" s="331"/>
      <c r="AE90" s="331"/>
      <c r="AF90" s="331"/>
      <c r="AG90" s="331"/>
      <c r="AH90" s="331"/>
      <c r="AI90" s="331"/>
      <c r="AJ90" s="331"/>
      <c r="AK90" s="331"/>
    </row>
    <row r="91" spans="1:37" ht="16.5" customHeight="1">
      <c r="A91" s="345"/>
      <c r="B91" s="345"/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5"/>
      <c r="R91" s="345"/>
      <c r="S91" s="345"/>
      <c r="T91" s="345"/>
      <c r="U91" s="345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</row>
    <row r="92" spans="1:37" ht="16.5" customHeight="1">
      <c r="A92" s="345"/>
      <c r="B92" s="345"/>
      <c r="C92" s="345"/>
      <c r="D92" s="345"/>
      <c r="E92" s="345"/>
      <c r="F92" s="345"/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/>
      <c r="U92" s="345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</row>
    <row r="93" spans="1:37" ht="16.5" customHeight="1">
      <c r="A93" s="345"/>
      <c r="B93" s="345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  <c r="U93" s="345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</row>
    <row r="94" spans="1:37" ht="16.5" customHeight="1">
      <c r="A94" s="345"/>
      <c r="B94" s="345"/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</row>
    <row r="95" spans="1:37" ht="16.5" customHeight="1">
      <c r="A95" s="345"/>
      <c r="B95" s="345"/>
      <c r="C95" s="345"/>
      <c r="D95" s="345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  <c r="AK95" s="331"/>
    </row>
    <row r="96" spans="1:37" ht="16.5" customHeight="1">
      <c r="A96" s="345"/>
      <c r="B96" s="345"/>
      <c r="C96" s="345"/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31"/>
      <c r="W96" s="331"/>
      <c r="X96" s="331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</row>
    <row r="97" spans="1:37" ht="16.5" customHeight="1">
      <c r="A97" s="345"/>
      <c r="B97" s="345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1"/>
      <c r="AH97" s="331"/>
      <c r="AI97" s="331"/>
      <c r="AJ97" s="331"/>
      <c r="AK97" s="331"/>
    </row>
    <row r="98" spans="1:37" ht="16.5" customHeight="1">
      <c r="A98" s="345"/>
      <c r="B98" s="345"/>
      <c r="C98" s="345"/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</row>
    <row r="99" spans="1:37" ht="16.5" customHeight="1">
      <c r="A99" s="345"/>
      <c r="B99" s="345"/>
      <c r="C99" s="345"/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1"/>
    </row>
    <row r="100" spans="1:37" ht="16.5" customHeight="1">
      <c r="A100" s="345"/>
      <c r="B100" s="345"/>
      <c r="C100" s="345"/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1"/>
      <c r="AH100" s="331"/>
      <c r="AI100" s="331"/>
      <c r="AJ100" s="331"/>
      <c r="AK100" s="331"/>
    </row>
    <row r="101" spans="1:37" ht="16.5" customHeight="1">
      <c r="A101" s="345"/>
      <c r="B101" s="345"/>
      <c r="C101" s="345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31"/>
      <c r="W101" s="331"/>
      <c r="X101" s="331"/>
      <c r="Y101" s="331"/>
      <c r="Z101" s="331"/>
      <c r="AA101" s="331"/>
      <c r="AB101" s="331"/>
      <c r="AC101" s="331"/>
      <c r="AD101" s="331"/>
      <c r="AE101" s="331"/>
      <c r="AF101" s="331"/>
      <c r="AG101" s="331"/>
      <c r="AH101" s="331"/>
      <c r="AI101" s="331"/>
      <c r="AJ101" s="331"/>
      <c r="AK101" s="331"/>
    </row>
    <row r="102" spans="1:37" ht="16.5" customHeight="1">
      <c r="A102" s="345"/>
      <c r="B102" s="345"/>
      <c r="C102" s="345"/>
      <c r="D102" s="345"/>
      <c r="E102" s="345"/>
      <c r="F102" s="345"/>
      <c r="G102" s="345"/>
      <c r="H102" s="345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31"/>
      <c r="W102" s="331"/>
      <c r="X102" s="331"/>
      <c r="Y102" s="331"/>
      <c r="Z102" s="331"/>
      <c r="AA102" s="331"/>
      <c r="AB102" s="331"/>
      <c r="AC102" s="331"/>
      <c r="AD102" s="331"/>
      <c r="AE102" s="331"/>
      <c r="AF102" s="331"/>
      <c r="AG102" s="331"/>
      <c r="AH102" s="331"/>
      <c r="AI102" s="331"/>
      <c r="AJ102" s="331"/>
      <c r="AK102" s="331"/>
    </row>
    <row r="103" spans="1:37" ht="16.5" customHeight="1">
      <c r="A103" s="345"/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</row>
    <row r="104" spans="1:37" ht="16.5" customHeight="1">
      <c r="A104" s="345"/>
      <c r="B104" s="345"/>
      <c r="C104" s="345"/>
      <c r="D104" s="345"/>
      <c r="E104" s="345"/>
      <c r="F104" s="345"/>
      <c r="G104" s="345"/>
      <c r="H104" s="345"/>
      <c r="I104" s="345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331"/>
      <c r="AJ104" s="331"/>
      <c r="AK104" s="331"/>
    </row>
    <row r="105" spans="1:37" ht="16.5" customHeight="1">
      <c r="A105" s="345"/>
      <c r="B105" s="345"/>
      <c r="C105" s="345"/>
      <c r="D105" s="345"/>
      <c r="E105" s="345"/>
      <c r="F105" s="345"/>
      <c r="G105" s="345"/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31"/>
      <c r="W105" s="331"/>
      <c r="X105" s="331"/>
      <c r="Y105" s="331"/>
      <c r="Z105" s="331"/>
      <c r="AA105" s="331"/>
      <c r="AB105" s="331"/>
      <c r="AC105" s="331"/>
      <c r="AD105" s="331"/>
      <c r="AE105" s="331"/>
      <c r="AF105" s="331"/>
      <c r="AG105" s="331"/>
      <c r="AH105" s="331"/>
      <c r="AI105" s="331"/>
      <c r="AJ105" s="331"/>
      <c r="AK105" s="331"/>
    </row>
    <row r="106" spans="1:37" ht="16.5" customHeight="1">
      <c r="A106" s="345"/>
      <c r="B106" s="345"/>
      <c r="C106" s="345"/>
      <c r="D106" s="345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31"/>
      <c r="W106" s="331"/>
      <c r="X106" s="331"/>
      <c r="Y106" s="331"/>
      <c r="Z106" s="331"/>
      <c r="AA106" s="331"/>
      <c r="AB106" s="331"/>
      <c r="AC106" s="331"/>
      <c r="AD106" s="331"/>
      <c r="AE106" s="331"/>
      <c r="AF106" s="331"/>
      <c r="AG106" s="331"/>
      <c r="AH106" s="331"/>
      <c r="AI106" s="331"/>
      <c r="AJ106" s="331"/>
      <c r="AK106" s="331"/>
    </row>
    <row r="107" spans="1:37" ht="16.5" customHeight="1">
      <c r="A107" s="345"/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  <c r="M107" s="345"/>
      <c r="N107" s="345"/>
      <c r="O107" s="345"/>
      <c r="P107" s="345"/>
      <c r="Q107" s="345"/>
      <c r="R107" s="345"/>
      <c r="S107" s="345"/>
      <c r="T107" s="345"/>
      <c r="U107" s="345"/>
      <c r="V107" s="331"/>
      <c r="W107" s="331"/>
      <c r="X107" s="331"/>
      <c r="Y107" s="331"/>
      <c r="Z107" s="331"/>
      <c r="AA107" s="331"/>
      <c r="AB107" s="331"/>
      <c r="AC107" s="331"/>
      <c r="AD107" s="331"/>
      <c r="AE107" s="331"/>
      <c r="AF107" s="331"/>
      <c r="AG107" s="331"/>
      <c r="AH107" s="331"/>
      <c r="AI107" s="331"/>
      <c r="AJ107" s="331"/>
      <c r="AK107" s="331"/>
    </row>
    <row r="108" spans="1:37" ht="16.5" customHeight="1">
      <c r="A108" s="345"/>
      <c r="B108" s="345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331"/>
      <c r="W108" s="331"/>
      <c r="X108" s="331"/>
      <c r="Y108" s="331"/>
      <c r="Z108" s="331"/>
      <c r="AA108" s="331"/>
      <c r="AB108" s="331"/>
      <c r="AC108" s="331"/>
      <c r="AD108" s="331"/>
      <c r="AE108" s="331"/>
      <c r="AF108" s="331"/>
      <c r="AG108" s="331"/>
      <c r="AH108" s="331"/>
      <c r="AI108" s="331"/>
      <c r="AJ108" s="331"/>
      <c r="AK108" s="331"/>
    </row>
    <row r="109" spans="1:37" ht="16.5" customHeight="1">
      <c r="A109" s="345"/>
      <c r="B109" s="345"/>
      <c r="C109" s="345"/>
      <c r="D109" s="345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31"/>
      <c r="W109" s="331"/>
      <c r="X109" s="331"/>
      <c r="Y109" s="331"/>
      <c r="Z109" s="331"/>
      <c r="AA109" s="331"/>
      <c r="AB109" s="331"/>
      <c r="AC109" s="331"/>
      <c r="AD109" s="331"/>
      <c r="AE109" s="331"/>
      <c r="AF109" s="331"/>
      <c r="AG109" s="331"/>
      <c r="AH109" s="331"/>
      <c r="AI109" s="331"/>
      <c r="AJ109" s="331"/>
      <c r="AK109" s="331"/>
    </row>
    <row r="110" spans="1:37" ht="16.5" customHeight="1">
      <c r="A110" s="345"/>
      <c r="B110" s="345"/>
      <c r="C110" s="345"/>
      <c r="D110" s="345"/>
      <c r="E110" s="345"/>
      <c r="F110" s="345"/>
      <c r="G110" s="345"/>
      <c r="H110" s="345"/>
      <c r="I110" s="345"/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31"/>
      <c r="W110" s="331"/>
      <c r="X110" s="331"/>
      <c r="Y110" s="331"/>
      <c r="Z110" s="331"/>
      <c r="AA110" s="331"/>
      <c r="AB110" s="331"/>
      <c r="AC110" s="331"/>
      <c r="AD110" s="331"/>
      <c r="AE110" s="331"/>
      <c r="AF110" s="331"/>
      <c r="AG110" s="331"/>
      <c r="AH110" s="331"/>
      <c r="AI110" s="331"/>
      <c r="AJ110" s="331"/>
      <c r="AK110" s="331"/>
    </row>
    <row r="111" spans="1:37" ht="16.5" customHeight="1">
      <c r="A111" s="345"/>
      <c r="B111" s="345"/>
      <c r="C111" s="345"/>
      <c r="D111" s="345"/>
      <c r="E111" s="345"/>
      <c r="F111" s="345"/>
      <c r="G111" s="345"/>
      <c r="H111" s="345"/>
      <c r="I111" s="345"/>
      <c r="J111" s="345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31"/>
      <c r="W111" s="331"/>
      <c r="X111" s="331"/>
      <c r="Y111" s="331"/>
      <c r="Z111" s="331"/>
      <c r="AA111" s="331"/>
      <c r="AB111" s="331"/>
      <c r="AC111" s="331"/>
      <c r="AD111" s="331"/>
      <c r="AE111" s="331"/>
      <c r="AF111" s="331"/>
      <c r="AG111" s="331"/>
      <c r="AH111" s="331"/>
      <c r="AI111" s="331"/>
      <c r="AJ111" s="331"/>
      <c r="AK111" s="331"/>
    </row>
    <row r="112" spans="1:37" ht="16.5" customHeight="1">
      <c r="A112" s="345"/>
      <c r="B112" s="345"/>
      <c r="C112" s="345"/>
      <c r="D112" s="345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31"/>
      <c r="W112" s="331"/>
      <c r="X112" s="331"/>
      <c r="Y112" s="331"/>
      <c r="Z112" s="331"/>
      <c r="AA112" s="331"/>
      <c r="AB112" s="331"/>
      <c r="AC112" s="331"/>
      <c r="AD112" s="331"/>
      <c r="AE112" s="331"/>
      <c r="AF112" s="331"/>
      <c r="AG112" s="331"/>
      <c r="AH112" s="331"/>
      <c r="AI112" s="331"/>
      <c r="AJ112" s="331"/>
      <c r="AK112" s="331"/>
    </row>
    <row r="113" spans="1:37" ht="16.5" customHeight="1">
      <c r="A113" s="345"/>
      <c r="B113" s="345"/>
      <c r="C113" s="345"/>
      <c r="D113" s="345"/>
      <c r="E113" s="345"/>
      <c r="F113" s="345"/>
      <c r="G113" s="345"/>
      <c r="H113" s="345"/>
      <c r="I113" s="345"/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</row>
    <row r="114" spans="1:37" ht="16.5" customHeight="1">
      <c r="A114" s="345"/>
      <c r="B114" s="345"/>
      <c r="C114" s="345"/>
      <c r="D114" s="345"/>
      <c r="E114" s="345"/>
      <c r="F114" s="345"/>
      <c r="G114" s="345"/>
      <c r="H114" s="345"/>
      <c r="I114" s="345"/>
      <c r="J114" s="345"/>
      <c r="K114" s="345"/>
      <c r="L114" s="345"/>
      <c r="M114" s="345"/>
      <c r="N114" s="345"/>
      <c r="O114" s="345"/>
      <c r="P114" s="345"/>
      <c r="Q114" s="345"/>
      <c r="R114" s="345"/>
      <c r="S114" s="345"/>
      <c r="T114" s="345"/>
      <c r="U114" s="345"/>
      <c r="V114" s="331"/>
      <c r="W114" s="331"/>
      <c r="X114" s="331"/>
      <c r="Y114" s="331"/>
      <c r="Z114" s="331"/>
      <c r="AA114" s="331"/>
      <c r="AB114" s="331"/>
      <c r="AC114" s="331"/>
      <c r="AD114" s="331"/>
      <c r="AE114" s="331"/>
      <c r="AF114" s="331"/>
      <c r="AG114" s="331"/>
      <c r="AH114" s="331"/>
      <c r="AI114" s="331"/>
      <c r="AJ114" s="331"/>
      <c r="AK114" s="331"/>
    </row>
    <row r="115" spans="1:37" ht="16.5" customHeight="1">
      <c r="A115" s="345"/>
      <c r="B115" s="345"/>
      <c r="C115" s="345"/>
      <c r="D115" s="345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31"/>
      <c r="W115" s="331"/>
      <c r="X115" s="331"/>
      <c r="Y115" s="331"/>
      <c r="Z115" s="331"/>
      <c r="AA115" s="331"/>
      <c r="AB115" s="331"/>
      <c r="AC115" s="331"/>
      <c r="AD115" s="331"/>
      <c r="AE115" s="331"/>
      <c r="AF115" s="331"/>
      <c r="AG115" s="331"/>
      <c r="AH115" s="331"/>
      <c r="AI115" s="331"/>
      <c r="AJ115" s="331"/>
      <c r="AK115" s="331"/>
    </row>
    <row r="116" spans="1:37" ht="16.5" customHeight="1">
      <c r="A116" s="345"/>
      <c r="B116" s="345"/>
      <c r="C116" s="345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  <c r="R116" s="345"/>
      <c r="S116" s="345"/>
      <c r="T116" s="345"/>
      <c r="U116" s="345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</row>
    <row r="117" spans="1:37" ht="16.5" customHeight="1">
      <c r="A117" s="345"/>
      <c r="B117" s="345"/>
      <c r="C117" s="345"/>
      <c r="D117" s="345"/>
      <c r="E117" s="345"/>
      <c r="F117" s="345"/>
      <c r="G117" s="345"/>
      <c r="H117" s="345"/>
      <c r="I117" s="345"/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331"/>
      <c r="AG117" s="331"/>
      <c r="AH117" s="331"/>
      <c r="AI117" s="331"/>
      <c r="AJ117" s="331"/>
      <c r="AK117" s="331"/>
    </row>
    <row r="118" spans="1:37" ht="16.5" customHeight="1">
      <c r="A118" s="345"/>
      <c r="B118" s="345"/>
      <c r="C118" s="345"/>
      <c r="D118" s="345"/>
      <c r="E118" s="345"/>
      <c r="F118" s="345"/>
      <c r="G118" s="345"/>
      <c r="H118" s="345"/>
      <c r="I118" s="345"/>
      <c r="J118" s="345"/>
      <c r="K118" s="345"/>
      <c r="L118" s="345"/>
      <c r="M118" s="345"/>
      <c r="N118" s="345"/>
      <c r="O118" s="345"/>
      <c r="P118" s="345"/>
      <c r="Q118" s="345"/>
      <c r="R118" s="345"/>
      <c r="S118" s="345"/>
      <c r="T118" s="345"/>
      <c r="U118" s="345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</row>
    <row r="119" spans="1:37" ht="16.5" customHeight="1">
      <c r="A119" s="345"/>
      <c r="B119" s="345"/>
      <c r="C119" s="345"/>
      <c r="D119" s="345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5"/>
      <c r="P119" s="345"/>
      <c r="Q119" s="345"/>
      <c r="R119" s="345"/>
      <c r="S119" s="345"/>
      <c r="T119" s="345"/>
      <c r="U119" s="345"/>
      <c r="V119" s="331"/>
      <c r="W119" s="331"/>
      <c r="X119" s="331"/>
      <c r="Y119" s="331"/>
      <c r="Z119" s="331"/>
      <c r="AA119" s="331"/>
      <c r="AB119" s="331"/>
      <c r="AC119" s="331"/>
      <c r="AD119" s="331"/>
      <c r="AE119" s="331"/>
      <c r="AF119" s="331"/>
      <c r="AG119" s="331"/>
      <c r="AH119" s="331"/>
      <c r="AI119" s="331"/>
      <c r="AJ119" s="331"/>
      <c r="AK119" s="331"/>
    </row>
    <row r="120" spans="1:37" ht="16.5" customHeight="1">
      <c r="A120" s="345"/>
      <c r="B120" s="345"/>
      <c r="C120" s="345"/>
      <c r="D120" s="345"/>
      <c r="E120" s="345"/>
      <c r="F120" s="345"/>
      <c r="G120" s="345"/>
      <c r="H120" s="345"/>
      <c r="I120" s="345"/>
      <c r="J120" s="345"/>
      <c r="K120" s="345"/>
      <c r="L120" s="345"/>
      <c r="M120" s="345"/>
      <c r="N120" s="345"/>
      <c r="O120" s="345"/>
      <c r="P120" s="345"/>
      <c r="Q120" s="345"/>
      <c r="R120" s="345"/>
      <c r="S120" s="345"/>
      <c r="T120" s="345"/>
      <c r="U120" s="345"/>
      <c r="V120" s="331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  <c r="AK120" s="331"/>
    </row>
    <row r="121" spans="1:37" ht="16.5" customHeight="1">
      <c r="A121" s="345"/>
      <c r="B121" s="345"/>
      <c r="C121" s="345"/>
      <c r="D121" s="345"/>
      <c r="E121" s="345"/>
      <c r="F121" s="345"/>
      <c r="G121" s="345"/>
      <c r="H121" s="345"/>
      <c r="I121" s="345"/>
      <c r="J121" s="345"/>
      <c r="K121" s="345"/>
      <c r="L121" s="345"/>
      <c r="M121" s="345"/>
      <c r="N121" s="345"/>
      <c r="O121" s="345"/>
      <c r="P121" s="345"/>
      <c r="Q121" s="345"/>
      <c r="R121" s="345"/>
      <c r="S121" s="345"/>
      <c r="T121" s="345"/>
      <c r="U121" s="345"/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</row>
    <row r="122" spans="1:37" ht="16.5" customHeight="1">
      <c r="A122" s="345"/>
      <c r="B122" s="345"/>
      <c r="C122" s="345"/>
      <c r="D122" s="345"/>
      <c r="E122" s="345"/>
      <c r="F122" s="345"/>
      <c r="G122" s="345"/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5"/>
      <c r="S122" s="345"/>
      <c r="T122" s="345"/>
      <c r="U122" s="345"/>
      <c r="V122" s="331"/>
      <c r="W122" s="331"/>
      <c r="X122" s="331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  <c r="AK122" s="331"/>
    </row>
    <row r="123" spans="1:37" ht="16.5" customHeight="1">
      <c r="A123" s="345"/>
      <c r="B123" s="345"/>
      <c r="C123" s="345"/>
      <c r="D123" s="345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/>
      <c r="S123" s="345"/>
      <c r="T123" s="345"/>
      <c r="U123" s="345"/>
      <c r="V123" s="331"/>
      <c r="W123" s="331"/>
      <c r="X123" s="331"/>
      <c r="Y123" s="331"/>
      <c r="Z123" s="331"/>
      <c r="AA123" s="331"/>
      <c r="AB123" s="331"/>
      <c r="AC123" s="331"/>
      <c r="AD123" s="331"/>
      <c r="AE123" s="331"/>
      <c r="AF123" s="331"/>
      <c r="AG123" s="331"/>
      <c r="AH123" s="331"/>
      <c r="AI123" s="331"/>
      <c r="AJ123" s="331"/>
      <c r="AK123" s="331"/>
    </row>
    <row r="124" spans="1:37" ht="16.5" customHeight="1">
      <c r="A124" s="345"/>
      <c r="B124" s="345"/>
      <c r="C124" s="345"/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5"/>
      <c r="V124" s="331"/>
      <c r="W124" s="331"/>
      <c r="X124" s="331"/>
      <c r="Y124" s="331"/>
      <c r="Z124" s="331"/>
      <c r="AA124" s="331"/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</row>
    <row r="125" spans="1:37" ht="16.5" customHeight="1">
      <c r="A125" s="345"/>
      <c r="B125" s="345"/>
      <c r="C125" s="345"/>
      <c r="D125" s="345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  <c r="V125" s="331"/>
      <c r="W125" s="331"/>
      <c r="X125" s="331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</row>
    <row r="126" spans="1:37" ht="16.5" customHeight="1">
      <c r="A126" s="345"/>
      <c r="B126" s="345"/>
      <c r="C126" s="345"/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31"/>
      <c r="W126" s="331"/>
      <c r="X126" s="331"/>
      <c r="Y126" s="331"/>
      <c r="Z126" s="331"/>
      <c r="AA126" s="331"/>
      <c r="AB126" s="331"/>
      <c r="AC126" s="331"/>
      <c r="AD126" s="331"/>
      <c r="AE126" s="331"/>
      <c r="AF126" s="331"/>
      <c r="AG126" s="331"/>
      <c r="AH126" s="331"/>
      <c r="AI126" s="331"/>
      <c r="AJ126" s="331"/>
      <c r="AK126" s="331"/>
    </row>
    <row r="127" spans="1:37" ht="16.5" customHeight="1">
      <c r="A127" s="345"/>
      <c r="B127" s="345"/>
      <c r="C127" s="345"/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345"/>
      <c r="U127" s="345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</row>
    <row r="128" spans="1:37" ht="16.5" customHeight="1">
      <c r="A128" s="345"/>
      <c r="B128" s="345"/>
      <c r="C128" s="345"/>
      <c r="D128" s="345"/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</row>
    <row r="129" spans="1:37" ht="16.5" customHeight="1">
      <c r="A129" s="345"/>
      <c r="B129" s="345"/>
      <c r="C129" s="345"/>
      <c r="D129" s="345"/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5"/>
      <c r="S129" s="345"/>
      <c r="T129" s="345"/>
      <c r="U129" s="345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</row>
    <row r="130" spans="1:37" ht="16.5" customHeight="1">
      <c r="A130" s="345"/>
      <c r="B130" s="345"/>
      <c r="C130" s="345"/>
      <c r="D130" s="345"/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</row>
    <row r="131" spans="1:37" ht="16.5" customHeight="1">
      <c r="A131" s="345"/>
      <c r="B131" s="345"/>
      <c r="C131" s="345"/>
      <c r="D131" s="345"/>
      <c r="E131" s="345"/>
      <c r="F131" s="345"/>
      <c r="G131" s="345"/>
      <c r="H131" s="345"/>
      <c r="I131" s="345"/>
      <c r="J131" s="345"/>
      <c r="K131" s="345"/>
      <c r="L131" s="345"/>
      <c r="M131" s="345"/>
      <c r="N131" s="345"/>
      <c r="O131" s="345"/>
      <c r="P131" s="345"/>
      <c r="Q131" s="345"/>
      <c r="R131" s="345"/>
      <c r="S131" s="345"/>
      <c r="T131" s="345"/>
      <c r="U131" s="345"/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</row>
    <row r="132" spans="1:37" ht="16.5" customHeight="1">
      <c r="A132" s="345"/>
      <c r="B132" s="345"/>
      <c r="C132" s="345"/>
      <c r="D132" s="345"/>
      <c r="E132" s="345"/>
      <c r="F132" s="345"/>
      <c r="G132" s="345"/>
      <c r="H132" s="345"/>
      <c r="I132" s="345"/>
      <c r="J132" s="345"/>
      <c r="K132" s="345"/>
      <c r="L132" s="345"/>
      <c r="M132" s="345"/>
      <c r="N132" s="345"/>
      <c r="O132" s="345"/>
      <c r="P132" s="345"/>
      <c r="Q132" s="345"/>
      <c r="R132" s="345"/>
      <c r="S132" s="345"/>
      <c r="T132" s="345"/>
      <c r="U132" s="345"/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</row>
    <row r="133" spans="1:37" ht="16.5" customHeight="1">
      <c r="A133" s="345"/>
      <c r="B133" s="345"/>
      <c r="C133" s="345"/>
      <c r="D133" s="345"/>
      <c r="E133" s="345"/>
      <c r="F133" s="345"/>
      <c r="G133" s="345"/>
      <c r="H133" s="345"/>
      <c r="I133" s="345"/>
      <c r="J133" s="345"/>
      <c r="K133" s="345"/>
      <c r="L133" s="345"/>
      <c r="M133" s="345"/>
      <c r="N133" s="345"/>
      <c r="O133" s="345"/>
      <c r="P133" s="345"/>
      <c r="Q133" s="345"/>
      <c r="R133" s="345"/>
      <c r="S133" s="345"/>
      <c r="T133" s="345"/>
      <c r="U133" s="345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</row>
    <row r="134" spans="1:37" ht="16.5" customHeight="1">
      <c r="A134" s="345"/>
      <c r="B134" s="345"/>
      <c r="C134" s="345"/>
      <c r="D134" s="345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/>
      <c r="U134" s="345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</row>
    <row r="135" spans="1:37" ht="16.5" customHeight="1">
      <c r="A135" s="345"/>
      <c r="B135" s="345"/>
      <c r="C135" s="345"/>
      <c r="D135" s="345"/>
      <c r="E135" s="345"/>
      <c r="F135" s="345"/>
      <c r="G135" s="345"/>
      <c r="H135" s="345"/>
      <c r="I135" s="345"/>
      <c r="J135" s="345"/>
      <c r="K135" s="345"/>
      <c r="L135" s="345"/>
      <c r="M135" s="345"/>
      <c r="N135" s="345"/>
      <c r="O135" s="345"/>
      <c r="P135" s="345"/>
      <c r="Q135" s="345"/>
      <c r="R135" s="345"/>
      <c r="S135" s="345"/>
      <c r="T135" s="345"/>
      <c r="U135" s="345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</row>
    <row r="136" spans="1:37" ht="16.5" customHeight="1">
      <c r="A136" s="345"/>
      <c r="B136" s="345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/>
      <c r="R136" s="345"/>
      <c r="S136" s="345"/>
      <c r="T136" s="345"/>
      <c r="U136" s="345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</row>
    <row r="137" spans="1:37" ht="16.5" customHeight="1">
      <c r="A137" s="345"/>
      <c r="B137" s="345"/>
      <c r="C137" s="345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</row>
    <row r="138" spans="1:37" ht="16.5" customHeight="1">
      <c r="A138" s="345"/>
      <c r="B138" s="345"/>
      <c r="C138" s="345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345"/>
      <c r="R138" s="345"/>
      <c r="S138" s="345"/>
      <c r="T138" s="345"/>
      <c r="U138" s="345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</row>
    <row r="139" spans="1:37" ht="16.5" customHeight="1">
      <c r="A139" s="345"/>
      <c r="B139" s="345"/>
      <c r="C139" s="345"/>
      <c r="D139" s="345"/>
      <c r="E139" s="345"/>
      <c r="F139" s="345"/>
      <c r="G139" s="345"/>
      <c r="H139" s="345"/>
      <c r="I139" s="345"/>
      <c r="J139" s="345"/>
      <c r="K139" s="345"/>
      <c r="L139" s="345"/>
      <c r="M139" s="345"/>
      <c r="N139" s="345"/>
      <c r="O139" s="345"/>
      <c r="P139" s="345"/>
      <c r="Q139" s="345"/>
      <c r="R139" s="345"/>
      <c r="S139" s="345"/>
      <c r="T139" s="345"/>
      <c r="U139" s="345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</row>
    <row r="140" spans="1:37" ht="16.5" customHeight="1">
      <c r="A140" s="345"/>
      <c r="B140" s="345"/>
      <c r="C140" s="345"/>
      <c r="D140" s="345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</row>
    <row r="141" spans="1:37" ht="16.5" customHeight="1">
      <c r="A141" s="345"/>
      <c r="B141" s="345"/>
      <c r="C141" s="345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345"/>
      <c r="R141" s="345"/>
      <c r="S141" s="345"/>
      <c r="T141" s="345"/>
      <c r="U141" s="345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</row>
    <row r="142" spans="1:37" ht="16.5" customHeight="1">
      <c r="A142" s="345"/>
      <c r="B142" s="345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5"/>
      <c r="V142" s="331"/>
      <c r="W142" s="331"/>
      <c r="X142" s="331"/>
      <c r="Y142" s="331"/>
      <c r="Z142" s="331"/>
      <c r="AA142" s="331"/>
      <c r="AB142" s="331"/>
      <c r="AC142" s="331"/>
      <c r="AD142" s="331"/>
      <c r="AE142" s="331"/>
      <c r="AF142" s="331"/>
      <c r="AG142" s="331"/>
      <c r="AH142" s="331"/>
      <c r="AI142" s="331"/>
      <c r="AJ142" s="331"/>
      <c r="AK142" s="331"/>
    </row>
    <row r="143" spans="1:37" ht="16.5" customHeight="1">
      <c r="A143" s="345"/>
      <c r="B143" s="345"/>
      <c r="C143" s="345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5"/>
      <c r="V143" s="331"/>
      <c r="W143" s="331"/>
      <c r="X143" s="331"/>
      <c r="Y143" s="331"/>
      <c r="Z143" s="331"/>
      <c r="AA143" s="331"/>
      <c r="AB143" s="331"/>
      <c r="AC143" s="331"/>
      <c r="AD143" s="331"/>
      <c r="AE143" s="331"/>
      <c r="AF143" s="331"/>
      <c r="AG143" s="331"/>
      <c r="AH143" s="331"/>
      <c r="AI143" s="331"/>
      <c r="AJ143" s="331"/>
      <c r="AK143" s="331"/>
    </row>
    <row r="144" spans="1:37" ht="16.5" customHeight="1">
      <c r="A144" s="345"/>
      <c r="B144" s="345"/>
      <c r="C144" s="345"/>
      <c r="D144" s="345"/>
      <c r="E144" s="345"/>
      <c r="F144" s="345"/>
      <c r="G144" s="345"/>
      <c r="H144" s="345"/>
      <c r="I144" s="345"/>
      <c r="J144" s="345"/>
      <c r="K144" s="345"/>
      <c r="L144" s="345"/>
      <c r="M144" s="345"/>
      <c r="N144" s="345"/>
      <c r="O144" s="345"/>
      <c r="P144" s="345"/>
      <c r="Q144" s="345"/>
      <c r="R144" s="345"/>
      <c r="S144" s="345"/>
      <c r="T144" s="345"/>
      <c r="U144" s="345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</row>
    <row r="145" spans="1:37" ht="16.5" customHeight="1">
      <c r="A145" s="345"/>
      <c r="B145" s="345"/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</row>
    <row r="146" spans="1:37" ht="16.5" customHeight="1">
      <c r="A146" s="345"/>
      <c r="B146" s="345"/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</row>
    <row r="147" spans="1:37" ht="16.5" customHeight="1">
      <c r="A147" s="345"/>
      <c r="B147" s="345"/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</row>
    <row r="148" spans="1:37" ht="16.5" customHeight="1">
      <c r="A148" s="345"/>
      <c r="B148" s="345"/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</row>
    <row r="149" spans="1:37" ht="16.5" customHeight="1">
      <c r="A149" s="345"/>
      <c r="B149" s="345"/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</row>
    <row r="150" spans="1:37" ht="16.5" customHeight="1">
      <c r="A150" s="345"/>
      <c r="B150" s="345"/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</row>
    <row r="151" spans="1:37" ht="16.5" customHeight="1">
      <c r="A151" s="345"/>
      <c r="B151" s="345"/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</row>
    <row r="152" spans="1:37" ht="16.5" customHeight="1">
      <c r="A152" s="345"/>
      <c r="B152" s="345"/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</row>
    <row r="153" spans="1:37" ht="16.5" customHeight="1">
      <c r="A153" s="345"/>
      <c r="B153" s="345"/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</row>
    <row r="154" spans="1:37" ht="16.5" customHeight="1">
      <c r="A154" s="345"/>
      <c r="B154" s="345"/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</row>
    <row r="155" spans="1:37" ht="16.5" customHeight="1">
      <c r="A155" s="345"/>
      <c r="B155" s="345"/>
      <c r="C155" s="345"/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</row>
    <row r="156" spans="1:37" ht="16.5" customHeight="1">
      <c r="A156" s="345"/>
      <c r="B156" s="345"/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</row>
    <row r="157" spans="1:37" ht="16.5" customHeight="1">
      <c r="A157" s="345"/>
      <c r="B157" s="345"/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31"/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</row>
    <row r="158" spans="1:37" ht="16.5" customHeight="1">
      <c r="A158" s="345"/>
      <c r="B158" s="345"/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31"/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</row>
    <row r="159" spans="1:37" ht="16.5" customHeight="1">
      <c r="A159" s="345"/>
      <c r="B159" s="345"/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31"/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</row>
    <row r="160" spans="1:37" ht="16.5" customHeight="1">
      <c r="A160" s="345"/>
      <c r="B160" s="345"/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31"/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</row>
    <row r="161" spans="1:37" ht="16.5" customHeight="1">
      <c r="A161" s="345"/>
      <c r="B161" s="345"/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31"/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</row>
    <row r="162" spans="1:37" ht="16.5" customHeight="1">
      <c r="A162" s="345"/>
      <c r="B162" s="345"/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31"/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</row>
    <row r="163" spans="1:37" ht="16.5" customHeight="1">
      <c r="A163" s="345"/>
      <c r="B163" s="345"/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31"/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</row>
    <row r="164" spans="1:37" ht="16.5" customHeight="1">
      <c r="A164" s="345"/>
      <c r="B164" s="345"/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31"/>
      <c r="W164" s="331"/>
      <c r="X164" s="331"/>
      <c r="Y164" s="331"/>
      <c r="Z164" s="331"/>
      <c r="AA164" s="331"/>
      <c r="AB164" s="331"/>
      <c r="AC164" s="331"/>
      <c r="AD164" s="331"/>
      <c r="AE164" s="331"/>
      <c r="AF164" s="331"/>
      <c r="AG164" s="331"/>
      <c r="AH164" s="331"/>
      <c r="AI164" s="331"/>
      <c r="AJ164" s="331"/>
      <c r="AK164" s="331"/>
    </row>
    <row r="165" spans="1:37" ht="16.5" customHeight="1">
      <c r="A165" s="345"/>
      <c r="B165" s="345"/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31"/>
      <c r="W165" s="331"/>
      <c r="X165" s="331"/>
      <c r="Y165" s="331"/>
      <c r="Z165" s="331"/>
      <c r="AA165" s="331"/>
      <c r="AB165" s="331"/>
      <c r="AC165" s="331"/>
      <c r="AD165" s="331"/>
      <c r="AE165" s="331"/>
      <c r="AF165" s="331"/>
      <c r="AG165" s="331"/>
      <c r="AH165" s="331"/>
      <c r="AI165" s="331"/>
      <c r="AJ165" s="331"/>
      <c r="AK165" s="331"/>
    </row>
    <row r="166" spans="1:37" ht="16.5" customHeight="1">
      <c r="A166" s="345"/>
      <c r="B166" s="345"/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31"/>
      <c r="W166" s="331"/>
      <c r="X166" s="331"/>
      <c r="Y166" s="331"/>
      <c r="Z166" s="331"/>
      <c r="AA166" s="331"/>
      <c r="AB166" s="331"/>
      <c r="AC166" s="331"/>
      <c r="AD166" s="331"/>
      <c r="AE166" s="331"/>
      <c r="AF166" s="331"/>
      <c r="AG166" s="331"/>
      <c r="AH166" s="331"/>
      <c r="AI166" s="331"/>
      <c r="AJ166" s="331"/>
      <c r="AK166" s="331"/>
    </row>
    <row r="167" spans="1:37" ht="16.5" customHeight="1">
      <c r="A167" s="345"/>
      <c r="B167" s="345"/>
      <c r="C167" s="345"/>
      <c r="D167" s="345"/>
      <c r="E167" s="345"/>
      <c r="F167" s="345"/>
      <c r="G167" s="345"/>
      <c r="H167" s="345"/>
      <c r="I167" s="345"/>
      <c r="J167" s="345"/>
      <c r="K167" s="345"/>
      <c r="L167" s="345"/>
      <c r="M167" s="345"/>
      <c r="N167" s="345"/>
      <c r="O167" s="345"/>
      <c r="P167" s="345"/>
      <c r="Q167" s="345"/>
      <c r="R167" s="345"/>
      <c r="S167" s="345"/>
      <c r="T167" s="345"/>
      <c r="U167" s="345"/>
      <c r="V167" s="331"/>
      <c r="W167" s="331"/>
      <c r="X167" s="331"/>
      <c r="Y167" s="331"/>
      <c r="Z167" s="331"/>
      <c r="AA167" s="331"/>
      <c r="AB167" s="331"/>
      <c r="AC167" s="331"/>
      <c r="AD167" s="331"/>
      <c r="AE167" s="331"/>
      <c r="AF167" s="331"/>
      <c r="AG167" s="331"/>
      <c r="AH167" s="331"/>
      <c r="AI167" s="331"/>
      <c r="AJ167" s="331"/>
      <c r="AK167" s="331"/>
    </row>
    <row r="168" spans="1:37" ht="16.5" customHeight="1">
      <c r="A168" s="345"/>
      <c r="B168" s="345"/>
      <c r="C168" s="345"/>
      <c r="D168" s="345"/>
      <c r="E168" s="345"/>
      <c r="F168" s="345"/>
      <c r="G168" s="345"/>
      <c r="H168" s="345"/>
      <c r="I168" s="345"/>
      <c r="J168" s="345"/>
      <c r="K168" s="345"/>
      <c r="L168" s="345"/>
      <c r="M168" s="345"/>
      <c r="N168" s="345"/>
      <c r="O168" s="345"/>
      <c r="P168" s="345"/>
      <c r="Q168" s="345"/>
      <c r="R168" s="345"/>
      <c r="S168" s="345"/>
      <c r="T168" s="345"/>
      <c r="U168" s="345"/>
      <c r="V168" s="331"/>
      <c r="W168" s="331"/>
      <c r="X168" s="331"/>
      <c r="Y168" s="331"/>
      <c r="Z168" s="331"/>
      <c r="AA168" s="331"/>
      <c r="AB168" s="331"/>
      <c r="AC168" s="331"/>
      <c r="AD168" s="331"/>
      <c r="AE168" s="331"/>
      <c r="AF168" s="331"/>
      <c r="AG168" s="331"/>
      <c r="AH168" s="331"/>
      <c r="AI168" s="331"/>
      <c r="AJ168" s="331"/>
      <c r="AK168" s="331"/>
    </row>
    <row r="169" spans="1:37" ht="16.5" customHeight="1">
      <c r="A169" s="345"/>
      <c r="B169" s="345"/>
      <c r="C169" s="345"/>
      <c r="D169" s="345"/>
      <c r="E169" s="345"/>
      <c r="F169" s="345"/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  <c r="S169" s="345"/>
      <c r="T169" s="345"/>
      <c r="U169" s="345"/>
      <c r="V169" s="331"/>
      <c r="W169" s="331"/>
      <c r="X169" s="331"/>
      <c r="Y169" s="331"/>
      <c r="Z169" s="331"/>
      <c r="AA169" s="331"/>
      <c r="AB169" s="331"/>
      <c r="AC169" s="331"/>
      <c r="AD169" s="331"/>
      <c r="AE169" s="331"/>
      <c r="AF169" s="331"/>
      <c r="AG169" s="331"/>
      <c r="AH169" s="331"/>
      <c r="AI169" s="331"/>
      <c r="AJ169" s="331"/>
      <c r="AK169" s="331"/>
    </row>
    <row r="170" spans="1:37" ht="16.5" customHeight="1">
      <c r="A170" s="345"/>
      <c r="B170" s="345"/>
      <c r="C170" s="345"/>
      <c r="D170" s="345"/>
      <c r="E170" s="345"/>
      <c r="F170" s="345"/>
      <c r="G170" s="345"/>
      <c r="H170" s="345"/>
      <c r="I170" s="345"/>
      <c r="J170" s="345"/>
      <c r="K170" s="345"/>
      <c r="L170" s="345"/>
      <c r="M170" s="345"/>
      <c r="N170" s="345"/>
      <c r="O170" s="345"/>
      <c r="P170" s="345"/>
      <c r="Q170" s="345"/>
      <c r="R170" s="345"/>
      <c r="S170" s="345"/>
      <c r="T170" s="345"/>
      <c r="U170" s="345"/>
      <c r="V170" s="331"/>
      <c r="W170" s="331"/>
      <c r="X170" s="331"/>
      <c r="Y170" s="331"/>
      <c r="Z170" s="331"/>
      <c r="AA170" s="331"/>
      <c r="AB170" s="331"/>
      <c r="AC170" s="331"/>
      <c r="AD170" s="331"/>
      <c r="AE170" s="331"/>
      <c r="AF170" s="331"/>
      <c r="AG170" s="331"/>
      <c r="AH170" s="331"/>
      <c r="AI170" s="331"/>
      <c r="AJ170" s="331"/>
      <c r="AK170" s="331"/>
    </row>
    <row r="171" spans="1:37" ht="16.5" customHeight="1">
      <c r="A171" s="345"/>
      <c r="B171" s="345"/>
      <c r="C171" s="345"/>
      <c r="D171" s="345"/>
      <c r="E171" s="345"/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  <c r="P171" s="345"/>
      <c r="Q171" s="345"/>
      <c r="R171" s="345"/>
      <c r="S171" s="345"/>
      <c r="T171" s="345"/>
      <c r="U171" s="345"/>
      <c r="V171" s="331"/>
      <c r="W171" s="331"/>
      <c r="X171" s="331"/>
      <c r="Y171" s="331"/>
      <c r="Z171" s="331"/>
      <c r="AA171" s="331"/>
      <c r="AB171" s="331"/>
      <c r="AC171" s="331"/>
      <c r="AD171" s="331"/>
      <c r="AE171" s="331"/>
      <c r="AF171" s="331"/>
      <c r="AG171" s="331"/>
      <c r="AH171" s="331"/>
      <c r="AI171" s="331"/>
      <c r="AJ171" s="331"/>
      <c r="AK171" s="331"/>
    </row>
    <row r="172" spans="1:37" ht="16.5" customHeight="1">
      <c r="A172" s="345"/>
      <c r="B172" s="345"/>
      <c r="C172" s="345"/>
      <c r="D172" s="345"/>
      <c r="E172" s="345"/>
      <c r="F172" s="345"/>
      <c r="G172" s="345"/>
      <c r="H172" s="345"/>
      <c r="I172" s="345"/>
      <c r="J172" s="345"/>
      <c r="K172" s="345"/>
      <c r="L172" s="345"/>
      <c r="M172" s="345"/>
      <c r="N172" s="345"/>
      <c r="O172" s="345"/>
      <c r="P172" s="345"/>
      <c r="Q172" s="345"/>
      <c r="R172" s="345"/>
      <c r="S172" s="345"/>
      <c r="T172" s="345"/>
      <c r="U172" s="345"/>
      <c r="V172" s="331"/>
      <c r="W172" s="331"/>
      <c r="X172" s="331"/>
      <c r="Y172" s="331"/>
      <c r="Z172" s="331"/>
      <c r="AA172" s="331"/>
      <c r="AB172" s="331"/>
      <c r="AC172" s="331"/>
      <c r="AD172" s="331"/>
      <c r="AE172" s="331"/>
      <c r="AF172" s="331"/>
      <c r="AG172" s="331"/>
      <c r="AH172" s="331"/>
      <c r="AI172" s="331"/>
      <c r="AJ172" s="331"/>
      <c r="AK172" s="331"/>
    </row>
    <row r="173" spans="1:37" ht="16.5" customHeight="1">
      <c r="A173" s="345"/>
      <c r="B173" s="345"/>
      <c r="C173" s="345"/>
      <c r="D173" s="345"/>
      <c r="E173" s="345"/>
      <c r="F173" s="345"/>
      <c r="G173" s="345"/>
      <c r="H173" s="345"/>
      <c r="I173" s="345"/>
      <c r="J173" s="345"/>
      <c r="K173" s="345"/>
      <c r="L173" s="345"/>
      <c r="M173" s="345"/>
      <c r="N173" s="345"/>
      <c r="O173" s="345"/>
      <c r="P173" s="345"/>
      <c r="Q173" s="345"/>
      <c r="R173" s="345"/>
      <c r="S173" s="345"/>
      <c r="T173" s="345"/>
      <c r="U173" s="345"/>
      <c r="V173" s="331"/>
      <c r="W173" s="331"/>
      <c r="X173" s="331"/>
      <c r="Y173" s="331"/>
      <c r="Z173" s="331"/>
      <c r="AA173" s="331"/>
      <c r="AB173" s="331"/>
      <c r="AC173" s="331"/>
      <c r="AD173" s="331"/>
      <c r="AE173" s="331"/>
      <c r="AF173" s="331"/>
      <c r="AG173" s="331"/>
      <c r="AH173" s="331"/>
      <c r="AI173" s="331"/>
      <c r="AJ173" s="331"/>
      <c r="AK173" s="331"/>
    </row>
    <row r="174" spans="1:37" ht="16.5" customHeight="1">
      <c r="A174" s="345"/>
      <c r="B174" s="345"/>
      <c r="C174" s="345"/>
      <c r="D174" s="345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/>
      <c r="O174" s="345"/>
      <c r="P174" s="345"/>
      <c r="Q174" s="345"/>
      <c r="R174" s="345"/>
      <c r="S174" s="345"/>
      <c r="T174" s="345"/>
      <c r="U174" s="345"/>
      <c r="V174" s="331"/>
      <c r="W174" s="331"/>
      <c r="X174" s="331"/>
      <c r="Y174" s="331"/>
      <c r="Z174" s="331"/>
      <c r="AA174" s="331"/>
      <c r="AB174" s="331"/>
      <c r="AC174" s="331"/>
      <c r="AD174" s="331"/>
      <c r="AE174" s="331"/>
      <c r="AF174" s="331"/>
      <c r="AG174" s="331"/>
      <c r="AH174" s="331"/>
      <c r="AI174" s="331"/>
      <c r="AJ174" s="331"/>
      <c r="AK174" s="331"/>
    </row>
    <row r="175" spans="1:37" ht="16.5" customHeight="1">
      <c r="A175" s="345"/>
      <c r="B175" s="345"/>
      <c r="C175" s="345"/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/>
      <c r="U175" s="345"/>
      <c r="V175" s="331"/>
      <c r="W175" s="331"/>
      <c r="X175" s="331"/>
      <c r="Y175" s="331"/>
      <c r="Z175" s="331"/>
      <c r="AA175" s="331"/>
      <c r="AB175" s="331"/>
      <c r="AC175" s="331"/>
      <c r="AD175" s="331"/>
      <c r="AE175" s="331"/>
      <c r="AF175" s="331"/>
      <c r="AG175" s="331"/>
      <c r="AH175" s="331"/>
      <c r="AI175" s="331"/>
      <c r="AJ175" s="331"/>
      <c r="AK175" s="331"/>
    </row>
    <row r="176" spans="1:37" ht="16.5" customHeight="1">
      <c r="A176" s="345"/>
      <c r="B176" s="345"/>
      <c r="C176" s="345"/>
      <c r="D176" s="345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5"/>
      <c r="S176" s="345"/>
      <c r="T176" s="345"/>
      <c r="U176" s="345"/>
      <c r="V176" s="331"/>
      <c r="W176" s="331"/>
      <c r="X176" s="331"/>
      <c r="Y176" s="331"/>
      <c r="Z176" s="331"/>
      <c r="AA176" s="331"/>
      <c r="AB176" s="331"/>
      <c r="AC176" s="331"/>
      <c r="AD176" s="331"/>
      <c r="AE176" s="331"/>
      <c r="AF176" s="331"/>
      <c r="AG176" s="331"/>
      <c r="AH176" s="331"/>
      <c r="AI176" s="331"/>
      <c r="AJ176" s="331"/>
      <c r="AK176" s="331"/>
    </row>
    <row r="177" spans="1:37" ht="16.5" customHeight="1">
      <c r="A177" s="345"/>
      <c r="B177" s="345"/>
      <c r="C177" s="345"/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345"/>
      <c r="U177" s="345"/>
      <c r="V177" s="331"/>
      <c r="W177" s="331"/>
      <c r="X177" s="331"/>
      <c r="Y177" s="331"/>
      <c r="Z177" s="331"/>
      <c r="AA177" s="331"/>
      <c r="AB177" s="331"/>
      <c r="AC177" s="331"/>
      <c r="AD177" s="331"/>
      <c r="AE177" s="331"/>
      <c r="AF177" s="331"/>
      <c r="AG177" s="331"/>
      <c r="AH177" s="331"/>
      <c r="AI177" s="331"/>
      <c r="AJ177" s="331"/>
      <c r="AK177" s="331"/>
    </row>
    <row r="178" spans="1:37" ht="16.5" customHeight="1">
      <c r="A178" s="345"/>
      <c r="B178" s="345"/>
      <c r="C178" s="345"/>
      <c r="D178" s="345"/>
      <c r="E178" s="345"/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  <c r="P178" s="345"/>
      <c r="Q178" s="345"/>
      <c r="R178" s="345"/>
      <c r="S178" s="345"/>
      <c r="T178" s="345"/>
      <c r="U178" s="345"/>
      <c r="V178" s="331"/>
      <c r="W178" s="331"/>
      <c r="X178" s="331"/>
      <c r="Y178" s="331"/>
      <c r="Z178" s="331"/>
      <c r="AA178" s="331"/>
      <c r="AB178" s="331"/>
      <c r="AC178" s="331"/>
      <c r="AD178" s="331"/>
      <c r="AE178" s="331"/>
      <c r="AF178" s="331"/>
      <c r="AG178" s="331"/>
      <c r="AH178" s="331"/>
      <c r="AI178" s="331"/>
      <c r="AJ178" s="331"/>
      <c r="AK178" s="331"/>
    </row>
    <row r="179" spans="1:37" ht="16.5" customHeight="1">
      <c r="A179" s="345"/>
      <c r="B179" s="345"/>
      <c r="C179" s="345"/>
      <c r="D179" s="345"/>
      <c r="E179" s="345"/>
      <c r="F179" s="345"/>
      <c r="G179" s="345"/>
      <c r="H179" s="345"/>
      <c r="I179" s="345"/>
      <c r="J179" s="345"/>
      <c r="K179" s="345"/>
      <c r="L179" s="345"/>
      <c r="M179" s="345"/>
      <c r="N179" s="345"/>
      <c r="O179" s="345"/>
      <c r="P179" s="345"/>
      <c r="Q179" s="345"/>
      <c r="R179" s="345"/>
      <c r="S179" s="345"/>
      <c r="T179" s="345"/>
      <c r="U179" s="345"/>
      <c r="V179" s="331"/>
      <c r="W179" s="331"/>
      <c r="X179" s="331"/>
      <c r="Y179" s="331"/>
      <c r="Z179" s="331"/>
      <c r="AA179" s="331"/>
      <c r="AB179" s="331"/>
      <c r="AC179" s="331"/>
      <c r="AD179" s="331"/>
      <c r="AE179" s="331"/>
      <c r="AF179" s="331"/>
      <c r="AG179" s="331"/>
      <c r="AH179" s="331"/>
      <c r="AI179" s="331"/>
      <c r="AJ179" s="331"/>
      <c r="AK179" s="331"/>
    </row>
    <row r="180" spans="1:37" ht="16.5" customHeight="1">
      <c r="A180" s="345"/>
      <c r="B180" s="345"/>
      <c r="C180" s="345"/>
      <c r="D180" s="345"/>
      <c r="E180" s="345"/>
      <c r="F180" s="345"/>
      <c r="G180" s="345"/>
      <c r="H180" s="345"/>
      <c r="I180" s="345"/>
      <c r="J180" s="345"/>
      <c r="K180" s="345"/>
      <c r="L180" s="345"/>
      <c r="M180" s="345"/>
      <c r="N180" s="345"/>
      <c r="O180" s="345"/>
      <c r="P180" s="345"/>
      <c r="Q180" s="345"/>
      <c r="R180" s="345"/>
      <c r="S180" s="345"/>
      <c r="T180" s="345"/>
      <c r="U180" s="345"/>
      <c r="V180" s="331"/>
      <c r="W180" s="331"/>
      <c r="X180" s="331"/>
      <c r="Y180" s="331"/>
      <c r="Z180" s="331"/>
      <c r="AA180" s="331"/>
      <c r="AB180" s="331"/>
      <c r="AC180" s="331"/>
      <c r="AD180" s="331"/>
      <c r="AE180" s="331"/>
      <c r="AF180" s="331"/>
      <c r="AG180" s="331"/>
      <c r="AH180" s="331"/>
      <c r="AI180" s="331"/>
      <c r="AJ180" s="331"/>
      <c r="AK180" s="331"/>
    </row>
    <row r="181" spans="1:37" ht="16.5" customHeight="1">
      <c r="A181" s="345"/>
      <c r="B181" s="345"/>
      <c r="C181" s="345"/>
      <c r="D181" s="345"/>
      <c r="E181" s="345"/>
      <c r="F181" s="345"/>
      <c r="G181" s="345"/>
      <c r="H181" s="345"/>
      <c r="I181" s="345"/>
      <c r="J181" s="345"/>
      <c r="K181" s="345"/>
      <c r="L181" s="345"/>
      <c r="M181" s="345"/>
      <c r="N181" s="345"/>
      <c r="O181" s="345"/>
      <c r="P181" s="345"/>
      <c r="Q181" s="345"/>
      <c r="R181" s="345"/>
      <c r="S181" s="345"/>
      <c r="T181" s="345"/>
      <c r="U181" s="345"/>
      <c r="V181" s="331"/>
      <c r="W181" s="331"/>
      <c r="X181" s="331"/>
      <c r="Y181" s="331"/>
      <c r="Z181" s="331"/>
      <c r="AA181" s="331"/>
      <c r="AB181" s="331"/>
      <c r="AC181" s="331"/>
      <c r="AD181" s="331"/>
      <c r="AE181" s="331"/>
      <c r="AF181" s="331"/>
      <c r="AG181" s="331"/>
      <c r="AH181" s="331"/>
      <c r="AI181" s="331"/>
      <c r="AJ181" s="331"/>
      <c r="AK181" s="331"/>
    </row>
    <row r="182" spans="1:37" ht="16.5" customHeight="1">
      <c r="A182" s="345"/>
      <c r="B182" s="345"/>
      <c r="C182" s="345"/>
      <c r="D182" s="345"/>
      <c r="E182" s="345"/>
      <c r="F182" s="345"/>
      <c r="G182" s="345"/>
      <c r="H182" s="345"/>
      <c r="I182" s="345"/>
      <c r="J182" s="345"/>
      <c r="K182" s="345"/>
      <c r="L182" s="345"/>
      <c r="M182" s="345"/>
      <c r="N182" s="345"/>
      <c r="O182" s="345"/>
      <c r="P182" s="345"/>
      <c r="Q182" s="345"/>
      <c r="R182" s="345"/>
      <c r="S182" s="345"/>
      <c r="T182" s="345"/>
      <c r="U182" s="345"/>
      <c r="V182" s="331"/>
      <c r="W182" s="331"/>
      <c r="X182" s="331"/>
      <c r="Y182" s="331"/>
      <c r="Z182" s="331"/>
      <c r="AA182" s="331"/>
      <c r="AB182" s="331"/>
      <c r="AC182" s="331"/>
      <c r="AD182" s="331"/>
      <c r="AE182" s="331"/>
      <c r="AF182" s="331"/>
      <c r="AG182" s="331"/>
      <c r="AH182" s="331"/>
      <c r="AI182" s="331"/>
      <c r="AJ182" s="331"/>
      <c r="AK182" s="331"/>
    </row>
    <row r="183" spans="1:37" ht="16.5" customHeight="1">
      <c r="A183" s="345"/>
      <c r="B183" s="345"/>
      <c r="C183" s="345"/>
      <c r="D183" s="345"/>
      <c r="E183" s="345"/>
      <c r="F183" s="345"/>
      <c r="G183" s="345"/>
      <c r="H183" s="345"/>
      <c r="I183" s="345"/>
      <c r="J183" s="345"/>
      <c r="K183" s="345"/>
      <c r="L183" s="345"/>
      <c r="M183" s="345"/>
      <c r="N183" s="345"/>
      <c r="O183" s="345"/>
      <c r="P183" s="345"/>
      <c r="Q183" s="345"/>
      <c r="R183" s="345"/>
      <c r="S183" s="345"/>
      <c r="T183" s="345"/>
      <c r="U183" s="345"/>
      <c r="V183" s="331"/>
      <c r="W183" s="331"/>
      <c r="X183" s="331"/>
      <c r="Y183" s="331"/>
      <c r="Z183" s="331"/>
      <c r="AA183" s="331"/>
      <c r="AB183" s="331"/>
      <c r="AC183" s="331"/>
      <c r="AD183" s="331"/>
      <c r="AE183" s="331"/>
      <c r="AF183" s="331"/>
      <c r="AG183" s="331"/>
      <c r="AH183" s="331"/>
      <c r="AI183" s="331"/>
      <c r="AJ183" s="331"/>
      <c r="AK183" s="331"/>
    </row>
    <row r="184" spans="1:37" ht="16.5" customHeight="1">
      <c r="A184" s="345"/>
      <c r="B184" s="345"/>
      <c r="C184" s="345"/>
      <c r="D184" s="345"/>
      <c r="E184" s="345"/>
      <c r="F184" s="345"/>
      <c r="G184" s="345"/>
      <c r="H184" s="345"/>
      <c r="I184" s="345"/>
      <c r="J184" s="345"/>
      <c r="K184" s="345"/>
      <c r="L184" s="345"/>
      <c r="M184" s="345"/>
      <c r="N184" s="345"/>
      <c r="O184" s="345"/>
      <c r="P184" s="345"/>
      <c r="Q184" s="345"/>
      <c r="R184" s="345"/>
      <c r="S184" s="345"/>
      <c r="T184" s="345"/>
      <c r="U184" s="345"/>
      <c r="V184" s="331"/>
      <c r="W184" s="331"/>
      <c r="X184" s="331"/>
      <c r="Y184" s="331"/>
      <c r="Z184" s="331"/>
      <c r="AA184" s="331"/>
      <c r="AB184" s="331"/>
      <c r="AC184" s="331"/>
      <c r="AD184" s="331"/>
      <c r="AE184" s="331"/>
      <c r="AF184" s="331"/>
      <c r="AG184" s="331"/>
      <c r="AH184" s="331"/>
      <c r="AI184" s="331"/>
      <c r="AJ184" s="331"/>
      <c r="AK184" s="331"/>
    </row>
    <row r="185" spans="1:37" ht="16.5" customHeight="1">
      <c r="A185" s="345"/>
      <c r="B185" s="345"/>
      <c r="C185" s="345"/>
      <c r="D185" s="345"/>
      <c r="E185" s="345"/>
      <c r="F185" s="345"/>
      <c r="G185" s="345"/>
      <c r="H185" s="345"/>
      <c r="I185" s="345"/>
      <c r="J185" s="345"/>
      <c r="K185" s="345"/>
      <c r="L185" s="345"/>
      <c r="M185" s="345"/>
      <c r="N185" s="345"/>
      <c r="O185" s="345"/>
      <c r="P185" s="345"/>
      <c r="Q185" s="345"/>
      <c r="R185" s="345"/>
      <c r="S185" s="345"/>
      <c r="T185" s="345"/>
      <c r="U185" s="345"/>
      <c r="V185" s="331"/>
      <c r="W185" s="331"/>
      <c r="X185" s="331"/>
      <c r="Y185" s="331"/>
      <c r="Z185" s="331"/>
      <c r="AA185" s="331"/>
      <c r="AB185" s="331"/>
      <c r="AC185" s="331"/>
      <c r="AD185" s="331"/>
      <c r="AE185" s="331"/>
      <c r="AF185" s="331"/>
      <c r="AG185" s="331"/>
      <c r="AH185" s="331"/>
      <c r="AI185" s="331"/>
      <c r="AJ185" s="331"/>
      <c r="AK185" s="331"/>
    </row>
    <row r="186" spans="1:37" ht="16.5" customHeight="1">
      <c r="A186" s="345"/>
      <c r="B186" s="345"/>
      <c r="C186" s="345"/>
      <c r="D186" s="345"/>
      <c r="E186" s="345"/>
      <c r="F186" s="345"/>
      <c r="G186" s="345"/>
      <c r="H186" s="345"/>
      <c r="I186" s="345"/>
      <c r="J186" s="345"/>
      <c r="K186" s="345"/>
      <c r="L186" s="345"/>
      <c r="M186" s="345"/>
      <c r="N186" s="345"/>
      <c r="O186" s="345"/>
      <c r="P186" s="345"/>
      <c r="Q186" s="345"/>
      <c r="R186" s="345"/>
      <c r="S186" s="345"/>
      <c r="T186" s="345"/>
      <c r="U186" s="345"/>
      <c r="V186" s="331"/>
      <c r="W186" s="331"/>
      <c r="X186" s="331"/>
      <c r="Y186" s="331"/>
      <c r="Z186" s="331"/>
      <c r="AA186" s="331"/>
      <c r="AB186" s="331"/>
      <c r="AC186" s="331"/>
      <c r="AD186" s="331"/>
      <c r="AE186" s="331"/>
      <c r="AF186" s="331"/>
      <c r="AG186" s="331"/>
      <c r="AH186" s="331"/>
      <c r="AI186" s="331"/>
      <c r="AJ186" s="331"/>
      <c r="AK186" s="331"/>
    </row>
    <row r="187" spans="1:37" ht="16.5" customHeight="1">
      <c r="A187" s="345"/>
      <c r="B187" s="345"/>
      <c r="C187" s="345"/>
      <c r="D187" s="345"/>
      <c r="E187" s="345"/>
      <c r="F187" s="345"/>
      <c r="G187" s="345"/>
      <c r="H187" s="345"/>
      <c r="I187" s="345"/>
      <c r="J187" s="345"/>
      <c r="K187" s="345"/>
      <c r="L187" s="345"/>
      <c r="M187" s="345"/>
      <c r="N187" s="345"/>
      <c r="O187" s="345"/>
      <c r="P187" s="345"/>
      <c r="Q187" s="345"/>
      <c r="R187" s="345"/>
      <c r="S187" s="345"/>
      <c r="T187" s="345"/>
      <c r="U187" s="345"/>
      <c r="V187" s="331"/>
      <c r="W187" s="331"/>
      <c r="X187" s="331"/>
      <c r="Y187" s="331"/>
      <c r="Z187" s="331"/>
      <c r="AA187" s="331"/>
      <c r="AB187" s="331"/>
      <c r="AC187" s="331"/>
      <c r="AD187" s="331"/>
      <c r="AE187" s="331"/>
      <c r="AF187" s="331"/>
      <c r="AG187" s="331"/>
      <c r="AH187" s="331"/>
      <c r="AI187" s="331"/>
      <c r="AJ187" s="331"/>
      <c r="AK187" s="331"/>
    </row>
    <row r="188" spans="1:37" ht="16.5" customHeight="1">
      <c r="A188" s="345"/>
      <c r="B188" s="345"/>
      <c r="C188" s="345"/>
      <c r="D188" s="345"/>
      <c r="E188" s="345"/>
      <c r="F188" s="345"/>
      <c r="G188" s="345"/>
      <c r="H188" s="345"/>
      <c r="I188" s="345"/>
      <c r="J188" s="345"/>
      <c r="K188" s="345"/>
      <c r="L188" s="345"/>
      <c r="M188" s="345"/>
      <c r="N188" s="345"/>
      <c r="O188" s="345"/>
      <c r="P188" s="345"/>
      <c r="Q188" s="345"/>
      <c r="R188" s="345"/>
      <c r="S188" s="345"/>
      <c r="T188" s="345"/>
      <c r="U188" s="345"/>
      <c r="V188" s="331"/>
      <c r="W188" s="331"/>
      <c r="X188" s="331"/>
      <c r="Y188" s="331"/>
      <c r="Z188" s="331"/>
      <c r="AA188" s="331"/>
      <c r="AB188" s="331"/>
      <c r="AC188" s="331"/>
      <c r="AD188" s="331"/>
      <c r="AE188" s="331"/>
      <c r="AF188" s="331"/>
      <c r="AG188" s="331"/>
      <c r="AH188" s="331"/>
      <c r="AI188" s="331"/>
      <c r="AJ188" s="331"/>
      <c r="AK188" s="331"/>
    </row>
    <row r="189" spans="1:37" ht="16.5" customHeight="1">
      <c r="A189" s="345"/>
      <c r="B189" s="345"/>
      <c r="C189" s="345"/>
      <c r="D189" s="345"/>
      <c r="E189" s="345"/>
      <c r="F189" s="345"/>
      <c r="G189" s="345"/>
      <c r="H189" s="345"/>
      <c r="I189" s="345"/>
      <c r="J189" s="345"/>
      <c r="K189" s="345"/>
      <c r="L189" s="345"/>
      <c r="M189" s="345"/>
      <c r="N189" s="345"/>
      <c r="O189" s="345"/>
      <c r="P189" s="345"/>
      <c r="Q189" s="345"/>
      <c r="R189" s="345"/>
      <c r="S189" s="345"/>
      <c r="T189" s="345"/>
      <c r="U189" s="345"/>
      <c r="V189" s="331"/>
      <c r="W189" s="331"/>
      <c r="X189" s="331"/>
      <c r="Y189" s="331"/>
      <c r="Z189" s="331"/>
      <c r="AA189" s="331"/>
      <c r="AB189" s="331"/>
      <c r="AC189" s="331"/>
      <c r="AD189" s="331"/>
      <c r="AE189" s="331"/>
      <c r="AF189" s="331"/>
      <c r="AG189" s="331"/>
      <c r="AH189" s="331"/>
      <c r="AI189" s="331"/>
      <c r="AJ189" s="331"/>
      <c r="AK189" s="331"/>
    </row>
    <row r="190" spans="1:37" ht="16.5" customHeight="1">
      <c r="A190" s="345"/>
      <c r="B190" s="345"/>
      <c r="C190" s="345"/>
      <c r="D190" s="345"/>
      <c r="E190" s="345"/>
      <c r="F190" s="345"/>
      <c r="G190" s="345"/>
      <c r="H190" s="345"/>
      <c r="I190" s="345"/>
      <c r="J190" s="345"/>
      <c r="K190" s="345"/>
      <c r="L190" s="345"/>
      <c r="M190" s="345"/>
      <c r="N190" s="345"/>
      <c r="O190" s="345"/>
      <c r="P190" s="345"/>
      <c r="Q190" s="345"/>
      <c r="R190" s="345"/>
      <c r="S190" s="345"/>
      <c r="T190" s="345"/>
      <c r="U190" s="345"/>
      <c r="V190" s="331"/>
      <c r="W190" s="331"/>
      <c r="X190" s="331"/>
      <c r="Y190" s="331"/>
      <c r="Z190" s="331"/>
      <c r="AA190" s="331"/>
      <c r="AB190" s="331"/>
      <c r="AC190" s="331"/>
      <c r="AD190" s="331"/>
      <c r="AE190" s="331"/>
      <c r="AF190" s="331"/>
      <c r="AG190" s="331"/>
      <c r="AH190" s="331"/>
      <c r="AI190" s="331"/>
      <c r="AJ190" s="331"/>
      <c r="AK190" s="331"/>
    </row>
    <row r="191" spans="1:37" ht="16.5" customHeight="1">
      <c r="A191" s="345"/>
      <c r="B191" s="345"/>
      <c r="C191" s="345"/>
      <c r="D191" s="345"/>
      <c r="E191" s="345"/>
      <c r="F191" s="345"/>
      <c r="G191" s="345"/>
      <c r="H191" s="345"/>
      <c r="I191" s="345"/>
      <c r="J191" s="345"/>
      <c r="K191" s="345"/>
      <c r="L191" s="345"/>
      <c r="M191" s="345"/>
      <c r="N191" s="345"/>
      <c r="O191" s="345"/>
      <c r="P191" s="345"/>
      <c r="Q191" s="345"/>
      <c r="R191" s="345"/>
      <c r="S191" s="345"/>
      <c r="T191" s="345"/>
      <c r="U191" s="345"/>
      <c r="V191" s="331"/>
      <c r="W191" s="331"/>
      <c r="X191" s="331"/>
      <c r="Y191" s="331"/>
      <c r="Z191" s="331"/>
      <c r="AA191" s="331"/>
      <c r="AB191" s="331"/>
      <c r="AC191" s="331"/>
      <c r="AD191" s="331"/>
      <c r="AE191" s="331"/>
      <c r="AF191" s="331"/>
      <c r="AG191" s="331"/>
      <c r="AH191" s="331"/>
      <c r="AI191" s="331"/>
      <c r="AJ191" s="331"/>
      <c r="AK191" s="331"/>
    </row>
    <row r="192" spans="1:37" ht="16.5" customHeight="1">
      <c r="A192" s="345"/>
      <c r="B192" s="345"/>
      <c r="C192" s="345"/>
      <c r="D192" s="345"/>
      <c r="E192" s="345"/>
      <c r="F192" s="345"/>
      <c r="G192" s="345"/>
      <c r="H192" s="345"/>
      <c r="I192" s="345"/>
      <c r="J192" s="345"/>
      <c r="K192" s="345"/>
      <c r="L192" s="345"/>
      <c r="M192" s="345"/>
      <c r="N192" s="345"/>
      <c r="O192" s="345"/>
      <c r="P192" s="345"/>
      <c r="Q192" s="345"/>
      <c r="R192" s="345"/>
      <c r="S192" s="345"/>
      <c r="T192" s="345"/>
      <c r="U192" s="345"/>
      <c r="V192" s="331"/>
      <c r="W192" s="331"/>
      <c r="X192" s="331"/>
      <c r="Y192" s="331"/>
      <c r="Z192" s="331"/>
      <c r="AA192" s="331"/>
      <c r="AB192" s="331"/>
      <c r="AC192" s="331"/>
      <c r="AD192" s="331"/>
      <c r="AE192" s="331"/>
      <c r="AF192" s="331"/>
      <c r="AG192" s="331"/>
      <c r="AH192" s="331"/>
      <c r="AI192" s="331"/>
      <c r="AJ192" s="331"/>
      <c r="AK192" s="331"/>
    </row>
    <row r="193" spans="1:37" ht="16.5" customHeight="1">
      <c r="A193" s="345"/>
      <c r="B193" s="345"/>
      <c r="C193" s="345"/>
      <c r="D193" s="345"/>
      <c r="E193" s="345"/>
      <c r="F193" s="345"/>
      <c r="G193" s="345"/>
      <c r="H193" s="345"/>
      <c r="I193" s="345"/>
      <c r="J193" s="345"/>
      <c r="K193" s="345"/>
      <c r="L193" s="345"/>
      <c r="M193" s="345"/>
      <c r="N193" s="345"/>
      <c r="O193" s="345"/>
      <c r="P193" s="345"/>
      <c r="Q193" s="345"/>
      <c r="R193" s="345"/>
      <c r="S193" s="345"/>
      <c r="T193" s="345"/>
      <c r="U193" s="345"/>
      <c r="V193" s="331"/>
      <c r="W193" s="331"/>
      <c r="X193" s="331"/>
      <c r="Y193" s="331"/>
      <c r="Z193" s="331"/>
      <c r="AA193" s="331"/>
      <c r="AB193" s="331"/>
      <c r="AC193" s="331"/>
      <c r="AD193" s="331"/>
      <c r="AE193" s="331"/>
      <c r="AF193" s="331"/>
      <c r="AG193" s="331"/>
      <c r="AH193" s="331"/>
      <c r="AI193" s="331"/>
      <c r="AJ193" s="331"/>
      <c r="AK193" s="331"/>
    </row>
    <row r="194" spans="1:37" ht="16.5" customHeight="1">
      <c r="A194" s="345"/>
      <c r="B194" s="345"/>
      <c r="C194" s="345"/>
      <c r="D194" s="345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  <c r="Q194" s="345"/>
      <c r="R194" s="345"/>
      <c r="S194" s="345"/>
      <c r="T194" s="345"/>
      <c r="U194" s="345"/>
      <c r="V194" s="331"/>
      <c r="W194" s="331"/>
      <c r="X194" s="331"/>
      <c r="Y194" s="331"/>
      <c r="Z194" s="331"/>
      <c r="AA194" s="331"/>
      <c r="AB194" s="331"/>
      <c r="AC194" s="331"/>
      <c r="AD194" s="331"/>
      <c r="AE194" s="331"/>
      <c r="AF194" s="331"/>
      <c r="AG194" s="331"/>
      <c r="AH194" s="331"/>
      <c r="AI194" s="331"/>
      <c r="AJ194" s="331"/>
      <c r="AK194" s="331"/>
    </row>
    <row r="195" spans="1:37" ht="16.5" customHeight="1">
      <c r="A195" s="345"/>
      <c r="B195" s="345"/>
      <c r="C195" s="345"/>
      <c r="D195" s="345"/>
      <c r="E195" s="345"/>
      <c r="F195" s="345"/>
      <c r="G195" s="345"/>
      <c r="H195" s="345"/>
      <c r="I195" s="345"/>
      <c r="J195" s="345"/>
      <c r="K195" s="345"/>
      <c r="L195" s="345"/>
      <c r="M195" s="345"/>
      <c r="N195" s="345"/>
      <c r="O195" s="345"/>
      <c r="P195" s="345"/>
      <c r="Q195" s="345"/>
      <c r="R195" s="345"/>
      <c r="S195" s="345"/>
      <c r="T195" s="345"/>
      <c r="U195" s="345"/>
      <c r="V195" s="331"/>
      <c r="W195" s="331"/>
      <c r="X195" s="331"/>
      <c r="Y195" s="331"/>
      <c r="Z195" s="331"/>
      <c r="AA195" s="331"/>
      <c r="AB195" s="331"/>
      <c r="AC195" s="331"/>
      <c r="AD195" s="331"/>
      <c r="AE195" s="331"/>
      <c r="AF195" s="331"/>
      <c r="AG195" s="331"/>
      <c r="AH195" s="331"/>
      <c r="AI195" s="331"/>
      <c r="AJ195" s="331"/>
      <c r="AK195" s="331"/>
    </row>
    <row r="196" spans="1:37" ht="16.5" customHeight="1">
      <c r="A196" s="345"/>
      <c r="B196" s="345"/>
      <c r="C196" s="345"/>
      <c r="D196" s="345"/>
      <c r="E196" s="345"/>
      <c r="F196" s="345"/>
      <c r="G196" s="345"/>
      <c r="H196" s="345"/>
      <c r="I196" s="345"/>
      <c r="J196" s="345"/>
      <c r="K196" s="345"/>
      <c r="L196" s="345"/>
      <c r="M196" s="345"/>
      <c r="N196" s="345"/>
      <c r="O196" s="345"/>
      <c r="P196" s="345"/>
      <c r="Q196" s="345"/>
      <c r="R196" s="345"/>
      <c r="S196" s="345"/>
      <c r="T196" s="345"/>
      <c r="U196" s="345"/>
      <c r="V196" s="331"/>
      <c r="W196" s="331"/>
      <c r="X196" s="331"/>
      <c r="Y196" s="331"/>
      <c r="Z196" s="331"/>
      <c r="AA196" s="331"/>
      <c r="AB196" s="331"/>
      <c r="AC196" s="331"/>
      <c r="AD196" s="331"/>
      <c r="AE196" s="331"/>
      <c r="AF196" s="331"/>
      <c r="AG196" s="331"/>
      <c r="AH196" s="331"/>
      <c r="AI196" s="331"/>
      <c r="AJ196" s="331"/>
      <c r="AK196" s="331"/>
    </row>
    <row r="197" spans="1:37" ht="16.5" customHeight="1">
      <c r="A197" s="345"/>
      <c r="B197" s="345"/>
      <c r="C197" s="345"/>
      <c r="D197" s="345"/>
      <c r="E197" s="345"/>
      <c r="F197" s="345"/>
      <c r="G197" s="345"/>
      <c r="H197" s="345"/>
      <c r="I197" s="345"/>
      <c r="J197" s="345"/>
      <c r="K197" s="345"/>
      <c r="L197" s="345"/>
      <c r="M197" s="345"/>
      <c r="N197" s="345"/>
      <c r="O197" s="345"/>
      <c r="P197" s="345"/>
      <c r="Q197" s="345"/>
      <c r="R197" s="345"/>
      <c r="S197" s="345"/>
      <c r="T197" s="345"/>
      <c r="U197" s="345"/>
      <c r="V197" s="331"/>
      <c r="W197" s="331"/>
      <c r="X197" s="331"/>
      <c r="Y197" s="331"/>
      <c r="Z197" s="331"/>
      <c r="AA197" s="331"/>
      <c r="AB197" s="331"/>
      <c r="AC197" s="331"/>
      <c r="AD197" s="331"/>
      <c r="AE197" s="331"/>
      <c r="AF197" s="331"/>
      <c r="AG197" s="331"/>
      <c r="AH197" s="331"/>
      <c r="AI197" s="331"/>
      <c r="AJ197" s="331"/>
      <c r="AK197" s="331"/>
    </row>
    <row r="198" spans="1:37" ht="16.5" customHeight="1">
      <c r="A198" s="345"/>
      <c r="B198" s="345"/>
      <c r="C198" s="345"/>
      <c r="D198" s="345"/>
      <c r="E198" s="345"/>
      <c r="F198" s="345"/>
      <c r="G198" s="345"/>
      <c r="H198" s="345"/>
      <c r="I198" s="345"/>
      <c r="J198" s="345"/>
      <c r="K198" s="345"/>
      <c r="L198" s="345"/>
      <c r="M198" s="345"/>
      <c r="N198" s="345"/>
      <c r="O198" s="345"/>
      <c r="P198" s="345"/>
      <c r="Q198" s="345"/>
      <c r="R198" s="345"/>
      <c r="S198" s="345"/>
      <c r="T198" s="345"/>
      <c r="U198" s="345"/>
      <c r="V198" s="331"/>
      <c r="W198" s="331"/>
      <c r="X198" s="331"/>
      <c r="Y198" s="331"/>
      <c r="Z198" s="331"/>
      <c r="AA198" s="331"/>
      <c r="AB198" s="331"/>
      <c r="AC198" s="331"/>
      <c r="AD198" s="331"/>
      <c r="AE198" s="331"/>
      <c r="AF198" s="331"/>
      <c r="AG198" s="331"/>
      <c r="AH198" s="331"/>
      <c r="AI198" s="331"/>
      <c r="AJ198" s="331"/>
      <c r="AK198" s="331"/>
    </row>
    <row r="199" spans="1:37" ht="16.5" customHeight="1">
      <c r="A199" s="345"/>
      <c r="B199" s="345"/>
      <c r="C199" s="345"/>
      <c r="D199" s="345"/>
      <c r="E199" s="345"/>
      <c r="F199" s="345"/>
      <c r="G199" s="345"/>
      <c r="H199" s="345"/>
      <c r="I199" s="345"/>
      <c r="J199" s="345"/>
      <c r="K199" s="345"/>
      <c r="L199" s="345"/>
      <c r="M199" s="345"/>
      <c r="N199" s="345"/>
      <c r="O199" s="345"/>
      <c r="P199" s="345"/>
      <c r="Q199" s="345"/>
      <c r="R199" s="345"/>
      <c r="S199" s="345"/>
      <c r="T199" s="345"/>
      <c r="U199" s="345"/>
      <c r="V199" s="331"/>
      <c r="W199" s="331"/>
      <c r="X199" s="331"/>
      <c r="Y199" s="331"/>
      <c r="Z199" s="331"/>
      <c r="AA199" s="331"/>
      <c r="AB199" s="331"/>
      <c r="AC199" s="331"/>
      <c r="AD199" s="331"/>
      <c r="AE199" s="331"/>
      <c r="AF199" s="331"/>
      <c r="AG199" s="331"/>
      <c r="AH199" s="331"/>
      <c r="AI199" s="331"/>
      <c r="AJ199" s="331"/>
      <c r="AK199" s="331"/>
    </row>
    <row r="200" spans="1:37" ht="16.5" customHeight="1">
      <c r="A200" s="345"/>
      <c r="B200" s="345"/>
      <c r="C200" s="345"/>
      <c r="D200" s="345"/>
      <c r="E200" s="345"/>
      <c r="F200" s="345"/>
      <c r="G200" s="345"/>
      <c r="H200" s="345"/>
      <c r="I200" s="345"/>
      <c r="J200" s="345"/>
      <c r="K200" s="345"/>
      <c r="L200" s="345"/>
      <c r="M200" s="345"/>
      <c r="N200" s="345"/>
      <c r="O200" s="345"/>
      <c r="P200" s="345"/>
      <c r="Q200" s="345"/>
      <c r="R200" s="345"/>
      <c r="S200" s="345"/>
      <c r="T200" s="345"/>
      <c r="U200" s="345"/>
      <c r="V200" s="331"/>
      <c r="W200" s="331"/>
      <c r="X200" s="331"/>
      <c r="Y200" s="331"/>
      <c r="Z200" s="331"/>
      <c r="AA200" s="331"/>
      <c r="AB200" s="331"/>
      <c r="AC200" s="331"/>
      <c r="AD200" s="331"/>
      <c r="AE200" s="331"/>
      <c r="AF200" s="331"/>
      <c r="AG200" s="331"/>
      <c r="AH200" s="331"/>
      <c r="AI200" s="331"/>
      <c r="AJ200" s="331"/>
      <c r="AK200" s="331"/>
    </row>
    <row r="201" spans="1:37" ht="16.5" customHeight="1">
      <c r="A201" s="345"/>
      <c r="B201" s="345"/>
      <c r="C201" s="345"/>
      <c r="D201" s="345"/>
      <c r="E201" s="345"/>
      <c r="F201" s="345"/>
      <c r="G201" s="345"/>
      <c r="H201" s="345"/>
      <c r="I201" s="345"/>
      <c r="J201" s="345"/>
      <c r="K201" s="345"/>
      <c r="L201" s="345"/>
      <c r="M201" s="345"/>
      <c r="N201" s="345"/>
      <c r="O201" s="345"/>
      <c r="P201" s="345"/>
      <c r="Q201" s="345"/>
      <c r="R201" s="345"/>
      <c r="S201" s="345"/>
      <c r="T201" s="345"/>
      <c r="U201" s="345"/>
      <c r="V201" s="331"/>
      <c r="W201" s="331"/>
      <c r="X201" s="331"/>
      <c r="Y201" s="331"/>
      <c r="Z201" s="331"/>
      <c r="AA201" s="331"/>
      <c r="AB201" s="331"/>
      <c r="AC201" s="331"/>
      <c r="AD201" s="331"/>
      <c r="AE201" s="331"/>
      <c r="AF201" s="331"/>
      <c r="AG201" s="331"/>
      <c r="AH201" s="331"/>
      <c r="AI201" s="331"/>
      <c r="AJ201" s="331"/>
      <c r="AK201" s="331"/>
    </row>
    <row r="202" spans="1:37" ht="16.5" customHeight="1">
      <c r="A202" s="345"/>
      <c r="B202" s="345"/>
      <c r="C202" s="345"/>
      <c r="D202" s="345"/>
      <c r="E202" s="345"/>
      <c r="F202" s="345"/>
      <c r="G202" s="345"/>
      <c r="H202" s="345"/>
      <c r="I202" s="345"/>
      <c r="J202" s="345"/>
      <c r="K202" s="345"/>
      <c r="L202" s="345"/>
      <c r="M202" s="345"/>
      <c r="N202" s="345"/>
      <c r="O202" s="345"/>
      <c r="P202" s="345"/>
      <c r="Q202" s="345"/>
      <c r="R202" s="345"/>
      <c r="S202" s="345"/>
      <c r="T202" s="345"/>
      <c r="U202" s="345"/>
      <c r="V202" s="331"/>
      <c r="W202" s="331"/>
      <c r="X202" s="331"/>
      <c r="Y202" s="331"/>
      <c r="Z202" s="331"/>
      <c r="AA202" s="331"/>
      <c r="AB202" s="331"/>
      <c r="AC202" s="331"/>
      <c r="AD202" s="331"/>
      <c r="AE202" s="331"/>
      <c r="AF202" s="331"/>
      <c r="AG202" s="331"/>
      <c r="AH202" s="331"/>
      <c r="AI202" s="331"/>
      <c r="AJ202" s="331"/>
      <c r="AK202" s="331"/>
    </row>
    <row r="203" spans="1:37" ht="16.5" customHeight="1">
      <c r="A203" s="345"/>
      <c r="B203" s="345"/>
      <c r="C203" s="345"/>
      <c r="D203" s="345"/>
      <c r="E203" s="345"/>
      <c r="F203" s="345"/>
      <c r="G203" s="345"/>
      <c r="H203" s="345"/>
      <c r="I203" s="345"/>
      <c r="J203" s="345"/>
      <c r="K203" s="345"/>
      <c r="L203" s="345"/>
      <c r="M203" s="345"/>
      <c r="N203" s="345"/>
      <c r="O203" s="345"/>
      <c r="P203" s="345"/>
      <c r="Q203" s="345"/>
      <c r="R203" s="345"/>
      <c r="S203" s="345"/>
      <c r="T203" s="345"/>
      <c r="U203" s="345"/>
      <c r="V203" s="331"/>
      <c r="W203" s="331"/>
      <c r="X203" s="331"/>
      <c r="Y203" s="331"/>
      <c r="Z203" s="331"/>
      <c r="AA203" s="331"/>
      <c r="AB203" s="331"/>
      <c r="AC203" s="331"/>
      <c r="AD203" s="331"/>
      <c r="AE203" s="331"/>
      <c r="AF203" s="331"/>
      <c r="AG203" s="331"/>
      <c r="AH203" s="331"/>
      <c r="AI203" s="331"/>
      <c r="AJ203" s="331"/>
      <c r="AK203" s="331"/>
    </row>
    <row r="204" spans="1:37" ht="16.5" customHeight="1">
      <c r="A204" s="345"/>
      <c r="B204" s="345"/>
      <c r="C204" s="345"/>
      <c r="D204" s="345"/>
      <c r="E204" s="345"/>
      <c r="F204" s="345"/>
      <c r="G204" s="345"/>
      <c r="H204" s="345"/>
      <c r="I204" s="345"/>
      <c r="J204" s="345"/>
      <c r="K204" s="345"/>
      <c r="L204" s="345"/>
      <c r="M204" s="345"/>
      <c r="N204" s="345"/>
      <c r="O204" s="345"/>
      <c r="P204" s="345"/>
      <c r="Q204" s="345"/>
      <c r="R204" s="345"/>
      <c r="S204" s="345"/>
      <c r="T204" s="345"/>
      <c r="U204" s="345"/>
      <c r="V204" s="331"/>
      <c r="W204" s="331"/>
      <c r="X204" s="331"/>
      <c r="Y204" s="331"/>
      <c r="Z204" s="331"/>
      <c r="AA204" s="331"/>
      <c r="AB204" s="331"/>
      <c r="AC204" s="331"/>
      <c r="AD204" s="331"/>
      <c r="AE204" s="331"/>
      <c r="AF204" s="331"/>
      <c r="AG204" s="331"/>
      <c r="AH204" s="331"/>
      <c r="AI204" s="331"/>
      <c r="AJ204" s="331"/>
      <c r="AK204" s="331"/>
    </row>
    <row r="205" spans="1:37" ht="16.5" customHeight="1">
      <c r="A205" s="345"/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  <c r="N205" s="345"/>
      <c r="O205" s="345"/>
      <c r="P205" s="345"/>
      <c r="Q205" s="345"/>
      <c r="R205" s="345"/>
      <c r="S205" s="345"/>
      <c r="T205" s="345"/>
      <c r="U205" s="345"/>
      <c r="V205" s="331"/>
      <c r="W205" s="331"/>
      <c r="X205" s="331"/>
      <c r="Y205" s="331"/>
      <c r="Z205" s="331"/>
      <c r="AA205" s="331"/>
      <c r="AB205" s="331"/>
      <c r="AC205" s="331"/>
      <c r="AD205" s="331"/>
      <c r="AE205" s="331"/>
      <c r="AF205" s="331"/>
      <c r="AG205" s="331"/>
      <c r="AH205" s="331"/>
      <c r="AI205" s="331"/>
      <c r="AJ205" s="331"/>
      <c r="AK205" s="331"/>
    </row>
    <row r="206" spans="1:37" ht="16.5" customHeight="1">
      <c r="A206" s="345"/>
      <c r="B206" s="345"/>
      <c r="C206" s="345"/>
      <c r="D206" s="345"/>
      <c r="E206" s="345"/>
      <c r="F206" s="345"/>
      <c r="G206" s="345"/>
      <c r="H206" s="345"/>
      <c r="I206" s="345"/>
      <c r="J206" s="345"/>
      <c r="K206" s="345"/>
      <c r="L206" s="345"/>
      <c r="M206" s="345"/>
      <c r="N206" s="345"/>
      <c r="O206" s="345"/>
      <c r="P206" s="345"/>
      <c r="Q206" s="345"/>
      <c r="R206" s="345"/>
      <c r="S206" s="345"/>
      <c r="T206" s="345"/>
      <c r="U206" s="345"/>
      <c r="V206" s="331"/>
      <c r="W206" s="331"/>
      <c r="X206" s="331"/>
      <c r="Y206" s="331"/>
      <c r="Z206" s="331"/>
      <c r="AA206" s="331"/>
      <c r="AB206" s="331"/>
      <c r="AC206" s="331"/>
      <c r="AD206" s="331"/>
      <c r="AE206" s="331"/>
      <c r="AF206" s="331"/>
      <c r="AG206" s="331"/>
      <c r="AH206" s="331"/>
      <c r="AI206" s="331"/>
      <c r="AJ206" s="331"/>
      <c r="AK206" s="331"/>
    </row>
    <row r="207" spans="1:37" ht="16.5" customHeight="1">
      <c r="A207" s="345"/>
      <c r="B207" s="345"/>
      <c r="C207" s="345"/>
      <c r="D207" s="345"/>
      <c r="E207" s="345"/>
      <c r="F207" s="345"/>
      <c r="G207" s="345"/>
      <c r="H207" s="345"/>
      <c r="I207" s="345"/>
      <c r="J207" s="345"/>
      <c r="K207" s="345"/>
      <c r="L207" s="345"/>
      <c r="M207" s="345"/>
      <c r="N207" s="345"/>
      <c r="O207" s="345"/>
      <c r="P207" s="345"/>
      <c r="Q207" s="345"/>
      <c r="R207" s="345"/>
      <c r="S207" s="345"/>
      <c r="T207" s="345"/>
      <c r="U207" s="345"/>
      <c r="V207" s="331"/>
      <c r="W207" s="331"/>
      <c r="X207" s="331"/>
      <c r="Y207" s="331"/>
      <c r="Z207" s="331"/>
      <c r="AA207" s="331"/>
      <c r="AB207" s="331"/>
      <c r="AC207" s="331"/>
      <c r="AD207" s="331"/>
      <c r="AE207" s="331"/>
      <c r="AF207" s="331"/>
      <c r="AG207" s="331"/>
      <c r="AH207" s="331"/>
      <c r="AI207" s="331"/>
      <c r="AJ207" s="331"/>
      <c r="AK207" s="331"/>
    </row>
    <row r="208" spans="1:37" ht="16.5" customHeight="1">
      <c r="A208" s="345"/>
      <c r="B208" s="345"/>
      <c r="C208" s="345"/>
      <c r="D208" s="345"/>
      <c r="E208" s="345"/>
      <c r="F208" s="345"/>
      <c r="G208" s="345"/>
      <c r="H208" s="345"/>
      <c r="I208" s="345"/>
      <c r="J208" s="345"/>
      <c r="K208" s="345"/>
      <c r="L208" s="345"/>
      <c r="M208" s="345"/>
      <c r="N208" s="345"/>
      <c r="O208" s="345"/>
      <c r="P208" s="345"/>
      <c r="Q208" s="345"/>
      <c r="R208" s="345"/>
      <c r="S208" s="345"/>
      <c r="T208" s="345"/>
      <c r="U208" s="345"/>
      <c r="V208" s="331"/>
      <c r="W208" s="331"/>
      <c r="X208" s="331"/>
      <c r="Y208" s="331"/>
      <c r="Z208" s="331"/>
      <c r="AA208" s="331"/>
      <c r="AB208" s="331"/>
      <c r="AC208" s="331"/>
      <c r="AD208" s="331"/>
      <c r="AE208" s="331"/>
      <c r="AF208" s="331"/>
      <c r="AG208" s="331"/>
      <c r="AH208" s="331"/>
      <c r="AI208" s="331"/>
      <c r="AJ208" s="331"/>
      <c r="AK208" s="331"/>
    </row>
    <row r="209" spans="1:37" ht="16.5" customHeight="1">
      <c r="A209" s="345"/>
      <c r="B209" s="345"/>
      <c r="C209" s="345"/>
      <c r="D209" s="345"/>
      <c r="E209" s="345"/>
      <c r="F209" s="345"/>
      <c r="G209" s="345"/>
      <c r="H209" s="345"/>
      <c r="I209" s="345"/>
      <c r="J209" s="345"/>
      <c r="K209" s="345"/>
      <c r="L209" s="345"/>
      <c r="M209" s="345"/>
      <c r="N209" s="345"/>
      <c r="O209" s="345"/>
      <c r="P209" s="345"/>
      <c r="Q209" s="345"/>
      <c r="R209" s="345"/>
      <c r="S209" s="345"/>
      <c r="T209" s="345"/>
      <c r="U209" s="345"/>
      <c r="V209" s="331"/>
      <c r="W209" s="331"/>
      <c r="X209" s="331"/>
      <c r="Y209" s="331"/>
      <c r="Z209" s="331"/>
      <c r="AA209" s="331"/>
      <c r="AB209" s="331"/>
      <c r="AC209" s="331"/>
      <c r="AD209" s="331"/>
      <c r="AE209" s="331"/>
      <c r="AF209" s="331"/>
      <c r="AG209" s="331"/>
      <c r="AH209" s="331"/>
      <c r="AI209" s="331"/>
      <c r="AJ209" s="331"/>
      <c r="AK209" s="331"/>
    </row>
    <row r="210" spans="1:37" ht="16.5" customHeight="1">
      <c r="A210" s="345"/>
      <c r="B210" s="345"/>
      <c r="C210" s="345"/>
      <c r="D210" s="345"/>
      <c r="E210" s="345"/>
      <c r="F210" s="345"/>
      <c r="G210" s="345"/>
      <c r="H210" s="345"/>
      <c r="I210" s="345"/>
      <c r="J210" s="345"/>
      <c r="K210" s="345"/>
      <c r="L210" s="345"/>
      <c r="M210" s="345"/>
      <c r="N210" s="345"/>
      <c r="O210" s="345"/>
      <c r="P210" s="345"/>
      <c r="Q210" s="345"/>
      <c r="R210" s="345"/>
      <c r="S210" s="345"/>
      <c r="T210" s="345"/>
      <c r="U210" s="345"/>
      <c r="V210" s="331"/>
      <c r="W210" s="331"/>
      <c r="X210" s="331"/>
      <c r="Y210" s="331"/>
      <c r="Z210" s="331"/>
      <c r="AA210" s="331"/>
      <c r="AB210" s="331"/>
      <c r="AC210" s="331"/>
      <c r="AD210" s="331"/>
      <c r="AE210" s="331"/>
      <c r="AF210" s="331"/>
      <c r="AG210" s="331"/>
      <c r="AH210" s="331"/>
      <c r="AI210" s="331"/>
      <c r="AJ210" s="331"/>
      <c r="AK210" s="331"/>
    </row>
    <row r="211" spans="1:37" ht="16.5" customHeight="1">
      <c r="A211" s="345"/>
      <c r="B211" s="345"/>
      <c r="C211" s="345"/>
      <c r="D211" s="345"/>
      <c r="E211" s="345"/>
      <c r="F211" s="345"/>
      <c r="G211" s="345"/>
      <c r="H211" s="345"/>
      <c r="I211" s="345"/>
      <c r="J211" s="345"/>
      <c r="K211" s="345"/>
      <c r="L211" s="345"/>
      <c r="M211" s="345"/>
      <c r="N211" s="345"/>
      <c r="O211" s="345"/>
      <c r="P211" s="345"/>
      <c r="Q211" s="345"/>
      <c r="R211" s="345"/>
      <c r="S211" s="345"/>
      <c r="T211" s="345"/>
      <c r="U211" s="345"/>
      <c r="V211" s="331"/>
      <c r="W211" s="331"/>
      <c r="X211" s="331"/>
      <c r="Y211" s="331"/>
      <c r="Z211" s="331"/>
      <c r="AA211" s="331"/>
      <c r="AB211" s="331"/>
      <c r="AC211" s="331"/>
      <c r="AD211" s="331"/>
      <c r="AE211" s="331"/>
      <c r="AF211" s="331"/>
      <c r="AG211" s="331"/>
      <c r="AH211" s="331"/>
      <c r="AI211" s="331"/>
      <c r="AJ211" s="331"/>
      <c r="AK211" s="331"/>
    </row>
    <row r="212" spans="1:37" ht="16.5" customHeight="1">
      <c r="A212" s="345"/>
      <c r="B212" s="345"/>
      <c r="C212" s="345"/>
      <c r="D212" s="345"/>
      <c r="E212" s="345"/>
      <c r="F212" s="345"/>
      <c r="G212" s="345"/>
      <c r="H212" s="345"/>
      <c r="I212" s="345"/>
      <c r="J212" s="345"/>
      <c r="K212" s="345"/>
      <c r="L212" s="345"/>
      <c r="M212" s="345"/>
      <c r="N212" s="345"/>
      <c r="O212" s="345"/>
      <c r="P212" s="345"/>
      <c r="Q212" s="345"/>
      <c r="R212" s="345"/>
      <c r="S212" s="345"/>
      <c r="T212" s="345"/>
      <c r="U212" s="345"/>
      <c r="V212" s="331"/>
      <c r="W212" s="331"/>
      <c r="X212" s="331"/>
      <c r="Y212" s="331"/>
      <c r="Z212" s="331"/>
      <c r="AA212" s="331"/>
      <c r="AB212" s="331"/>
      <c r="AC212" s="331"/>
      <c r="AD212" s="331"/>
      <c r="AE212" s="331"/>
      <c r="AF212" s="331"/>
      <c r="AG212" s="331"/>
      <c r="AH212" s="331"/>
      <c r="AI212" s="331"/>
      <c r="AJ212" s="331"/>
      <c r="AK212" s="331"/>
    </row>
    <row r="213" spans="1:37" ht="16.5" customHeight="1">
      <c r="A213" s="345"/>
      <c r="B213" s="345"/>
      <c r="C213" s="345"/>
      <c r="D213" s="345"/>
      <c r="E213" s="345"/>
      <c r="F213" s="345"/>
      <c r="G213" s="345"/>
      <c r="H213" s="345"/>
      <c r="I213" s="345"/>
      <c r="J213" s="345"/>
      <c r="K213" s="345"/>
      <c r="L213" s="345"/>
      <c r="M213" s="345"/>
      <c r="N213" s="345"/>
      <c r="O213" s="345"/>
      <c r="P213" s="345"/>
      <c r="Q213" s="345"/>
      <c r="R213" s="345"/>
      <c r="S213" s="345"/>
      <c r="T213" s="345"/>
      <c r="U213" s="345"/>
      <c r="V213" s="331"/>
      <c r="W213" s="331"/>
      <c r="X213" s="331"/>
      <c r="Y213" s="331"/>
      <c r="Z213" s="331"/>
      <c r="AA213" s="331"/>
      <c r="AB213" s="331"/>
      <c r="AC213" s="331"/>
      <c r="AD213" s="331"/>
      <c r="AE213" s="331"/>
      <c r="AF213" s="331"/>
      <c r="AG213" s="331"/>
      <c r="AH213" s="331"/>
      <c r="AI213" s="331"/>
      <c r="AJ213" s="331"/>
      <c r="AK213" s="331"/>
    </row>
    <row r="214" spans="1:37" ht="16.5" customHeight="1">
      <c r="A214" s="345"/>
      <c r="B214" s="345"/>
      <c r="C214" s="345"/>
      <c r="D214" s="345"/>
      <c r="E214" s="345"/>
      <c r="F214" s="345"/>
      <c r="G214" s="345"/>
      <c r="H214" s="345"/>
      <c r="I214" s="345"/>
      <c r="J214" s="345"/>
      <c r="K214" s="345"/>
      <c r="L214" s="345"/>
      <c r="M214" s="345"/>
      <c r="N214" s="345"/>
      <c r="O214" s="345"/>
      <c r="P214" s="345"/>
      <c r="Q214" s="345"/>
      <c r="R214" s="345"/>
      <c r="S214" s="345"/>
      <c r="T214" s="345"/>
      <c r="U214" s="345"/>
      <c r="V214" s="331"/>
      <c r="W214" s="331"/>
      <c r="X214" s="331"/>
      <c r="Y214" s="331"/>
      <c r="Z214" s="331"/>
      <c r="AA214" s="331"/>
      <c r="AB214" s="331"/>
      <c r="AC214" s="331"/>
      <c r="AD214" s="331"/>
      <c r="AE214" s="331"/>
      <c r="AF214" s="331"/>
      <c r="AG214" s="331"/>
      <c r="AH214" s="331"/>
      <c r="AI214" s="331"/>
      <c r="AJ214" s="331"/>
      <c r="AK214" s="331"/>
    </row>
    <row r="215" spans="1:37" ht="16.5" customHeight="1">
      <c r="A215" s="345"/>
      <c r="B215" s="345"/>
      <c r="C215" s="345"/>
      <c r="D215" s="345"/>
      <c r="E215" s="345"/>
      <c r="F215" s="345"/>
      <c r="G215" s="345"/>
      <c r="H215" s="345"/>
      <c r="I215" s="345"/>
      <c r="J215" s="345"/>
      <c r="K215" s="345"/>
      <c r="L215" s="345"/>
      <c r="M215" s="345"/>
      <c r="N215" s="345"/>
      <c r="O215" s="345"/>
      <c r="P215" s="345"/>
      <c r="Q215" s="345"/>
      <c r="R215" s="345"/>
      <c r="S215" s="345"/>
      <c r="T215" s="345"/>
      <c r="U215" s="345"/>
      <c r="V215" s="331"/>
      <c r="W215" s="331"/>
      <c r="X215" s="331"/>
      <c r="Y215" s="331"/>
      <c r="Z215" s="331"/>
      <c r="AA215" s="331"/>
      <c r="AB215" s="331"/>
      <c r="AC215" s="331"/>
      <c r="AD215" s="331"/>
      <c r="AE215" s="331"/>
      <c r="AF215" s="331"/>
      <c r="AG215" s="331"/>
      <c r="AH215" s="331"/>
      <c r="AI215" s="331"/>
      <c r="AJ215" s="331"/>
      <c r="AK215" s="331"/>
    </row>
    <row r="216" spans="1:37" ht="16.5" customHeight="1">
      <c r="A216" s="345"/>
      <c r="B216" s="345"/>
      <c r="C216" s="345"/>
      <c r="D216" s="345"/>
      <c r="E216" s="345"/>
      <c r="F216" s="345"/>
      <c r="G216" s="345"/>
      <c r="H216" s="345"/>
      <c r="I216" s="345"/>
      <c r="J216" s="345"/>
      <c r="K216" s="345"/>
      <c r="L216" s="345"/>
      <c r="M216" s="345"/>
      <c r="N216" s="345"/>
      <c r="O216" s="345"/>
      <c r="P216" s="345"/>
      <c r="Q216" s="345"/>
      <c r="R216" s="345"/>
      <c r="S216" s="345"/>
      <c r="T216" s="345"/>
      <c r="U216" s="345"/>
      <c r="V216" s="331"/>
      <c r="W216" s="331"/>
      <c r="X216" s="331"/>
      <c r="Y216" s="331"/>
      <c r="Z216" s="331"/>
      <c r="AA216" s="331"/>
      <c r="AB216" s="331"/>
      <c r="AC216" s="331"/>
      <c r="AD216" s="331"/>
      <c r="AE216" s="331"/>
      <c r="AF216" s="331"/>
      <c r="AG216" s="331"/>
      <c r="AH216" s="331"/>
      <c r="AI216" s="331"/>
      <c r="AJ216" s="331"/>
      <c r="AK216" s="331"/>
    </row>
    <row r="217" spans="1:37" ht="16.5" customHeight="1">
      <c r="A217" s="345"/>
      <c r="B217" s="345"/>
      <c r="C217" s="345"/>
      <c r="D217" s="345"/>
      <c r="E217" s="345"/>
      <c r="F217" s="345"/>
      <c r="G217" s="345"/>
      <c r="H217" s="345"/>
      <c r="I217" s="345"/>
      <c r="J217" s="345"/>
      <c r="K217" s="345"/>
      <c r="L217" s="345"/>
      <c r="M217" s="345"/>
      <c r="N217" s="345"/>
      <c r="O217" s="345"/>
      <c r="P217" s="345"/>
      <c r="Q217" s="345"/>
      <c r="R217" s="345"/>
      <c r="S217" s="345"/>
      <c r="T217" s="345"/>
      <c r="U217" s="345"/>
      <c r="V217" s="331"/>
      <c r="W217" s="331"/>
      <c r="X217" s="331"/>
      <c r="Y217" s="331"/>
      <c r="Z217" s="331"/>
      <c r="AA217" s="331"/>
      <c r="AB217" s="331"/>
      <c r="AC217" s="331"/>
      <c r="AD217" s="331"/>
      <c r="AE217" s="331"/>
      <c r="AF217" s="331"/>
      <c r="AG217" s="331"/>
      <c r="AH217" s="331"/>
      <c r="AI217" s="331"/>
      <c r="AJ217" s="331"/>
      <c r="AK217" s="331"/>
    </row>
    <row r="218" spans="1:37" ht="16.5" customHeight="1">
      <c r="A218" s="345"/>
      <c r="B218" s="345"/>
      <c r="C218" s="345"/>
      <c r="D218" s="345"/>
      <c r="E218" s="345"/>
      <c r="F218" s="345"/>
      <c r="G218" s="345"/>
      <c r="H218" s="345"/>
      <c r="I218" s="345"/>
      <c r="J218" s="345"/>
      <c r="K218" s="345"/>
      <c r="L218" s="345"/>
      <c r="M218" s="345"/>
      <c r="N218" s="345"/>
      <c r="O218" s="345"/>
      <c r="P218" s="345"/>
      <c r="Q218" s="345"/>
      <c r="R218" s="345"/>
      <c r="S218" s="345"/>
      <c r="T218" s="345"/>
      <c r="U218" s="345"/>
      <c r="V218" s="331"/>
      <c r="W218" s="331"/>
      <c r="X218" s="331"/>
      <c r="Y218" s="331"/>
      <c r="Z218" s="331"/>
      <c r="AA218" s="331"/>
      <c r="AB218" s="331"/>
      <c r="AC218" s="331"/>
      <c r="AD218" s="331"/>
      <c r="AE218" s="331"/>
      <c r="AF218" s="331"/>
      <c r="AG218" s="331"/>
      <c r="AH218" s="331"/>
      <c r="AI218" s="331"/>
      <c r="AJ218" s="331"/>
      <c r="AK218" s="331"/>
    </row>
    <row r="219" spans="1:37" ht="16.5" customHeight="1">
      <c r="A219" s="345"/>
      <c r="B219" s="345"/>
      <c r="C219" s="345"/>
      <c r="D219" s="345"/>
      <c r="E219" s="345"/>
      <c r="F219" s="345"/>
      <c r="G219" s="345"/>
      <c r="H219" s="345"/>
      <c r="I219" s="345"/>
      <c r="J219" s="345"/>
      <c r="K219" s="345"/>
      <c r="L219" s="345"/>
      <c r="M219" s="345"/>
      <c r="N219" s="345"/>
      <c r="O219" s="345"/>
      <c r="P219" s="345"/>
      <c r="Q219" s="345"/>
      <c r="R219" s="345"/>
      <c r="S219" s="345"/>
      <c r="T219" s="345"/>
      <c r="U219" s="345"/>
      <c r="V219" s="331"/>
      <c r="W219" s="331"/>
      <c r="X219" s="331"/>
      <c r="Y219" s="331"/>
      <c r="Z219" s="331"/>
      <c r="AA219" s="331"/>
      <c r="AB219" s="331"/>
      <c r="AC219" s="331"/>
      <c r="AD219" s="331"/>
      <c r="AE219" s="331"/>
      <c r="AF219" s="331"/>
      <c r="AG219" s="331"/>
      <c r="AH219" s="331"/>
      <c r="AI219" s="331"/>
      <c r="AJ219" s="331"/>
      <c r="AK219" s="331"/>
    </row>
    <row r="220" spans="1:37" ht="16.5" customHeight="1">
      <c r="A220" s="345"/>
      <c r="B220" s="345"/>
      <c r="C220" s="345"/>
      <c r="D220" s="345"/>
      <c r="E220" s="345"/>
      <c r="F220" s="345"/>
      <c r="G220" s="345"/>
      <c r="H220" s="345"/>
      <c r="I220" s="345"/>
      <c r="J220" s="345"/>
      <c r="K220" s="345"/>
      <c r="L220" s="345"/>
      <c r="M220" s="345"/>
      <c r="N220" s="345"/>
      <c r="O220" s="345"/>
      <c r="P220" s="345"/>
      <c r="Q220" s="345"/>
      <c r="R220" s="345"/>
      <c r="S220" s="345"/>
      <c r="T220" s="345"/>
      <c r="U220" s="345"/>
      <c r="V220" s="331"/>
      <c r="W220" s="331"/>
      <c r="X220" s="331"/>
      <c r="Y220" s="331"/>
      <c r="Z220" s="331"/>
      <c r="AA220" s="331"/>
      <c r="AB220" s="331"/>
      <c r="AC220" s="331"/>
      <c r="AD220" s="331"/>
      <c r="AE220" s="331"/>
      <c r="AF220" s="331"/>
      <c r="AG220" s="331"/>
      <c r="AH220" s="331"/>
      <c r="AI220" s="331"/>
      <c r="AJ220" s="331"/>
      <c r="AK220" s="331"/>
    </row>
    <row r="221" spans="1:37" ht="16.5" customHeight="1">
      <c r="A221" s="345"/>
      <c r="B221" s="345"/>
      <c r="C221" s="345"/>
      <c r="D221" s="345"/>
      <c r="E221" s="345"/>
      <c r="F221" s="345"/>
      <c r="G221" s="345"/>
      <c r="H221" s="345"/>
      <c r="I221" s="345"/>
      <c r="J221" s="345"/>
      <c r="K221" s="345"/>
      <c r="L221" s="345"/>
      <c r="M221" s="345"/>
      <c r="N221" s="345"/>
      <c r="O221" s="345"/>
      <c r="P221" s="345"/>
      <c r="Q221" s="345"/>
      <c r="R221" s="345"/>
      <c r="S221" s="345"/>
      <c r="T221" s="345"/>
      <c r="U221" s="345"/>
      <c r="V221" s="331"/>
      <c r="W221" s="331"/>
      <c r="X221" s="331"/>
      <c r="Y221" s="331"/>
      <c r="Z221" s="331"/>
      <c r="AA221" s="331"/>
      <c r="AB221" s="331"/>
      <c r="AC221" s="331"/>
      <c r="AD221" s="331"/>
      <c r="AE221" s="331"/>
      <c r="AF221" s="331"/>
      <c r="AG221" s="331"/>
      <c r="AH221" s="331"/>
      <c r="AI221" s="331"/>
      <c r="AJ221" s="331"/>
      <c r="AK221" s="331"/>
    </row>
    <row r="222" spans="1:37" ht="16.5" customHeight="1">
      <c r="A222" s="345"/>
      <c r="B222" s="345"/>
      <c r="C222" s="345"/>
      <c r="D222" s="345"/>
      <c r="E222" s="345"/>
      <c r="F222" s="345"/>
      <c r="G222" s="345"/>
      <c r="H222" s="345"/>
      <c r="I222" s="345"/>
      <c r="J222" s="345"/>
      <c r="K222" s="345"/>
      <c r="L222" s="345"/>
      <c r="M222" s="345"/>
      <c r="N222" s="345"/>
      <c r="O222" s="345"/>
      <c r="P222" s="345"/>
      <c r="Q222" s="345"/>
      <c r="R222" s="345"/>
      <c r="S222" s="345"/>
      <c r="T222" s="345"/>
      <c r="U222" s="345"/>
      <c r="V222" s="331"/>
      <c r="W222" s="331"/>
      <c r="X222" s="331"/>
      <c r="Y222" s="331"/>
      <c r="Z222" s="331"/>
      <c r="AA222" s="331"/>
      <c r="AB222" s="331"/>
      <c r="AC222" s="331"/>
      <c r="AD222" s="331"/>
      <c r="AE222" s="331"/>
      <c r="AF222" s="331"/>
      <c r="AG222" s="331"/>
      <c r="AH222" s="331"/>
      <c r="AI222" s="331"/>
      <c r="AJ222" s="331"/>
      <c r="AK222" s="331"/>
    </row>
    <row r="223" spans="1:37" ht="16.5" customHeight="1">
      <c r="A223" s="345"/>
      <c r="B223" s="345"/>
      <c r="C223" s="345"/>
      <c r="D223" s="345"/>
      <c r="E223" s="345"/>
      <c r="F223" s="345"/>
      <c r="G223" s="345"/>
      <c r="H223" s="345"/>
      <c r="I223" s="345"/>
      <c r="J223" s="345"/>
      <c r="K223" s="345"/>
      <c r="L223" s="345"/>
      <c r="M223" s="345"/>
      <c r="N223" s="345"/>
      <c r="O223" s="345"/>
      <c r="P223" s="345"/>
      <c r="Q223" s="345"/>
      <c r="R223" s="345"/>
      <c r="S223" s="345"/>
      <c r="T223" s="345"/>
      <c r="U223" s="345"/>
      <c r="V223" s="331"/>
      <c r="W223" s="331"/>
      <c r="X223" s="331"/>
      <c r="Y223" s="331"/>
      <c r="Z223" s="331"/>
      <c r="AA223" s="331"/>
      <c r="AB223" s="331"/>
      <c r="AC223" s="331"/>
      <c r="AD223" s="331"/>
      <c r="AE223" s="331"/>
      <c r="AF223" s="331"/>
      <c r="AG223" s="331"/>
      <c r="AH223" s="331"/>
      <c r="AI223" s="331"/>
      <c r="AJ223" s="331"/>
      <c r="AK223" s="331"/>
    </row>
    <row r="224" spans="1:37" ht="16.5" customHeight="1">
      <c r="A224" s="345"/>
      <c r="B224" s="345"/>
      <c r="C224" s="345"/>
      <c r="D224" s="345"/>
      <c r="E224" s="345"/>
      <c r="F224" s="345"/>
      <c r="G224" s="345"/>
      <c r="H224" s="345"/>
      <c r="I224" s="345"/>
      <c r="J224" s="345"/>
      <c r="K224" s="345"/>
      <c r="L224" s="345"/>
      <c r="M224" s="345"/>
      <c r="N224" s="345"/>
      <c r="O224" s="345"/>
      <c r="P224" s="345"/>
      <c r="Q224" s="345"/>
      <c r="R224" s="345"/>
      <c r="S224" s="345"/>
      <c r="T224" s="345"/>
      <c r="U224" s="345"/>
      <c r="V224" s="331"/>
      <c r="W224" s="331"/>
      <c r="X224" s="331"/>
      <c r="Y224" s="331"/>
      <c r="Z224" s="331"/>
      <c r="AA224" s="331"/>
      <c r="AB224" s="331"/>
      <c r="AC224" s="331"/>
      <c r="AD224" s="331"/>
      <c r="AE224" s="331"/>
      <c r="AF224" s="331"/>
      <c r="AG224" s="331"/>
      <c r="AH224" s="331"/>
      <c r="AI224" s="331"/>
      <c r="AJ224" s="331"/>
      <c r="AK224" s="331"/>
    </row>
    <row r="225" spans="1:37" ht="16.5" customHeight="1">
      <c r="A225" s="345"/>
      <c r="B225" s="345"/>
      <c r="C225" s="345"/>
      <c r="D225" s="345"/>
      <c r="E225" s="345"/>
      <c r="F225" s="345"/>
      <c r="G225" s="345"/>
      <c r="H225" s="345"/>
      <c r="I225" s="345"/>
      <c r="J225" s="345"/>
      <c r="K225" s="345"/>
      <c r="L225" s="345"/>
      <c r="M225" s="345"/>
      <c r="N225" s="345"/>
      <c r="O225" s="345"/>
      <c r="P225" s="345"/>
      <c r="Q225" s="345"/>
      <c r="R225" s="345"/>
      <c r="S225" s="345"/>
      <c r="T225" s="345"/>
      <c r="U225" s="345"/>
      <c r="V225" s="331"/>
      <c r="W225" s="331"/>
      <c r="X225" s="331"/>
      <c r="Y225" s="331"/>
      <c r="Z225" s="331"/>
      <c r="AA225" s="331"/>
      <c r="AB225" s="331"/>
      <c r="AC225" s="331"/>
      <c r="AD225" s="331"/>
      <c r="AE225" s="331"/>
      <c r="AF225" s="331"/>
      <c r="AG225" s="331"/>
      <c r="AH225" s="331"/>
      <c r="AI225" s="331"/>
      <c r="AJ225" s="331"/>
      <c r="AK225" s="331"/>
    </row>
    <row r="226" spans="1:37" ht="16.5" customHeight="1">
      <c r="A226" s="345"/>
      <c r="B226" s="345"/>
      <c r="C226" s="345"/>
      <c r="D226" s="345"/>
      <c r="E226" s="345"/>
      <c r="F226" s="345"/>
      <c r="G226" s="345"/>
      <c r="H226" s="345"/>
      <c r="I226" s="345"/>
      <c r="J226" s="345"/>
      <c r="K226" s="345"/>
      <c r="L226" s="345"/>
      <c r="M226" s="345"/>
      <c r="N226" s="345"/>
      <c r="O226" s="345"/>
      <c r="P226" s="345"/>
      <c r="Q226" s="345"/>
      <c r="R226" s="345"/>
      <c r="S226" s="345"/>
      <c r="T226" s="345"/>
      <c r="U226" s="345"/>
      <c r="V226" s="331"/>
      <c r="W226" s="331"/>
      <c r="X226" s="331"/>
      <c r="Y226" s="331"/>
      <c r="Z226" s="331"/>
      <c r="AA226" s="331"/>
      <c r="AB226" s="331"/>
      <c r="AC226" s="331"/>
      <c r="AD226" s="331"/>
      <c r="AE226" s="331"/>
      <c r="AF226" s="331"/>
      <c r="AG226" s="331"/>
      <c r="AH226" s="331"/>
      <c r="AI226" s="331"/>
      <c r="AJ226" s="331"/>
      <c r="AK226" s="331"/>
    </row>
    <row r="227" spans="1:37" ht="16.5" customHeight="1">
      <c r="V227" s="331"/>
      <c r="W227" s="331"/>
      <c r="X227" s="331"/>
      <c r="Y227" s="331"/>
      <c r="Z227" s="331"/>
      <c r="AA227" s="331"/>
      <c r="AB227" s="331"/>
      <c r="AC227" s="331"/>
      <c r="AD227" s="331"/>
      <c r="AE227" s="331"/>
      <c r="AF227" s="331"/>
      <c r="AG227" s="331"/>
      <c r="AH227" s="331"/>
      <c r="AI227" s="331"/>
      <c r="AJ227" s="331"/>
      <c r="AK227" s="331"/>
    </row>
    <row r="228" spans="1:37" ht="16.5" customHeight="1">
      <c r="V228" s="331"/>
      <c r="W228" s="331"/>
      <c r="X228" s="331"/>
      <c r="Y228" s="331"/>
      <c r="Z228" s="331"/>
      <c r="AA228" s="331"/>
      <c r="AB228" s="331"/>
      <c r="AC228" s="331"/>
      <c r="AD228" s="331"/>
      <c r="AE228" s="331"/>
      <c r="AF228" s="331"/>
      <c r="AG228" s="331"/>
      <c r="AH228" s="331"/>
      <c r="AI228" s="331"/>
      <c r="AJ228" s="331"/>
      <c r="AK228" s="331"/>
    </row>
    <row r="229" spans="1:37" ht="16.5" customHeight="1">
      <c r="V229" s="331"/>
      <c r="W229" s="331"/>
      <c r="X229" s="331"/>
      <c r="Y229" s="331"/>
      <c r="Z229" s="331"/>
      <c r="AA229" s="331"/>
      <c r="AB229" s="331"/>
      <c r="AC229" s="331"/>
      <c r="AD229" s="331"/>
      <c r="AE229" s="331"/>
      <c r="AF229" s="331"/>
      <c r="AG229" s="331"/>
      <c r="AH229" s="331"/>
      <c r="AI229" s="331"/>
      <c r="AJ229" s="331"/>
      <c r="AK229" s="331"/>
    </row>
  </sheetData>
  <mergeCells count="3">
    <mergeCell ref="A29:E29"/>
    <mergeCell ref="K1:Q2"/>
    <mergeCell ref="A28:Q28"/>
  </mergeCells>
  <phoneticPr fontId="0" type="noConversion"/>
  <printOptions horizontalCentered="1"/>
  <pageMargins left="0.59055118110236227" right="0.59055118110236227" top="1.1605511811023623" bottom="0.59055118110236227" header="0.59055118110236227" footer="0.59055118110236227"/>
  <pageSetup scale="85" firstPageNumber="2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230"/>
  <sheetViews>
    <sheetView showGridLines="0" zoomScaleNormal="100" zoomScaleSheetLayoutView="100" workbookViewId="0">
      <selection activeCell="Z25" sqref="Z25"/>
    </sheetView>
  </sheetViews>
  <sheetFormatPr baseColWidth="10" defaultColWidth="11.42578125" defaultRowHeight="12"/>
  <cols>
    <col min="1" max="1" width="20" style="50" customWidth="1"/>
    <col min="2" max="2" width="9.5703125" style="50" hidden="1" customWidth="1"/>
    <col min="3" max="4" width="11" style="50" hidden="1" customWidth="1"/>
    <col min="5" max="7" width="14" style="50" hidden="1" customWidth="1"/>
    <col min="8" max="8" width="17.140625" style="50" hidden="1" customWidth="1"/>
    <col min="9" max="9" width="13.42578125" style="50" hidden="1" customWidth="1"/>
    <col min="10" max="11" width="14.140625" style="50" hidden="1" customWidth="1"/>
    <col min="12" max="12" width="16.140625" style="50" hidden="1" customWidth="1"/>
    <col min="13" max="17" width="16.7109375" style="50" customWidth="1"/>
    <col min="18" max="21" width="12.140625" style="50" customWidth="1"/>
    <col min="22" max="16384" width="11.42578125" style="50"/>
  </cols>
  <sheetData>
    <row r="1" spans="1:24" s="4" customFormat="1" ht="34.5" customHeight="1">
      <c r="A1" s="254"/>
      <c r="B1" s="255"/>
      <c r="C1" s="255"/>
      <c r="D1" s="255"/>
      <c r="E1" s="255"/>
      <c r="F1" s="255"/>
      <c r="G1" s="255"/>
      <c r="H1" s="255"/>
      <c r="I1" s="255"/>
      <c r="J1" s="642" t="s">
        <v>251</v>
      </c>
      <c r="K1" s="637"/>
      <c r="L1" s="637"/>
      <c r="M1" s="637"/>
      <c r="N1" s="637"/>
      <c r="O1" s="637"/>
      <c r="P1" s="637"/>
      <c r="Q1" s="637"/>
      <c r="R1" s="26"/>
    </row>
    <row r="2" spans="1:24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5"/>
    </row>
    <row r="3" spans="1:24" s="4" customFormat="1" ht="5.0999999999999996" customHeight="1">
      <c r="A3" s="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24" ht="15" customHeight="1">
      <c r="A4" s="475" t="s">
        <v>186</v>
      </c>
      <c r="B4" s="450"/>
      <c r="C4" s="450"/>
      <c r="D4" s="450"/>
      <c r="E4" s="450"/>
      <c r="F4" s="451"/>
      <c r="G4" s="451"/>
      <c r="H4" s="451"/>
      <c r="I4" s="451"/>
      <c r="J4" s="451"/>
      <c r="K4" s="451"/>
      <c r="L4" s="39"/>
      <c r="M4" s="39"/>
      <c r="N4" s="39"/>
      <c r="O4" s="39"/>
      <c r="P4" s="39"/>
      <c r="Q4" s="39"/>
      <c r="R4" s="384"/>
      <c r="S4" s="384"/>
      <c r="T4" s="384"/>
      <c r="U4" s="384"/>
      <c r="V4" s="384"/>
    </row>
    <row r="5" spans="1:24" ht="15" customHeight="1">
      <c r="A5" s="51"/>
      <c r="B5" s="52"/>
      <c r="C5" s="52"/>
      <c r="D5" s="52"/>
      <c r="E5" s="52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4"/>
      <c r="S5" s="384"/>
      <c r="T5" s="384"/>
      <c r="U5" s="384"/>
      <c r="V5" s="384"/>
    </row>
    <row r="6" spans="1:24" ht="15" customHeight="1">
      <c r="A6" s="30"/>
      <c r="B6" s="31"/>
      <c r="C6" s="31"/>
      <c r="D6" s="31"/>
      <c r="E6" s="33"/>
      <c r="J6" s="34"/>
      <c r="Q6" s="34" t="s">
        <v>31</v>
      </c>
      <c r="R6" s="384"/>
      <c r="S6" s="384"/>
      <c r="T6" s="384"/>
      <c r="U6" s="384"/>
      <c r="V6" s="384"/>
    </row>
    <row r="7" spans="1:24" ht="15" customHeight="1">
      <c r="A7" s="470" t="s">
        <v>207</v>
      </c>
      <c r="B7" s="471">
        <v>2005</v>
      </c>
      <c r="C7" s="471">
        <v>2006</v>
      </c>
      <c r="D7" s="471">
        <v>2007</v>
      </c>
      <c r="E7" s="471">
        <v>2008</v>
      </c>
      <c r="F7" s="471">
        <v>2009</v>
      </c>
      <c r="G7" s="471">
        <v>2010</v>
      </c>
      <c r="H7" s="471">
        <v>2011</v>
      </c>
      <c r="I7" s="471">
        <v>2012</v>
      </c>
      <c r="J7" s="471">
        <v>2013</v>
      </c>
      <c r="K7" s="471">
        <v>2014</v>
      </c>
      <c r="L7" s="471">
        <v>2015</v>
      </c>
      <c r="M7" s="471">
        <v>2017</v>
      </c>
      <c r="N7" s="471">
        <v>2018</v>
      </c>
      <c r="O7" s="471">
        <v>2019</v>
      </c>
      <c r="P7" s="471">
        <v>2020</v>
      </c>
      <c r="Q7" s="471">
        <v>2021</v>
      </c>
      <c r="R7" s="384" t="s">
        <v>32</v>
      </c>
      <c r="S7" s="384"/>
      <c r="T7" s="384"/>
      <c r="U7" s="384"/>
      <c r="V7" s="384"/>
    </row>
    <row r="8" spans="1:24" ht="3.75" customHeight="1">
      <c r="A8" s="567"/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384"/>
      <c r="S8" s="384"/>
      <c r="T8" s="384"/>
      <c r="U8" s="384"/>
      <c r="V8" s="384"/>
    </row>
    <row r="9" spans="1:24" s="54" customFormat="1" ht="15" customHeight="1">
      <c r="A9" s="493" t="s">
        <v>13</v>
      </c>
      <c r="B9" s="466" t="e">
        <f t="shared" ref="B9:L9" si="0">SUM(B10:B25)</f>
        <v>#REF!</v>
      </c>
      <c r="C9" s="466">
        <f t="shared" si="0"/>
        <v>100</v>
      </c>
      <c r="D9" s="466">
        <f t="shared" si="0"/>
        <v>100.00000000000003</v>
      </c>
      <c r="E9" s="466">
        <f t="shared" si="0"/>
        <v>99.999999999999986</v>
      </c>
      <c r="F9" s="466">
        <f t="shared" si="0"/>
        <v>100.00000000000001</v>
      </c>
      <c r="G9" s="466">
        <f t="shared" si="0"/>
        <v>100.0068870523416</v>
      </c>
      <c r="H9" s="466">
        <f t="shared" si="0"/>
        <v>100.00000000000001</v>
      </c>
      <c r="I9" s="466">
        <f t="shared" si="0"/>
        <v>99.999999999999972</v>
      </c>
      <c r="J9" s="466">
        <f t="shared" si="0"/>
        <v>100.00000000000001</v>
      </c>
      <c r="K9" s="466">
        <f t="shared" si="0"/>
        <v>100.00000000000001</v>
      </c>
      <c r="L9" s="466">
        <f t="shared" si="0"/>
        <v>100</v>
      </c>
      <c r="M9" s="466">
        <f>SUM(M10:M25)</f>
        <v>102.29609470944905</v>
      </c>
      <c r="N9" s="466">
        <f>SUM(N10:N25)</f>
        <v>106.9803279576403</v>
      </c>
      <c r="O9" s="466">
        <f>SUM(O10:O25)</f>
        <v>102.1765442000906</v>
      </c>
      <c r="P9" s="586">
        <v>100.00000000000001</v>
      </c>
      <c r="Q9" s="586">
        <v>100</v>
      </c>
      <c r="R9" s="385" t="s">
        <v>13</v>
      </c>
      <c r="S9" s="384">
        <f>('4 '!Q8/'4 '!P8*100)-100</f>
        <v>317.77085899814449</v>
      </c>
      <c r="T9" s="384"/>
      <c r="U9" s="384"/>
      <c r="V9" s="384"/>
      <c r="W9" s="50"/>
      <c r="X9" s="50"/>
    </row>
    <row r="10" spans="1:24" ht="15" customHeight="1">
      <c r="A10" s="44" t="s">
        <v>14</v>
      </c>
      <c r="B10" s="17" t="e">
        <f>#REF!/#REF!*100</f>
        <v>#REF!</v>
      </c>
      <c r="C10" s="17">
        <f>'4 '!C9/'4 '!$C$8*100</f>
        <v>6.1110853224952377</v>
      </c>
      <c r="D10" s="17">
        <f>'4 '!D9/'4 '!$D$8*100</f>
        <v>5.78812725012396</v>
      </c>
      <c r="E10" s="17">
        <f>'4 '!E9/'4 '!$E$8*100</f>
        <v>4.8349608574854948</v>
      </c>
      <c r="F10" s="17">
        <f>'4 '!F9/'4 '!$F$8*100</f>
        <v>3.016148985683015</v>
      </c>
      <c r="G10" s="17">
        <f>'4 '!G9/'4 '!$G$8*100</f>
        <v>3.702930127723516</v>
      </c>
      <c r="H10" s="17">
        <f>'4 '!H9/'4 '!$H$8*100</f>
        <v>3.7246952286978394</v>
      </c>
      <c r="I10" s="17">
        <f>'4 '!I9/'4 '!$I$8*100</f>
        <v>3.5978926102553244</v>
      </c>
      <c r="J10" s="17">
        <f>'4 '!J9/'4 '!$J$8*100</f>
        <v>4.4925928002366282</v>
      </c>
      <c r="K10" s="17">
        <f>'4 '!K9/'4 '!$K$8*100</f>
        <v>6.2120648471716242</v>
      </c>
      <c r="L10" s="17">
        <f>'4 '!L9/'4 '!$L$8*100</f>
        <v>4.9450423085876469</v>
      </c>
      <c r="M10" s="17">
        <f>'4 '!M9/'4 '!$N$8*100</f>
        <v>2.6907917088157598</v>
      </c>
      <c r="N10" s="17">
        <f>'4 '!N9/'4 '!$O$8*100</f>
        <v>3.5352552164047286</v>
      </c>
      <c r="O10" s="17">
        <f>'4 '!O9/'4 '!$P$8*100</f>
        <v>3.1382839597330974</v>
      </c>
      <c r="P10" s="17">
        <v>2.8529205547097058</v>
      </c>
      <c r="Q10" s="17">
        <v>2.4036843193779376</v>
      </c>
      <c r="R10" s="386" t="s">
        <v>14</v>
      </c>
      <c r="S10" s="384">
        <f>('4 '!Q9/'4 '!P9*100)-100</f>
        <v>251.98640957917269</v>
      </c>
      <c r="T10" s="384"/>
      <c r="U10" s="384"/>
      <c r="V10" s="384"/>
    </row>
    <row r="11" spans="1:24" ht="15" customHeight="1">
      <c r="A11" s="46" t="s">
        <v>33</v>
      </c>
      <c r="B11" s="17" t="e">
        <f>#REF!/#REF!*100</f>
        <v>#REF!</v>
      </c>
      <c r="C11" s="17">
        <f>'4 '!C10/'4 '!$C$8*100</f>
        <v>0.69186558285710364</v>
      </c>
      <c r="D11" s="17">
        <f>'4 '!D10/'4 '!$D$8*100</f>
        <v>0.90856502274376783</v>
      </c>
      <c r="E11" s="17">
        <f>'4 '!E10/'4 '!$E$8*100</f>
        <v>0.60947613833582859</v>
      </c>
      <c r="F11" s="17">
        <f>'4 '!F10/'4 '!$F$8*100</f>
        <v>0.42194870141583479</v>
      </c>
      <c r="G11" s="17">
        <f>'4 '!G10/'4 '!$G$8*100</f>
        <v>0.44835962935136486</v>
      </c>
      <c r="H11" s="17">
        <f>'4 '!H10/'4 '!$H$8*100</f>
        <v>0.18991840935374696</v>
      </c>
      <c r="I11" s="17">
        <f>'4 '!I10/'4 '!$I$8*100</f>
        <v>1.421386640177573</v>
      </c>
      <c r="J11" s="17">
        <f>'4 '!J10/'4 '!$J$8*100</f>
        <v>0.90610845076140556</v>
      </c>
      <c r="K11" s="17">
        <f>'4 '!K10/'4 '!$K$8*100</f>
        <v>6.5147373553045371</v>
      </c>
      <c r="L11" s="17">
        <f>'4 '!L10/'4 '!$L$8*100</f>
        <v>1.2422859632343934</v>
      </c>
      <c r="M11" s="17">
        <f>'4 '!M10/'4 '!$N$8*100</f>
        <v>3.0327127904307307</v>
      </c>
      <c r="N11" s="17">
        <f>'4 '!N10/'4 '!$O$8*100</f>
        <v>2.6946762023350699</v>
      </c>
      <c r="O11" s="17">
        <f>'4 '!O10/'4 '!$P$8*100</f>
        <v>3.0845629674592097</v>
      </c>
      <c r="P11" s="17">
        <v>4.1270843423059169</v>
      </c>
      <c r="Q11" s="17">
        <v>2.2844338047799755</v>
      </c>
      <c r="R11" s="387" t="s">
        <v>33</v>
      </c>
      <c r="S11" s="384">
        <f>('4 '!Q10/'4 '!P10*100)-100</f>
        <v>131.24554619935319</v>
      </c>
      <c r="T11" s="384"/>
      <c r="U11" s="384"/>
      <c r="V11" s="384"/>
    </row>
    <row r="12" spans="1:24" ht="15" customHeight="1">
      <c r="A12" s="46" t="s">
        <v>16</v>
      </c>
      <c r="B12" s="17" t="e">
        <f>#REF!/#REF!*100</f>
        <v>#REF!</v>
      </c>
      <c r="C12" s="17">
        <f>'4 '!C11/'4 '!$C$8*100</f>
        <v>25.233258030574984</v>
      </c>
      <c r="D12" s="17">
        <f>'4 '!D11/'4 '!$D$8*100</f>
        <v>25.796750479667146</v>
      </c>
      <c r="E12" s="17">
        <f>'4 '!E11/'4 '!$E$8*100</f>
        <v>29.638369347426131</v>
      </c>
      <c r="F12" s="17">
        <f>'4 '!F11/'4 '!$F$8*100</f>
        <v>19.727886456882093</v>
      </c>
      <c r="G12" s="17">
        <f>'4 '!G11/'4 '!$G$8*100</f>
        <v>15.600701227147507</v>
      </c>
      <c r="H12" s="17">
        <f>'4 '!H11/'4 '!$H$8*100</f>
        <v>15.382241744561508</v>
      </c>
      <c r="I12" s="17">
        <f>'4 '!I11/'4 '!$I$8*100</f>
        <v>10.047505121274817</v>
      </c>
      <c r="J12" s="17">
        <f>'4 '!J11/'4 '!$J$8*100</f>
        <v>18.80529784424678</v>
      </c>
      <c r="K12" s="17">
        <f>'4 '!K11/'4 '!$K$8*100</f>
        <v>26.219643657287772</v>
      </c>
      <c r="L12" s="17">
        <f>'4 '!L11/'4 '!$L$8*100</f>
        <v>24.895698650294818</v>
      </c>
      <c r="M12" s="17">
        <f>'4 '!M11/'4 '!$N$8*100</f>
        <v>36.477042714583057</v>
      </c>
      <c r="N12" s="17">
        <f>'4 '!N11/'4 '!$O$8*100</f>
        <v>36.398754034154202</v>
      </c>
      <c r="O12" s="17">
        <f>'4 '!O11/'4 '!$P$8*100</f>
        <v>30.404341394034518</v>
      </c>
      <c r="P12" s="17">
        <v>25.944263469881871</v>
      </c>
      <c r="Q12" s="17">
        <v>26.333357007373593</v>
      </c>
      <c r="R12" s="387" t="s">
        <v>16</v>
      </c>
      <c r="S12" s="384">
        <f>('4 '!Q11/'4 '!P11*100)-100</f>
        <v>324.03628802361084</v>
      </c>
      <c r="T12" s="384"/>
      <c r="U12" s="384"/>
      <c r="V12" s="384"/>
    </row>
    <row r="13" spans="1:24" ht="15" customHeight="1">
      <c r="A13" s="46" t="s">
        <v>17</v>
      </c>
      <c r="B13" s="17" t="e">
        <f>#REF!/#REF!*100</f>
        <v>#REF!</v>
      </c>
      <c r="C13" s="17">
        <f>'4 '!C12/'4 '!$C$8*100</f>
        <v>2.1871754932502596</v>
      </c>
      <c r="D13" s="17">
        <f>'4 '!D12/'4 '!$D$8*100</f>
        <v>2.4140731106144773</v>
      </c>
      <c r="E13" s="17">
        <f>'4 '!E12/'4 '!$E$8*100</f>
        <v>1.3096169173128347</v>
      </c>
      <c r="F13" s="17">
        <f>'4 '!F12/'4 '!$F$8*100</f>
        <v>0.71281722592588337</v>
      </c>
      <c r="G13" s="17">
        <f>'4 '!G12/'4 '!$G$8*100</f>
        <v>0.46373653894315053</v>
      </c>
      <c r="H13" s="17">
        <f>'4 '!H12/'4 '!$H$8*100</f>
        <v>5.3315084190088173E-2</v>
      </c>
      <c r="I13" s="17">
        <f>'4 '!I12/'4 '!$I$8*100</f>
        <v>0.26452925012580542</v>
      </c>
      <c r="J13" s="17">
        <f>'4 '!J12/'4 '!$J$8*100</f>
        <v>0.35432378249530705</v>
      </c>
      <c r="K13" s="17">
        <f>'4 '!K12/'4 '!$K$8*100</f>
        <v>0.48864129388631394</v>
      </c>
      <c r="L13" s="17">
        <f>'4 '!L12/'4 '!$L$8*100</f>
        <v>0.83964619905183135</v>
      </c>
      <c r="M13" s="17">
        <f>'4 '!M12/'4 '!$N$8*100</f>
        <v>0.68500434784408382</v>
      </c>
      <c r="N13" s="17">
        <f>'4 '!N12/'4 '!$O$8*100</f>
        <v>0.75984909295505387</v>
      </c>
      <c r="O13" s="17">
        <f>'4 '!O12/'4 '!$P$8*100</f>
        <v>0.73409988276050375</v>
      </c>
      <c r="P13" s="17">
        <v>0.64767991268206981</v>
      </c>
      <c r="Q13" s="17">
        <v>0.33889839900310759</v>
      </c>
      <c r="R13" s="387" t="s">
        <v>17</v>
      </c>
      <c r="S13" s="384">
        <f>('4 '!Q12/'4 '!P12*100)-100</f>
        <v>118.59852759417487</v>
      </c>
      <c r="T13" s="384"/>
      <c r="U13" s="384"/>
      <c r="V13" s="384"/>
    </row>
    <row r="14" spans="1:24" ht="15" customHeight="1">
      <c r="A14" s="44" t="s">
        <v>18</v>
      </c>
      <c r="B14" s="17" t="e">
        <f>#REF!/#REF!*100</f>
        <v>#REF!</v>
      </c>
      <c r="C14" s="17">
        <f>'4 '!C13/'4 '!$C$8*100</f>
        <v>3.6064519678433151</v>
      </c>
      <c r="D14" s="17">
        <f>'4 '!D13/'4 '!$D$8*100</f>
        <v>5.7490712063179537</v>
      </c>
      <c r="E14" s="17">
        <f>'4 '!E13/'4 '!$E$8*100</f>
        <v>7.0191653072929459</v>
      </c>
      <c r="F14" s="17">
        <f>'4 '!F13/'4 '!$F$8*100</f>
        <v>3.8555943192619799</v>
      </c>
      <c r="G14" s="17">
        <f>'4 '!G13/'4 '!$G$8*100</f>
        <v>4.1730778863010265</v>
      </c>
      <c r="H14" s="17">
        <f>'4 '!H13/'4 '!$H$8*100</f>
        <v>4.3268992725099293</v>
      </c>
      <c r="I14" s="17">
        <f>'4 '!I13/'4 '!$I$8*100</f>
        <v>27.226858859999918</v>
      </c>
      <c r="J14" s="17">
        <f>'4 '!J13/'4 '!$J$8*100</f>
        <v>20.60755857226539</v>
      </c>
      <c r="K14" s="17">
        <f>'4 '!K13/'4 '!$K$8*100</f>
        <v>6.1625644105546673</v>
      </c>
      <c r="L14" s="17">
        <f>'4 '!L13/'4 '!$L$8*100</f>
        <v>3.1607240186193311</v>
      </c>
      <c r="M14" s="17">
        <f>'4 '!M13/'4 '!$N$8*100</f>
        <v>3.301368480343319</v>
      </c>
      <c r="N14" s="17">
        <f>'4 '!N13/'4 '!$O$8*100</f>
        <v>5.3009412189094007</v>
      </c>
      <c r="O14" s="17">
        <f>'4 '!O13/'4 '!$P$8*100</f>
        <v>5.1296325654671309</v>
      </c>
      <c r="P14" s="17">
        <v>9.6722323378098487</v>
      </c>
      <c r="Q14" s="17">
        <v>7.0898821386864137</v>
      </c>
      <c r="R14" s="386" t="s">
        <v>18</v>
      </c>
      <c r="S14" s="384">
        <f>('4 '!Q13/'4 '!P13*100)-100</f>
        <v>206.23190674360075</v>
      </c>
      <c r="T14" s="384"/>
      <c r="U14" s="384"/>
      <c r="V14" s="384"/>
    </row>
    <row r="15" spans="1:24" ht="15" customHeight="1">
      <c r="A15" s="44" t="s">
        <v>19</v>
      </c>
      <c r="B15" s="17" t="e">
        <f>#REF!/#REF!*100</f>
        <v>#REF!</v>
      </c>
      <c r="C15" s="17">
        <f>'4 '!C14/'4 '!$C$8*100</f>
        <v>3.8075601906294492</v>
      </c>
      <c r="D15" s="17">
        <f>'4 '!D14/'4 '!$D$8*100</f>
        <v>5.6539282403581508</v>
      </c>
      <c r="E15" s="17">
        <f>'4 '!E14/'4 '!$E$8*100</f>
        <v>5.2753532509515617</v>
      </c>
      <c r="F15" s="17">
        <f>'4 '!F14/'4 '!$F$8*100</f>
        <v>6.5862223808591729</v>
      </c>
      <c r="G15" s="17">
        <f>'4 '!G14/'4 '!$G$8*100</f>
        <v>3.6005008765339337</v>
      </c>
      <c r="H15" s="17">
        <f>'4 '!H14/'4 '!$H$8*100</f>
        <v>3.1289897896750878</v>
      </c>
      <c r="I15" s="17">
        <f>'4 '!I14/'4 '!$I$8*100</f>
        <v>3.4104230379774823</v>
      </c>
      <c r="J15" s="17">
        <f>'4 '!J14/'4 '!$J$8*100</f>
        <v>5.8103261951757998</v>
      </c>
      <c r="K15" s="17">
        <f>'4 '!K14/'4 '!$K$8*100</f>
        <v>9.5362013489357764</v>
      </c>
      <c r="L15" s="17">
        <f>'4 '!L14/'4 '!$L$8*100</f>
        <v>10.288349081607754</v>
      </c>
      <c r="M15" s="17">
        <f>'4 '!M14/'4 '!$N$8*100</f>
        <v>3.1589451439309926</v>
      </c>
      <c r="N15" s="17">
        <f>'4 '!N14/'4 '!$O$8*100</f>
        <v>5.7875178257286253</v>
      </c>
      <c r="O15" s="17">
        <f>'4 '!O14/'4 '!$P$8*100</f>
        <v>8.0639786215858145</v>
      </c>
      <c r="P15" s="17">
        <v>3.0336263479627186</v>
      </c>
      <c r="Q15" s="17">
        <v>3.2329394347930487</v>
      </c>
      <c r="R15" s="386" t="s">
        <v>19</v>
      </c>
      <c r="S15" s="384">
        <f>('4 '!Q14/'4 '!P14*100)-100</f>
        <v>345.21893267096129</v>
      </c>
      <c r="T15" s="384"/>
      <c r="U15" s="384"/>
      <c r="V15" s="384"/>
    </row>
    <row r="16" spans="1:24" ht="15" customHeight="1">
      <c r="A16" s="44" t="s">
        <v>20</v>
      </c>
      <c r="B16" s="17" t="e">
        <f>#REF!/#REF!*100</f>
        <v>#REF!</v>
      </c>
      <c r="C16" s="17">
        <f>'4 '!C15/'4 '!$C$8*100</f>
        <v>1.732479214375606</v>
      </c>
      <c r="D16" s="17">
        <f>'4 '!D15/'4 '!$D$8*100</f>
        <v>3.8433734073972934</v>
      </c>
      <c r="E16" s="17">
        <f>'4 '!E15/'4 '!$E$8*100</f>
        <v>4.639687753718726</v>
      </c>
      <c r="F16" s="17">
        <f>'4 '!F15/'4 '!$F$8*100</f>
        <v>1.6104209124439173</v>
      </c>
      <c r="G16" s="17">
        <f>'4 '!G15/'4 '!$G$8*100</f>
        <v>1.2259704482844977</v>
      </c>
      <c r="H16" s="17">
        <f>'4 '!H15/'4 '!$H$8*100</f>
        <v>1.6772810544892542</v>
      </c>
      <c r="I16" s="17">
        <f>'4 '!I15/'4 '!$I$8*100</f>
        <v>2.5685603884593919</v>
      </c>
      <c r="J16" s="17">
        <f>'4 '!J15/'4 '!$J$8*100</f>
        <v>2.1536653217777282</v>
      </c>
      <c r="K16" s="17">
        <f>'4 '!K15/'4 '!$K$8*100</f>
        <v>2.6987602495675156</v>
      </c>
      <c r="L16" s="17">
        <f>'4 '!L15/'4 '!$L$8*100</f>
        <v>3.5533791243978126</v>
      </c>
      <c r="M16" s="17">
        <f>'4 '!M15/'4 '!$N$8*100</f>
        <v>3.7570722117837878</v>
      </c>
      <c r="N16" s="17">
        <f>'4 '!N15/'4 '!$O$8*100</f>
        <v>1.8769025393988412</v>
      </c>
      <c r="O16" s="17">
        <f>'4 '!O15/'4 '!$P$8*100</f>
        <v>1.6995985456524894</v>
      </c>
      <c r="P16" s="17">
        <v>1.7644396267061029</v>
      </c>
      <c r="Q16" s="17">
        <v>0.86439961002399113</v>
      </c>
      <c r="R16" s="386" t="s">
        <v>20</v>
      </c>
      <c r="S16" s="384">
        <f>('4 '!Q15/'4 '!P15*100)-100</f>
        <v>104.66609462378318</v>
      </c>
      <c r="T16" s="384"/>
      <c r="U16" s="384"/>
      <c r="V16" s="384"/>
    </row>
    <row r="17" spans="1:27" ht="15" customHeight="1">
      <c r="A17" s="44" t="s">
        <v>21</v>
      </c>
      <c r="B17" s="17" t="e">
        <f>#REF!/#REF!*100</f>
        <v>#REF!</v>
      </c>
      <c r="C17" s="17">
        <f>'4 '!C16/'4 '!$C$8*100</f>
        <v>3.1681744410747323</v>
      </c>
      <c r="D17" s="17">
        <f>'4 '!D16/'4 '!$D$8*100</f>
        <v>2.739923396977558</v>
      </c>
      <c r="E17" s="17">
        <f>'4 '!E16/'4 '!$E$8*100</f>
        <v>3.8874662018725843</v>
      </c>
      <c r="F17" s="17">
        <f>'4 '!F16/'4 '!$F$8*100</f>
        <v>3.4793688808035217</v>
      </c>
      <c r="G17" s="17">
        <f>'4 '!G16/'4 '!$G$8*100</f>
        <v>1.9895567242674681</v>
      </c>
      <c r="H17" s="17">
        <f>'4 '!H16/'4 '!$H$8*100</f>
        <v>2.8078172468550293</v>
      </c>
      <c r="I17" s="17">
        <f>'4 '!I16/'4 '!$I$8*100</f>
        <v>2.8337652414993797</v>
      </c>
      <c r="J17" s="17">
        <f>'4 '!J16/'4 '!$J$8*100</f>
        <v>2.7902031252718613</v>
      </c>
      <c r="K17" s="17">
        <f>'4 '!K16/'4 '!$K$8*100</f>
        <v>2.1223689895850018</v>
      </c>
      <c r="L17" s="17">
        <f>'4 '!L16/'4 '!$L$8*100</f>
        <v>3.2568123323619789</v>
      </c>
      <c r="M17" s="17">
        <f>'4 '!M16/'4 '!$N$8*100</f>
        <v>3.4240824393267983</v>
      </c>
      <c r="N17" s="17">
        <f>'4 '!N16/'4 '!$O$8*100</f>
        <v>2.6249998083941741</v>
      </c>
      <c r="O17" s="17">
        <f>'4 '!O16/'4 '!$P$8*100</f>
        <v>4.1988515506433028</v>
      </c>
      <c r="P17" s="17">
        <v>4.1288071729619311</v>
      </c>
      <c r="Q17" s="17">
        <v>4.6787831932087016</v>
      </c>
      <c r="R17" s="387" t="s">
        <v>34</v>
      </c>
      <c r="S17" s="384">
        <f>('4 '!Q16/'4 '!P16*100)-100</f>
        <v>373.41985028829612</v>
      </c>
      <c r="T17" s="384"/>
      <c r="U17" s="384"/>
      <c r="V17" s="384"/>
    </row>
    <row r="18" spans="1:27" ht="15" customHeight="1">
      <c r="A18" s="44" t="s">
        <v>22</v>
      </c>
      <c r="B18" s="17" t="e">
        <f>#REF!/#REF!*100</f>
        <v>#REF!</v>
      </c>
      <c r="C18" s="17">
        <f>'4 '!C17/'4 '!$C$8*100</f>
        <v>3.0714671315494488</v>
      </c>
      <c r="D18" s="17">
        <f>'4 '!D17/'4 '!$D$8*100</f>
        <v>3.5948088158150036</v>
      </c>
      <c r="E18" s="17">
        <f>'4 '!E17/'4 '!$E$8*100</f>
        <v>4.2338867660312998</v>
      </c>
      <c r="F18" s="17">
        <f>'4 '!F17/'4 '!$F$8*100</f>
        <v>3.1381970910588892</v>
      </c>
      <c r="G18" s="17">
        <f>'4 '!G17/'4 '!$G$8*100</f>
        <v>1.6063360881542699</v>
      </c>
      <c r="H18" s="17">
        <f>'4 '!H17/'4 '!$H$8*100</f>
        <v>2.6124170212163977</v>
      </c>
      <c r="I18" s="17">
        <f>'4 '!I17/'4 '!$I$8*100</f>
        <v>3.1669807879004024</v>
      </c>
      <c r="J18" s="17">
        <f>'4 '!J17/'4 '!$J$8*100</f>
        <v>3.9778682962570588</v>
      </c>
      <c r="K18" s="17">
        <f>'4 '!K17/'4 '!$K$8*100</f>
        <v>3.741131023656588</v>
      </c>
      <c r="L18" s="17">
        <f>'4 '!L17/'4 '!$L$8*100</f>
        <v>3.3140838842190981</v>
      </c>
      <c r="M18" s="17">
        <f>'4 '!M17/'4 '!$N$8*100</f>
        <v>2.8450916167643698</v>
      </c>
      <c r="N18" s="17">
        <f>'4 '!N17/'4 '!$O$8*100</f>
        <v>7.2612306135354787</v>
      </c>
      <c r="O18" s="17">
        <f>'4 '!O17/'4 '!$P$8*100</f>
        <v>4.9908663871736483</v>
      </c>
      <c r="P18" s="17">
        <v>6.0411143964776297</v>
      </c>
      <c r="Q18" s="17">
        <v>2.5382097968454929</v>
      </c>
      <c r="R18" s="386" t="s">
        <v>22</v>
      </c>
      <c r="S18" s="384">
        <f>('4 '!Q17/'4 '!P17*100)-100</f>
        <v>75.528887147696622</v>
      </c>
      <c r="T18" s="384"/>
      <c r="U18" s="384"/>
      <c r="V18" s="384"/>
    </row>
    <row r="19" spans="1:27" ht="15" customHeight="1">
      <c r="A19" s="44" t="s">
        <v>23</v>
      </c>
      <c r="B19" s="17" t="e">
        <f>#REF!/#REF!*100</f>
        <v>#REF!</v>
      </c>
      <c r="C19" s="17">
        <f>'4 '!C18/'4 '!$C$8*100</f>
        <v>3.6388166807644438</v>
      </c>
      <c r="D19" s="17">
        <f>'4 '!D18/'4 '!$D$8*100</f>
        <v>4.8193074109471903</v>
      </c>
      <c r="E19" s="17">
        <f>'4 '!E18/'4 '!$E$8*100</f>
        <v>2.0480734136294907</v>
      </c>
      <c r="F19" s="17">
        <f>'4 '!F18/'4 '!$F$8*100</f>
        <v>4.9622661544228359</v>
      </c>
      <c r="G19" s="17">
        <f>'4 '!G18/'4 '!$G$8*100</f>
        <v>3.2272977710994235</v>
      </c>
      <c r="H19" s="17">
        <f>'4 '!H18/'4 '!$H$8*100</f>
        <v>2.0368705194993511</v>
      </c>
      <c r="I19" s="17">
        <f>'4 '!I18/'4 '!$I$8*100</f>
        <v>3.26432902598942</v>
      </c>
      <c r="J19" s="17">
        <f>'4 '!J18/'4 '!$J$8*100</f>
        <v>4.1716366982622128</v>
      </c>
      <c r="K19" s="17">
        <f>'4 '!K18/'4 '!$K$8*100</f>
        <v>3.8301962616772602</v>
      </c>
      <c r="L19" s="17">
        <f>'4 '!L18/'4 '!$L$8*100</f>
        <v>3.4066009062853801</v>
      </c>
      <c r="M19" s="17">
        <f>'4 '!M18/'4 '!$N$8*100</f>
        <v>6.8880930843010502</v>
      </c>
      <c r="N19" s="17">
        <f>'4 '!N18/'4 '!$O$8*100</f>
        <v>9.3559165920255527</v>
      </c>
      <c r="O19" s="17">
        <f>'4 '!O18/'4 '!$P$8*100</f>
        <v>8.1742919905602811</v>
      </c>
      <c r="P19" s="17">
        <v>9.7044788550380705</v>
      </c>
      <c r="Q19" s="17">
        <v>8.1468079305674408</v>
      </c>
      <c r="R19" s="386" t="s">
        <v>23</v>
      </c>
      <c r="S19" s="384">
        <f>('4 '!Q18/'4 '!P18*100)-100</f>
        <v>250.71424216449628</v>
      </c>
      <c r="T19" s="384"/>
      <c r="U19" s="384"/>
      <c r="V19" s="384"/>
    </row>
    <row r="20" spans="1:27" ht="15" customHeight="1">
      <c r="A20" s="44" t="s">
        <v>24</v>
      </c>
      <c r="B20" s="17" t="e">
        <f>#REF!/#REF!*100</f>
        <v>#REF!</v>
      </c>
      <c r="C20" s="17">
        <f>'4 '!C19/'4 '!$C$8*100</f>
        <v>2.2718910963944077</v>
      </c>
      <c r="D20" s="17">
        <f>'4 '!D19/'4 '!$D$8*100</f>
        <v>2.6251266536839157</v>
      </c>
      <c r="E20" s="17">
        <f>'4 '!E19/'4 '!$E$8*100</f>
        <v>2.2654540308224025</v>
      </c>
      <c r="F20" s="17">
        <f>'4 '!F19/'4 '!$F$8*100</f>
        <v>2.6900221196199365</v>
      </c>
      <c r="G20" s="17">
        <f>'4 '!G19/'4 '!$G$8*100</f>
        <v>1.6151765589782117</v>
      </c>
      <c r="H20" s="17">
        <f>'4 '!H19/'4 '!$H$8*100</f>
        <v>2.7657310444097853</v>
      </c>
      <c r="I20" s="17">
        <f>'4 '!I19/'4 '!$I$8*100</f>
        <v>3.593020080146978</v>
      </c>
      <c r="J20" s="17">
        <f>'4 '!J19/'4 '!$J$8*100</f>
        <v>3.1414530600250936</v>
      </c>
      <c r="K20" s="17">
        <f>'4 '!K19/'4 '!$K$8*100</f>
        <v>1.9743298023021882</v>
      </c>
      <c r="L20" s="17">
        <f>'4 '!L19/'4 '!$L$8*100</f>
        <v>2.126395678550093</v>
      </c>
      <c r="M20" s="17">
        <f>'4 '!M19/'4 '!$N$8*100</f>
        <v>1.3673977603906469</v>
      </c>
      <c r="N20" s="17">
        <f>'4 '!N19/'4 '!$O$8*100</f>
        <v>1.577213996797032</v>
      </c>
      <c r="O20" s="17">
        <f>'4 '!O19/'4 '!$P$8*100</f>
        <v>1.7429303470007171</v>
      </c>
      <c r="P20" s="17">
        <v>1.2224962702456532</v>
      </c>
      <c r="Q20" s="17">
        <v>0.64310634510793996</v>
      </c>
      <c r="R20" s="386" t="s">
        <v>24</v>
      </c>
      <c r="S20" s="384">
        <f>('4 '!Q19/'4 '!P19*100)-100</f>
        <v>119.77252345229115</v>
      </c>
      <c r="T20" s="384"/>
      <c r="U20" s="384"/>
      <c r="V20" s="384"/>
    </row>
    <row r="21" spans="1:27" ht="15" customHeight="1">
      <c r="A21" s="44" t="s">
        <v>25</v>
      </c>
      <c r="B21" s="17" t="e">
        <f>#REF!/#REF!*100</f>
        <v>#REF!</v>
      </c>
      <c r="C21" s="17">
        <f>'4 '!C20/'4 '!$C$8*100</f>
        <v>27.666242014125288</v>
      </c>
      <c r="D21" s="17">
        <f>'4 '!D20/'4 '!$D$8*100</f>
        <v>11.552504688881065</v>
      </c>
      <c r="E21" s="17">
        <f>'4 '!E20/'4 '!$E$8*100</f>
        <v>8.6510096608641902</v>
      </c>
      <c r="F21" s="17">
        <f>'4 '!F20/'4 '!$F$8*100</f>
        <v>28.205624191623201</v>
      </c>
      <c r="G21" s="17">
        <f>'4 '!G20/'4 '!$G$8*100</f>
        <v>36.046706736789389</v>
      </c>
      <c r="H21" s="17">
        <f>'4 '!H20/'4 '!$H$8*100</f>
        <v>43.073769332244048</v>
      </c>
      <c r="I21" s="17">
        <f>'4 '!I20/'4 '!$I$8*100</f>
        <v>25.044395300588025</v>
      </c>
      <c r="J21" s="17">
        <f>'4 '!J20/'4 '!$J$8*100</f>
        <v>14.87895032932702</v>
      </c>
      <c r="K21" s="17">
        <f>'4 '!K20/'4 '!$K$8*100</f>
        <v>14.061341083247294</v>
      </c>
      <c r="L21" s="17">
        <f>'4 '!L20/'4 '!$L$8*100</f>
        <v>21.209228142900283</v>
      </c>
      <c r="M21" s="17">
        <f>'4 '!M20/'4 '!$N$8*100</f>
        <v>20.741556569574897</v>
      </c>
      <c r="N21" s="17">
        <f>'4 '!N20/'4 '!$O$8*100</f>
        <v>13.562320177932838</v>
      </c>
      <c r="O21" s="17">
        <f>'4 '!O20/'4 '!$P$8*100</f>
        <v>16.982220213606638</v>
      </c>
      <c r="P21" s="17">
        <v>17.823344424998311</v>
      </c>
      <c r="Q21" s="17">
        <v>25.890170642621058</v>
      </c>
      <c r="R21" s="386" t="s">
        <v>25</v>
      </c>
      <c r="S21" s="384">
        <f>('4 '!Q20/'4 '!P20*100)-100</f>
        <v>506.85349343336657</v>
      </c>
      <c r="T21" s="384"/>
      <c r="U21" s="384"/>
      <c r="V21" s="384"/>
    </row>
    <row r="22" spans="1:27" ht="15" customHeight="1">
      <c r="A22" s="44" t="s">
        <v>27</v>
      </c>
      <c r="B22" s="17" t="e">
        <f>#REF!/#REF!*100</f>
        <v>#REF!</v>
      </c>
      <c r="C22" s="17">
        <f>'4 '!C21/'4 '!$C$8*100</f>
        <v>4.8603374526349086</v>
      </c>
      <c r="D22" s="17">
        <f>'4 '!D21/'4 '!$D$8*100</f>
        <v>6.9834505853017053</v>
      </c>
      <c r="E22" s="17">
        <f>'4 '!E21/'4 '!$E$8*100</f>
        <v>8.2533723641184906</v>
      </c>
      <c r="F22" s="17">
        <f>'4 '!F21/'4 '!$F$8*100</f>
        <v>5.7080901006704972</v>
      </c>
      <c r="G22" s="17">
        <f>'4 '!G21/'4 '!$G$8*100</f>
        <v>4.5168044077134981</v>
      </c>
      <c r="H22" s="17">
        <f>'4 '!H21/'4 '!$H$8*100</f>
        <v>4.8094759383631658</v>
      </c>
      <c r="I22" s="17">
        <f>'4 '!I21/'4 '!$I$8*100</f>
        <v>6.4194355808526771</v>
      </c>
      <c r="J22" s="17">
        <f>'4 '!J21/'4 '!$J$8*100</f>
        <v>7.5728782234319985</v>
      </c>
      <c r="K22" s="17">
        <f>'4 '!K21/'4 '!$K$8*100</f>
        <v>4.1808050992737034</v>
      </c>
      <c r="L22" s="17">
        <f>'4 '!L21/'4 '!$L$8*100</f>
        <v>4.2642718444786611</v>
      </c>
      <c r="M22" s="17">
        <f>'4 '!M21/'4 '!$N$8*100</f>
        <v>3.1666346667889345</v>
      </c>
      <c r="N22" s="17">
        <f>'4 '!N21/'4 '!$O$8*100</f>
        <v>4.9290556012854791</v>
      </c>
      <c r="O22" s="17">
        <f>'4 '!O21/'4 '!$P$8*100</f>
        <v>3.931795396631292</v>
      </c>
      <c r="P22" s="17">
        <v>2.5179431072590863</v>
      </c>
      <c r="Q22" s="17">
        <v>4.5773611054124466</v>
      </c>
      <c r="R22" s="386" t="s">
        <v>27</v>
      </c>
      <c r="S22" s="384">
        <f>('4 '!Q21/'4 '!P21*100)-100</f>
        <v>659.46437210588147</v>
      </c>
      <c r="T22" s="384"/>
      <c r="U22" s="384"/>
      <c r="V22" s="384"/>
    </row>
    <row r="23" spans="1:27" ht="15" customHeight="1">
      <c r="A23" s="44" t="s">
        <v>28</v>
      </c>
      <c r="B23" s="17" t="e">
        <f>#REF!/#REF!*100</f>
        <v>#REF!</v>
      </c>
      <c r="C23" s="17">
        <f>'4 '!C22/'4 '!$C$8*100</f>
        <v>5.1340836101311442</v>
      </c>
      <c r="D23" s="17">
        <f>'4 '!D22/'4 '!$D$8*100</f>
        <v>12.186024619320348</v>
      </c>
      <c r="E23" s="17">
        <f>'4 '!E22/'4 '!$E$8*100</f>
        <v>11.283591428124511</v>
      </c>
      <c r="F23" s="17">
        <f>'4 '!F22/'4 '!$F$8*100</f>
        <v>9.8622545125176053</v>
      </c>
      <c r="G23" s="17">
        <f>'4 '!G22/'4 '!$G$8*100</f>
        <v>17.574355121462556</v>
      </c>
      <c r="H23" s="17">
        <f>'4 '!H22/'4 '!$H$8*100</f>
        <v>9.7531237511184692</v>
      </c>
      <c r="I23" s="17">
        <f>'4 '!I22/'4 '!$I$8*100</f>
        <v>3.4747895701650475</v>
      </c>
      <c r="J23" s="17">
        <f>'4 '!J22/'4 '!$J$8*100</f>
        <v>5.8829579308171596</v>
      </c>
      <c r="K23" s="17">
        <f>'4 '!K22/'4 '!$K$8*100</f>
        <v>7.2773106883795551</v>
      </c>
      <c r="L23" s="17">
        <f>'4 '!L22/'4 '!$L$8*100</f>
        <v>8.3247743869204704</v>
      </c>
      <c r="M23" s="17">
        <f>'4 '!M22/'4 '!$N$8*100</f>
        <v>6.5376705426319557</v>
      </c>
      <c r="N23" s="17">
        <f>'4 '!N22/'4 '!$O$8*100</f>
        <v>6.5428876002758427</v>
      </c>
      <c r="O23" s="17">
        <f>'4 '!O22/'4 '!$P$8*100</f>
        <v>5.1051996943454796</v>
      </c>
      <c r="P23" s="17">
        <v>6.6695125276762317</v>
      </c>
      <c r="Q23" s="17">
        <v>6.8092801960127209</v>
      </c>
      <c r="R23" s="386" t="s">
        <v>28</v>
      </c>
      <c r="S23" s="384">
        <f>('4 '!Q22/'4 '!P22*100)-100</f>
        <v>326.52575054663487</v>
      </c>
      <c r="T23" s="384"/>
      <c r="U23" s="384"/>
      <c r="V23" s="384"/>
    </row>
    <row r="24" spans="1:27" ht="15" customHeight="1">
      <c r="A24" s="46" t="s">
        <v>29</v>
      </c>
      <c r="B24" s="17" t="e">
        <f>#REF!/#REF!*100</f>
        <v>#REF!</v>
      </c>
      <c r="C24" s="17">
        <f>'4 '!C23/'4 '!$C$8*100</f>
        <v>6.0637632123675331</v>
      </c>
      <c r="D24" s="17">
        <f>'4 '!D23/'4 '!$D$8*100</f>
        <v>5.0119288008680725</v>
      </c>
      <c r="E24" s="17">
        <f>'4 '!E23/'4 '!$E$8*100</f>
        <v>5.8986242393093633</v>
      </c>
      <c r="F24" s="17">
        <f>'4 '!F23/'4 '!$F$8*100</f>
        <v>6.0204513732970515</v>
      </c>
      <c r="G24" s="17">
        <f>'4 '!G23/'4 '!$G$8*100</f>
        <v>3.9148509892311543</v>
      </c>
      <c r="H24" s="17">
        <f>'4 '!H23/'4 '!$H$8*100</f>
        <v>3.62772455110998</v>
      </c>
      <c r="I24" s="17">
        <f>'4 '!I23/'4 '!$I$8*100</f>
        <v>3.6661285045877525</v>
      </c>
      <c r="J24" s="17">
        <f>'4 '!J23/'4 '!$J$8*100</f>
        <v>4.3651924441342675</v>
      </c>
      <c r="K24" s="17">
        <f>'4 '!K23/'4 '!$K$8*100</f>
        <v>4.3690311760326184</v>
      </c>
      <c r="L24" s="17">
        <f>'4 '!L23/'4 '!$L$8*100</f>
        <v>4.0669907006182449</v>
      </c>
      <c r="M24" s="17">
        <f>'4 '!M23/'4 '!$N$8*100</f>
        <v>4.2074744709433141</v>
      </c>
      <c r="N24" s="17">
        <f>'4 '!N23/'4 '!$O$8*100</f>
        <v>4.7725689947029926</v>
      </c>
      <c r="O24" s="17">
        <f>'4 '!O23/'4 '!$P$8*100</f>
        <v>4.3605191950308697</v>
      </c>
      <c r="P24" s="17">
        <v>3.4933436958406867</v>
      </c>
      <c r="Q24" s="17">
        <v>3.6948664752887792</v>
      </c>
      <c r="R24" s="387" t="s">
        <v>29</v>
      </c>
      <c r="S24" s="384">
        <f>('4 '!Q23/'4 '!P23*100)-100</f>
        <v>341.87107701504431</v>
      </c>
      <c r="T24" s="384"/>
      <c r="U24" s="384"/>
      <c r="V24" s="384"/>
    </row>
    <row r="25" spans="1:27" ht="15" customHeight="1">
      <c r="A25" s="44" t="s">
        <v>30</v>
      </c>
      <c r="B25" s="17" t="e">
        <f>#REF!/#REF!*100</f>
        <v>#REF!</v>
      </c>
      <c r="C25" s="17">
        <f>'4 '!C24/'4 '!$C$8*100</f>
        <v>0.75534855893214503</v>
      </c>
      <c r="D25" s="17">
        <f>'4 '!D24/'4 '!$D$8*100</f>
        <v>0.33303631098240144</v>
      </c>
      <c r="E25" s="17">
        <f>'4 '!E24/'4 '!$E$8*100</f>
        <v>0.15189232270414812</v>
      </c>
      <c r="F25" s="195">
        <f>'4 '!F24/'4 '!$F$8*100</f>
        <v>2.6865935145632559E-3</v>
      </c>
      <c r="G25" s="17">
        <f>'4 '!G24/'4 '!$G$8*100</f>
        <v>0.30052592036063108</v>
      </c>
      <c r="H25" s="195">
        <f>'4 '!H24/'4 '!$H$8*100</f>
        <v>2.9730011706330266E-2</v>
      </c>
      <c r="I25" s="123" t="s">
        <v>37</v>
      </c>
      <c r="J25" s="17">
        <f>'4 '!J24/'4 '!$J$8*100</f>
        <v>8.8986925514289522E-2</v>
      </c>
      <c r="K25" s="17">
        <f>'4 '!K24/'4 '!$K$8*100</f>
        <v>0.61087271313759373</v>
      </c>
      <c r="L25" s="17">
        <f>'4 '!L24/'4 '!$L$8*100</f>
        <v>1.1057167778722021</v>
      </c>
      <c r="M25" s="17">
        <f>'4 '!M24/'4 '!$N$8*100</f>
        <v>1.515616099536495E-2</v>
      </c>
      <c r="N25" s="17">
        <f>'4 '!N24/'4 '!$O$8*100</f>
        <v>2.3844280497984391E-4</v>
      </c>
      <c r="O25" s="17">
        <f>'4 '!O24/'4 '!$P$8*100</f>
        <v>0.43537148840561068</v>
      </c>
      <c r="P25" s="17">
        <v>0.35671295744416859</v>
      </c>
      <c r="Q25" s="17">
        <v>0.47381960089733627</v>
      </c>
      <c r="R25" s="386" t="s">
        <v>30</v>
      </c>
      <c r="S25" s="384">
        <f>('4 '!Q24/'4 '!P24*100)-100</f>
        <v>454.9224314567274</v>
      </c>
      <c r="T25" s="384"/>
      <c r="U25" s="384"/>
      <c r="V25" s="384"/>
    </row>
    <row r="26" spans="1:27" ht="5.0999999999999996" customHeight="1">
      <c r="A26" s="476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476"/>
      <c r="N26" s="476"/>
      <c r="O26" s="476"/>
      <c r="P26" s="476"/>
      <c r="Q26" s="476"/>
      <c r="R26" s="384"/>
      <c r="S26" s="384"/>
      <c r="T26" s="384"/>
      <c r="U26" s="384"/>
      <c r="V26" s="384"/>
    </row>
    <row r="27" spans="1:27" ht="5.0999999999999996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384"/>
      <c r="S27" s="384"/>
      <c r="T27" s="384"/>
      <c r="U27" s="384"/>
      <c r="V27" s="384"/>
    </row>
    <row r="28" spans="1:27" ht="1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384"/>
      <c r="S28" s="384"/>
      <c r="T28" s="384"/>
      <c r="U28" s="384"/>
      <c r="V28" s="384"/>
    </row>
    <row r="29" spans="1:27" ht="15" customHeight="1">
      <c r="A29" s="656" t="s">
        <v>243</v>
      </c>
      <c r="B29" s="656"/>
      <c r="C29" s="656"/>
      <c r="D29" s="656"/>
      <c r="E29" s="656"/>
      <c r="F29" s="656"/>
      <c r="G29" s="656"/>
      <c r="H29" s="656"/>
      <c r="I29" s="656"/>
      <c r="J29" s="657"/>
      <c r="K29" s="657"/>
      <c r="L29" s="657"/>
      <c r="M29" s="657"/>
      <c r="N29" s="657"/>
      <c r="O29" s="657"/>
      <c r="P29" s="657"/>
      <c r="Q29" s="657"/>
      <c r="R29" s="384"/>
      <c r="S29" s="384"/>
      <c r="T29" s="384"/>
      <c r="U29" s="384"/>
      <c r="V29" s="384"/>
    </row>
    <row r="30" spans="1:27" ht="1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384"/>
      <c r="S30" s="388"/>
      <c r="T30" s="388"/>
      <c r="U30" s="388"/>
      <c r="V30" s="388"/>
      <c r="W30" s="185"/>
      <c r="X30" s="185"/>
      <c r="Y30" s="185"/>
      <c r="Z30" s="185"/>
      <c r="AA30" s="185"/>
    </row>
    <row r="31" spans="1:27" ht="1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27" ht="15" customHeight="1"/>
    <row r="33" spans="22:39" ht="15" customHeight="1"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</row>
    <row r="34" spans="22:39" ht="15" customHeight="1"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</row>
    <row r="35" spans="22:39" ht="15" customHeight="1"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</row>
    <row r="36" spans="22:39" ht="15" customHeight="1"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</row>
    <row r="37" spans="22:39" ht="15" customHeight="1"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</row>
    <row r="38" spans="22:39" ht="15" customHeight="1"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44"/>
      <c r="AL38" s="344"/>
      <c r="AM38" s="344"/>
    </row>
    <row r="39" spans="22:39" ht="15" customHeight="1"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44"/>
      <c r="AL39" s="344"/>
      <c r="AM39" s="344"/>
    </row>
    <row r="40" spans="22:39" ht="15" customHeight="1"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44"/>
      <c r="AL40" s="344"/>
      <c r="AM40" s="344"/>
    </row>
    <row r="41" spans="22:39" ht="15" customHeight="1"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44"/>
      <c r="AL41" s="344"/>
      <c r="AM41" s="344"/>
    </row>
    <row r="42" spans="22:39" ht="15" customHeight="1"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44"/>
      <c r="AL42" s="344"/>
      <c r="AM42" s="344"/>
    </row>
    <row r="43" spans="22:39" ht="15" customHeight="1"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44"/>
      <c r="AL43" s="344"/>
      <c r="AM43" s="344"/>
    </row>
    <row r="44" spans="22:39" ht="15" customHeight="1"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316"/>
      <c r="AJ44" s="316"/>
      <c r="AK44" s="344"/>
      <c r="AL44" s="344"/>
      <c r="AM44" s="344"/>
    </row>
    <row r="45" spans="22:39" ht="15" customHeight="1">
      <c r="V45" s="316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6"/>
      <c r="AI45" s="316"/>
      <c r="AJ45" s="316"/>
      <c r="AK45" s="344"/>
      <c r="AL45" s="344"/>
      <c r="AM45" s="344"/>
    </row>
    <row r="46" spans="22:39" ht="15" customHeight="1"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</row>
    <row r="47" spans="22:39" ht="15" customHeight="1"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</row>
    <row r="48" spans="22:39" ht="15" customHeight="1"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316"/>
      <c r="AK48" s="316"/>
    </row>
    <row r="49" spans="1:37" ht="15" customHeight="1"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</row>
    <row r="50" spans="1:37" ht="15" customHeight="1"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</row>
    <row r="51" spans="1:37" ht="15" customHeight="1"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</row>
    <row r="52" spans="1:37" ht="15" customHeight="1"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</row>
    <row r="53" spans="1:37" ht="15" customHeight="1"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</row>
    <row r="54" spans="1:37" ht="15" customHeight="1"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</row>
    <row r="55" spans="1:37" ht="15" customHeight="1"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</row>
    <row r="56" spans="1:37" ht="15" customHeight="1"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</row>
    <row r="57" spans="1:37"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</row>
    <row r="58" spans="1:37"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</row>
    <row r="59" spans="1:37"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316"/>
      <c r="AI59" s="316"/>
      <c r="AJ59" s="316"/>
      <c r="AK59" s="316"/>
    </row>
    <row r="60" spans="1:37">
      <c r="A60" s="344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16"/>
      <c r="W60" s="316"/>
      <c r="X60" s="316"/>
      <c r="Y60" s="316"/>
      <c r="Z60" s="316"/>
      <c r="AA60" s="316"/>
      <c r="AB60" s="316"/>
      <c r="AC60" s="316"/>
      <c r="AD60" s="316"/>
      <c r="AE60" s="316"/>
      <c r="AF60" s="316"/>
      <c r="AG60" s="316"/>
      <c r="AH60" s="316"/>
      <c r="AI60" s="316"/>
      <c r="AJ60" s="316"/>
      <c r="AK60" s="316"/>
    </row>
    <row r="61" spans="1:37">
      <c r="A61" s="344"/>
      <c r="B61" s="344"/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</row>
    <row r="62" spans="1:37">
      <c r="A62" s="344"/>
      <c r="B62" s="344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H62" s="316"/>
      <c r="AI62" s="316"/>
      <c r="AJ62" s="316"/>
      <c r="AK62" s="316"/>
    </row>
    <row r="63" spans="1:37">
      <c r="A63" s="344"/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16"/>
      <c r="W63" s="316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316"/>
    </row>
    <row r="64" spans="1:37">
      <c r="A64" s="344"/>
      <c r="B64" s="344"/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</row>
    <row r="65" spans="1:37">
      <c r="A65" s="344"/>
      <c r="B65" s="344"/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4"/>
      <c r="O65" s="344"/>
      <c r="P65" s="344"/>
      <c r="Q65" s="344"/>
      <c r="R65" s="344"/>
      <c r="S65" s="344"/>
      <c r="T65" s="344"/>
      <c r="U65" s="344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</row>
    <row r="66" spans="1:37">
      <c r="A66" s="344"/>
      <c r="B66" s="344"/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4"/>
      <c r="O66" s="344"/>
      <c r="P66" s="344"/>
      <c r="Q66" s="344"/>
      <c r="R66" s="344"/>
      <c r="S66" s="344"/>
      <c r="T66" s="344"/>
      <c r="U66" s="344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</row>
    <row r="67" spans="1:37">
      <c r="A67" s="344"/>
      <c r="B67" s="344"/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/>
      <c r="T67" s="344"/>
      <c r="U67" s="344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</row>
    <row r="68" spans="1:37">
      <c r="A68" s="344"/>
      <c r="B68" s="344"/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</row>
    <row r="69" spans="1:37">
      <c r="A69" s="344"/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/>
      <c r="U69" s="344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</row>
    <row r="70" spans="1:37">
      <c r="A70" s="344"/>
      <c r="B70" s="344"/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O70" s="344"/>
      <c r="P70" s="344"/>
      <c r="Q70" s="344"/>
      <c r="R70" s="344"/>
      <c r="S70" s="344"/>
      <c r="T70" s="344"/>
      <c r="U70" s="344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</row>
    <row r="71" spans="1:37">
      <c r="A71" s="344"/>
      <c r="B71" s="344"/>
      <c r="C71" s="344"/>
      <c r="D71" s="344"/>
      <c r="E71" s="344"/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4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</row>
    <row r="72" spans="1:37">
      <c r="A72" s="344"/>
      <c r="B72" s="344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</row>
    <row r="73" spans="1:37">
      <c r="A73" s="344"/>
      <c r="B73" s="344"/>
      <c r="C73" s="344"/>
      <c r="D73" s="344"/>
      <c r="E73" s="344"/>
      <c r="F73" s="344"/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</row>
    <row r="74" spans="1:37">
      <c r="A74" s="344"/>
      <c r="B74" s="344"/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</row>
    <row r="75" spans="1:37">
      <c r="A75" s="344"/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</row>
    <row r="76" spans="1:37">
      <c r="A76" s="344"/>
      <c r="B76" s="344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</row>
    <row r="77" spans="1:37">
      <c r="A77" s="344"/>
      <c r="B77" s="344"/>
      <c r="C77" s="344"/>
      <c r="D77" s="344"/>
      <c r="E77" s="344"/>
      <c r="F77" s="344"/>
      <c r="G77" s="344"/>
      <c r="H77" s="344"/>
      <c r="I77" s="344"/>
      <c r="J77" s="344"/>
      <c r="K77" s="344"/>
      <c r="L77" s="344"/>
      <c r="M77" s="344"/>
      <c r="N77" s="344"/>
      <c r="O77" s="344"/>
      <c r="P77" s="344"/>
      <c r="Q77" s="344"/>
      <c r="R77" s="344"/>
      <c r="S77" s="344"/>
      <c r="T77" s="344"/>
      <c r="U77" s="344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</row>
    <row r="78" spans="1:37">
      <c r="A78" s="344"/>
      <c r="B78" s="344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4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</row>
    <row r="79" spans="1:37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</row>
    <row r="80" spans="1:37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</row>
    <row r="81" spans="1:37">
      <c r="A81" s="344"/>
      <c r="B81" s="344"/>
      <c r="C81" s="344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  <c r="P81" s="344"/>
      <c r="Q81" s="344"/>
      <c r="R81" s="344"/>
      <c r="S81" s="344"/>
      <c r="T81" s="344"/>
      <c r="U81" s="344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</row>
    <row r="82" spans="1:37">
      <c r="A82" s="344"/>
      <c r="B82" s="344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</row>
    <row r="83" spans="1:37">
      <c r="A83" s="344"/>
      <c r="B83" s="344"/>
      <c r="C83" s="344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</row>
    <row r="84" spans="1:37">
      <c r="A84" s="344"/>
      <c r="B84" s="344"/>
      <c r="C84" s="344"/>
      <c r="D84" s="344"/>
      <c r="E84" s="344"/>
      <c r="F84" s="344"/>
      <c r="G84" s="344"/>
      <c r="H84" s="344"/>
      <c r="I84" s="344"/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</row>
    <row r="85" spans="1:37">
      <c r="A85" s="344"/>
      <c r="B85" s="344"/>
      <c r="C85" s="344"/>
      <c r="D85" s="344"/>
      <c r="E85" s="344"/>
      <c r="F85" s="344"/>
      <c r="G85" s="344"/>
      <c r="H85" s="344"/>
      <c r="I85" s="344"/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344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</row>
    <row r="86" spans="1:37">
      <c r="A86" s="344"/>
      <c r="B86" s="344"/>
      <c r="C86" s="344"/>
      <c r="D86" s="344"/>
      <c r="E86" s="344"/>
      <c r="F86" s="344"/>
      <c r="G86" s="344"/>
      <c r="H86" s="344"/>
      <c r="I86" s="344"/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</row>
    <row r="87" spans="1:37">
      <c r="A87" s="344"/>
      <c r="B87" s="344"/>
      <c r="C87" s="344"/>
      <c r="D87" s="344"/>
      <c r="E87" s="344"/>
      <c r="F87" s="344"/>
      <c r="G87" s="344"/>
      <c r="H87" s="344"/>
      <c r="I87" s="344"/>
      <c r="J87" s="344"/>
      <c r="K87" s="344"/>
      <c r="L87" s="344"/>
      <c r="M87" s="344"/>
      <c r="N87" s="344"/>
      <c r="O87" s="344"/>
      <c r="P87" s="344"/>
      <c r="Q87" s="344"/>
      <c r="R87" s="344"/>
      <c r="S87" s="344"/>
      <c r="T87" s="344"/>
      <c r="U87" s="344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</row>
    <row r="88" spans="1:37">
      <c r="A88" s="344"/>
      <c r="B88" s="344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344"/>
      <c r="U88" s="344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</row>
    <row r="89" spans="1:37">
      <c r="A89" s="344"/>
      <c r="B89" s="344"/>
      <c r="C89" s="344"/>
      <c r="D89" s="344"/>
      <c r="E89" s="344"/>
      <c r="F89" s="344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344"/>
      <c r="U89" s="344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</row>
    <row r="90" spans="1:37">
      <c r="A90" s="344"/>
      <c r="B90" s="344"/>
      <c r="C90" s="344"/>
      <c r="D90" s="344"/>
      <c r="E90" s="344"/>
      <c r="F90" s="344"/>
      <c r="G90" s="344"/>
      <c r="H90" s="344"/>
      <c r="I90" s="344"/>
      <c r="J90" s="344"/>
      <c r="K90" s="344"/>
      <c r="L90" s="344"/>
      <c r="M90" s="344"/>
      <c r="N90" s="344"/>
      <c r="O90" s="344"/>
      <c r="P90" s="344"/>
      <c r="Q90" s="344"/>
      <c r="R90" s="344"/>
      <c r="S90" s="344"/>
      <c r="T90" s="344"/>
      <c r="U90" s="344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</row>
    <row r="91" spans="1:37">
      <c r="A91" s="344"/>
      <c r="B91" s="344"/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</row>
    <row r="92" spans="1:37">
      <c r="A92" s="344"/>
      <c r="B92" s="344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</row>
    <row r="93" spans="1:37">
      <c r="A93" s="344"/>
      <c r="B93" s="344"/>
      <c r="C93" s="344"/>
      <c r="D93" s="344"/>
      <c r="E93" s="344"/>
      <c r="F93" s="344"/>
      <c r="G93" s="344"/>
      <c r="H93" s="344"/>
      <c r="I93" s="344"/>
      <c r="J93" s="344"/>
      <c r="K93" s="344"/>
      <c r="L93" s="344"/>
      <c r="M93" s="344"/>
      <c r="N93" s="344"/>
      <c r="O93" s="344"/>
      <c r="P93" s="344"/>
      <c r="Q93" s="344"/>
      <c r="R93" s="344"/>
      <c r="S93" s="344"/>
      <c r="T93" s="344"/>
      <c r="U93" s="344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</row>
    <row r="94" spans="1:37">
      <c r="A94" s="344"/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</row>
    <row r="95" spans="1:37">
      <c r="A95" s="344"/>
      <c r="B95" s="344"/>
      <c r="C95" s="344"/>
      <c r="D95" s="344"/>
      <c r="E95" s="344"/>
      <c r="F95" s="344"/>
      <c r="G95" s="344"/>
      <c r="H95" s="344"/>
      <c r="I95" s="344"/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</row>
    <row r="96" spans="1:37">
      <c r="A96" s="344"/>
      <c r="B96" s="344"/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</row>
    <row r="97" spans="1:37">
      <c r="A97" s="344"/>
      <c r="B97" s="344"/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</row>
    <row r="98" spans="1:37">
      <c r="A98" s="344"/>
      <c r="B98" s="344"/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44"/>
      <c r="U98" s="344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</row>
    <row r="99" spans="1:37">
      <c r="A99" s="344"/>
      <c r="B99" s="344"/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</row>
    <row r="100" spans="1:37">
      <c r="A100" s="344"/>
      <c r="B100" s="344"/>
      <c r="C100" s="344"/>
      <c r="D100" s="344"/>
      <c r="E100" s="344"/>
      <c r="F100" s="344"/>
      <c r="G100" s="344"/>
      <c r="H100" s="344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</row>
    <row r="101" spans="1:37">
      <c r="A101" s="344"/>
      <c r="B101" s="344"/>
      <c r="C101" s="344"/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</row>
    <row r="102" spans="1:37">
      <c r="A102" s="344"/>
      <c r="B102" s="344"/>
      <c r="C102" s="344"/>
      <c r="D102" s="344"/>
      <c r="E102" s="344"/>
      <c r="F102" s="344"/>
      <c r="G102" s="344"/>
      <c r="H102" s="344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344"/>
      <c r="U102" s="344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</row>
    <row r="103" spans="1:37">
      <c r="A103" s="344"/>
      <c r="B103" s="344"/>
      <c r="C103" s="344"/>
      <c r="D103" s="344"/>
      <c r="E103" s="344"/>
      <c r="F103" s="344"/>
      <c r="G103" s="344"/>
      <c r="H103" s="344"/>
      <c r="I103" s="344"/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344"/>
      <c r="U103" s="344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</row>
    <row r="104" spans="1:37">
      <c r="A104" s="344"/>
      <c r="B104" s="344"/>
      <c r="C104" s="344"/>
      <c r="D104" s="344"/>
      <c r="E104" s="344"/>
      <c r="F104" s="344"/>
      <c r="G104" s="344"/>
      <c r="H104" s="344"/>
      <c r="I104" s="344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</row>
    <row r="105" spans="1:37">
      <c r="A105" s="344"/>
      <c r="B105" s="344"/>
      <c r="C105" s="344"/>
      <c r="D105" s="344"/>
      <c r="E105" s="344"/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344"/>
      <c r="U105" s="344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</row>
    <row r="106" spans="1:37">
      <c r="A106" s="344"/>
      <c r="B106" s="344"/>
      <c r="C106" s="344"/>
      <c r="D106" s="344"/>
      <c r="E106" s="344"/>
      <c r="F106" s="344"/>
      <c r="G106" s="344"/>
      <c r="H106" s="344"/>
      <c r="I106" s="344"/>
      <c r="J106" s="344"/>
      <c r="K106" s="344"/>
      <c r="L106" s="344"/>
      <c r="M106" s="344"/>
      <c r="N106" s="344"/>
      <c r="O106" s="344"/>
      <c r="P106" s="344"/>
      <c r="Q106" s="344"/>
      <c r="R106" s="344"/>
      <c r="S106" s="344"/>
      <c r="T106" s="344"/>
      <c r="U106" s="344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</row>
    <row r="107" spans="1:37">
      <c r="A107" s="344"/>
      <c r="B107" s="344"/>
      <c r="C107" s="344"/>
      <c r="D107" s="344"/>
      <c r="E107" s="344"/>
      <c r="F107" s="344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4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</row>
    <row r="108" spans="1:37">
      <c r="A108" s="344"/>
      <c r="B108" s="344"/>
      <c r="C108" s="344"/>
      <c r="D108" s="344"/>
      <c r="E108" s="344"/>
      <c r="F108" s="344"/>
      <c r="G108" s="344"/>
      <c r="H108" s="344"/>
      <c r="I108" s="344"/>
      <c r="J108" s="344"/>
      <c r="K108" s="344"/>
      <c r="L108" s="344"/>
      <c r="M108" s="344"/>
      <c r="N108" s="344"/>
      <c r="O108" s="344"/>
      <c r="P108" s="344"/>
      <c r="Q108" s="344"/>
      <c r="R108" s="344"/>
      <c r="S108" s="344"/>
      <c r="T108" s="344"/>
      <c r="U108" s="344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</row>
    <row r="109" spans="1:37">
      <c r="A109" s="344"/>
      <c r="B109" s="344"/>
      <c r="C109" s="344"/>
      <c r="D109" s="344"/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</row>
    <row r="110" spans="1:37">
      <c r="A110" s="344"/>
      <c r="B110" s="344"/>
      <c r="C110" s="344"/>
      <c r="D110" s="344"/>
      <c r="E110" s="344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344"/>
      <c r="Q110" s="344"/>
      <c r="R110" s="344"/>
      <c r="S110" s="344"/>
      <c r="T110" s="344"/>
      <c r="U110" s="344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</row>
    <row r="111" spans="1:37">
      <c r="A111" s="344"/>
      <c r="B111" s="344"/>
      <c r="C111" s="344"/>
      <c r="D111" s="344"/>
      <c r="E111" s="344"/>
      <c r="F111" s="344"/>
      <c r="G111" s="344"/>
      <c r="H111" s="344"/>
      <c r="I111" s="344"/>
      <c r="J111" s="344"/>
      <c r="K111" s="344"/>
      <c r="L111" s="344"/>
      <c r="M111" s="344"/>
      <c r="N111" s="344"/>
      <c r="O111" s="344"/>
      <c r="P111" s="344"/>
      <c r="Q111" s="344"/>
      <c r="R111" s="344"/>
      <c r="S111" s="344"/>
      <c r="T111" s="344"/>
      <c r="U111" s="344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</row>
    <row r="112" spans="1:37">
      <c r="A112" s="344"/>
      <c r="B112" s="344"/>
      <c r="C112" s="344"/>
      <c r="D112" s="344"/>
      <c r="E112" s="344"/>
      <c r="F112" s="344"/>
      <c r="G112" s="344"/>
      <c r="H112" s="344"/>
      <c r="I112" s="344"/>
      <c r="J112" s="344"/>
      <c r="K112" s="344"/>
      <c r="L112" s="344"/>
      <c r="M112" s="344"/>
      <c r="N112" s="344"/>
      <c r="O112" s="344"/>
      <c r="P112" s="344"/>
      <c r="Q112" s="344"/>
      <c r="R112" s="344"/>
      <c r="S112" s="344"/>
      <c r="T112" s="344"/>
      <c r="U112" s="344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</row>
    <row r="113" spans="1:37">
      <c r="A113" s="344"/>
      <c r="B113" s="344"/>
      <c r="C113" s="344"/>
      <c r="D113" s="344"/>
      <c r="E113" s="344"/>
      <c r="F113" s="344"/>
      <c r="G113" s="344"/>
      <c r="H113" s="344"/>
      <c r="I113" s="344"/>
      <c r="J113" s="344"/>
      <c r="K113" s="344"/>
      <c r="L113" s="344"/>
      <c r="M113" s="344"/>
      <c r="N113" s="344"/>
      <c r="O113" s="344"/>
      <c r="P113" s="344"/>
      <c r="Q113" s="344"/>
      <c r="R113" s="344"/>
      <c r="S113" s="344"/>
      <c r="T113" s="344"/>
      <c r="U113" s="344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</row>
    <row r="114" spans="1:37">
      <c r="A114" s="344"/>
      <c r="B114" s="344"/>
      <c r="C114" s="344"/>
      <c r="D114" s="344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344"/>
      <c r="S114" s="344"/>
      <c r="T114" s="344"/>
      <c r="U114" s="344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</row>
    <row r="115" spans="1:37">
      <c r="A115" s="344"/>
      <c r="B115" s="344"/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</row>
    <row r="116" spans="1:37">
      <c r="A116" s="344"/>
      <c r="B116" s="344"/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</row>
    <row r="117" spans="1:37">
      <c r="A117" s="344"/>
      <c r="B117" s="344"/>
      <c r="C117" s="344"/>
      <c r="D117" s="344"/>
      <c r="E117" s="344"/>
      <c r="F117" s="344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44"/>
      <c r="U117" s="344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</row>
    <row r="118" spans="1:37">
      <c r="A118" s="344"/>
      <c r="B118" s="344"/>
      <c r="C118" s="344"/>
      <c r="D118" s="344"/>
      <c r="E118" s="344"/>
      <c r="F118" s="344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344"/>
      <c r="U118" s="344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</row>
    <row r="119" spans="1:37">
      <c r="A119" s="344"/>
      <c r="B119" s="344"/>
      <c r="C119" s="344"/>
      <c r="D119" s="344"/>
      <c r="E119" s="344"/>
      <c r="F119" s="344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344"/>
      <c r="R119" s="344"/>
      <c r="S119" s="344"/>
      <c r="T119" s="344"/>
      <c r="U119" s="344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</row>
    <row r="120" spans="1:37">
      <c r="A120" s="344"/>
      <c r="B120" s="344"/>
      <c r="C120" s="344"/>
      <c r="D120" s="344"/>
      <c r="E120" s="344"/>
      <c r="F120" s="344"/>
      <c r="G120" s="344"/>
      <c r="H120" s="344"/>
      <c r="I120" s="344"/>
      <c r="J120" s="344"/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</row>
    <row r="121" spans="1:37">
      <c r="A121" s="344"/>
      <c r="B121" s="344"/>
      <c r="C121" s="344"/>
      <c r="D121" s="344"/>
      <c r="E121" s="344"/>
      <c r="F121" s="344"/>
      <c r="G121" s="344"/>
      <c r="H121" s="344"/>
      <c r="I121" s="344"/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</row>
    <row r="122" spans="1:37">
      <c r="A122" s="344"/>
      <c r="B122" s="344"/>
      <c r="C122" s="344"/>
      <c r="D122" s="344"/>
      <c r="E122" s="344"/>
      <c r="F122" s="344"/>
      <c r="G122" s="344"/>
      <c r="H122" s="344"/>
      <c r="I122" s="344"/>
      <c r="J122" s="344"/>
      <c r="K122" s="344"/>
      <c r="L122" s="344"/>
      <c r="M122" s="344"/>
      <c r="N122" s="344"/>
      <c r="O122" s="344"/>
      <c r="P122" s="344"/>
      <c r="Q122" s="344"/>
      <c r="R122" s="344"/>
      <c r="S122" s="344"/>
      <c r="T122" s="344"/>
      <c r="U122" s="344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</row>
    <row r="123" spans="1:37">
      <c r="A123" s="344"/>
      <c r="B123" s="344"/>
      <c r="C123" s="344"/>
      <c r="D123" s="344"/>
      <c r="E123" s="344"/>
      <c r="F123" s="344"/>
      <c r="G123" s="344"/>
      <c r="H123" s="344"/>
      <c r="I123" s="344"/>
      <c r="J123" s="344"/>
      <c r="K123" s="344"/>
      <c r="L123" s="344"/>
      <c r="M123" s="344"/>
      <c r="N123" s="344"/>
      <c r="O123" s="344"/>
      <c r="P123" s="344"/>
      <c r="Q123" s="344"/>
      <c r="R123" s="344"/>
      <c r="S123" s="344"/>
      <c r="T123" s="344"/>
      <c r="U123" s="344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</row>
    <row r="124" spans="1:37">
      <c r="A124" s="344"/>
      <c r="B124" s="344"/>
      <c r="C124" s="344"/>
      <c r="D124" s="344"/>
      <c r="E124" s="344"/>
      <c r="F124" s="344"/>
      <c r="G124" s="344"/>
      <c r="H124" s="344"/>
      <c r="I124" s="344"/>
      <c r="J124" s="344"/>
      <c r="K124" s="344"/>
      <c r="L124" s="344"/>
      <c r="M124" s="344"/>
      <c r="N124" s="344"/>
      <c r="O124" s="344"/>
      <c r="P124" s="344"/>
      <c r="Q124" s="344"/>
      <c r="R124" s="344"/>
      <c r="S124" s="344"/>
      <c r="T124" s="344"/>
      <c r="U124" s="344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</row>
    <row r="125" spans="1:37">
      <c r="A125" s="344"/>
      <c r="B125" s="344"/>
      <c r="C125" s="344"/>
      <c r="D125" s="344"/>
      <c r="E125" s="344"/>
      <c r="F125" s="344"/>
      <c r="G125" s="344"/>
      <c r="H125" s="344"/>
      <c r="I125" s="344"/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</row>
    <row r="126" spans="1:37">
      <c r="A126" s="344"/>
      <c r="B126" s="344"/>
      <c r="C126" s="344"/>
      <c r="D126" s="344"/>
      <c r="E126" s="344"/>
      <c r="F126" s="344"/>
      <c r="G126" s="344"/>
      <c r="H126" s="344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</row>
    <row r="127" spans="1:37">
      <c r="A127" s="344"/>
      <c r="B127" s="344"/>
      <c r="C127" s="344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</row>
    <row r="128" spans="1:37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</row>
    <row r="129" spans="1:37">
      <c r="A129" s="344"/>
      <c r="B129" s="344"/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4"/>
      <c r="R129" s="344"/>
      <c r="S129" s="344"/>
      <c r="T129" s="344"/>
      <c r="U129" s="344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</row>
    <row r="130" spans="1:37">
      <c r="A130" s="344"/>
      <c r="B130" s="344"/>
      <c r="C130" s="344"/>
      <c r="D130" s="344"/>
      <c r="E130" s="344"/>
      <c r="F130" s="344"/>
      <c r="G130" s="344"/>
      <c r="H130" s="344"/>
      <c r="I130" s="344"/>
      <c r="J130" s="344"/>
      <c r="K130" s="344"/>
      <c r="L130" s="344"/>
      <c r="M130" s="344"/>
      <c r="N130" s="344"/>
      <c r="O130" s="344"/>
      <c r="P130" s="344"/>
      <c r="Q130" s="344"/>
      <c r="R130" s="344"/>
      <c r="S130" s="344"/>
      <c r="T130" s="344"/>
      <c r="U130" s="344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</row>
    <row r="131" spans="1:37">
      <c r="A131" s="344"/>
      <c r="B131" s="344"/>
      <c r="C131" s="344"/>
      <c r="D131" s="344"/>
      <c r="E131" s="344"/>
      <c r="F131" s="344"/>
      <c r="G131" s="344"/>
      <c r="H131" s="344"/>
      <c r="I131" s="344"/>
      <c r="J131" s="344"/>
      <c r="K131" s="344"/>
      <c r="L131" s="344"/>
      <c r="M131" s="344"/>
      <c r="N131" s="344"/>
      <c r="O131" s="344"/>
      <c r="P131" s="344"/>
      <c r="Q131" s="344"/>
      <c r="R131" s="344"/>
      <c r="S131" s="344"/>
      <c r="T131" s="344"/>
      <c r="U131" s="344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</row>
    <row r="132" spans="1:37">
      <c r="A132" s="344"/>
      <c r="B132" s="344"/>
      <c r="C132" s="344"/>
      <c r="D132" s="344"/>
      <c r="E132" s="344"/>
      <c r="F132" s="344"/>
      <c r="G132" s="344"/>
      <c r="H132" s="344"/>
      <c r="I132" s="344"/>
      <c r="J132" s="344"/>
      <c r="K132" s="344"/>
      <c r="L132" s="344"/>
      <c r="M132" s="344"/>
      <c r="N132" s="344"/>
      <c r="O132" s="344"/>
      <c r="P132" s="344"/>
      <c r="Q132" s="344"/>
      <c r="R132" s="344"/>
      <c r="S132" s="344"/>
      <c r="T132" s="344"/>
      <c r="U132" s="344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</row>
    <row r="133" spans="1:37">
      <c r="A133" s="344"/>
      <c r="B133" s="344"/>
      <c r="C133" s="344"/>
      <c r="D133" s="344"/>
      <c r="E133" s="344"/>
      <c r="F133" s="344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344"/>
      <c r="R133" s="344"/>
      <c r="S133" s="344"/>
      <c r="T133" s="344"/>
      <c r="U133" s="344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</row>
    <row r="134" spans="1:37">
      <c r="A134" s="344"/>
      <c r="B134" s="344"/>
      <c r="C134" s="344"/>
      <c r="D134" s="344"/>
      <c r="E134" s="344"/>
      <c r="F134" s="344"/>
      <c r="G134" s="344"/>
      <c r="H134" s="344"/>
      <c r="I134" s="344"/>
      <c r="J134" s="344"/>
      <c r="K134" s="344"/>
      <c r="L134" s="344"/>
      <c r="M134" s="344"/>
      <c r="N134" s="344"/>
      <c r="O134" s="344"/>
      <c r="P134" s="344"/>
      <c r="Q134" s="344"/>
      <c r="R134" s="344"/>
      <c r="S134" s="344"/>
      <c r="T134" s="344"/>
      <c r="U134" s="344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</row>
    <row r="135" spans="1:37">
      <c r="A135" s="344"/>
      <c r="B135" s="344"/>
      <c r="C135" s="344"/>
      <c r="D135" s="344"/>
      <c r="E135" s="344"/>
      <c r="F135" s="344"/>
      <c r="G135" s="344"/>
      <c r="H135" s="344"/>
      <c r="I135" s="344"/>
      <c r="J135" s="344"/>
      <c r="K135" s="344"/>
      <c r="L135" s="344"/>
      <c r="M135" s="344"/>
      <c r="N135" s="344"/>
      <c r="O135" s="344"/>
      <c r="P135" s="344"/>
      <c r="Q135" s="344"/>
      <c r="R135" s="344"/>
      <c r="S135" s="344"/>
      <c r="T135" s="344"/>
      <c r="U135" s="344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</row>
    <row r="136" spans="1:37">
      <c r="A136" s="344"/>
      <c r="B136" s="344"/>
      <c r="C136" s="344"/>
      <c r="D136" s="344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</row>
    <row r="137" spans="1:37">
      <c r="A137" s="344"/>
      <c r="B137" s="344"/>
      <c r="C137" s="344"/>
      <c r="D137" s="344"/>
      <c r="E137" s="344"/>
      <c r="F137" s="344"/>
      <c r="G137" s="344"/>
      <c r="H137" s="344"/>
      <c r="I137" s="344"/>
      <c r="J137" s="344"/>
      <c r="K137" s="344"/>
      <c r="L137" s="344"/>
      <c r="M137" s="344"/>
      <c r="N137" s="344"/>
      <c r="O137" s="344"/>
      <c r="P137" s="344"/>
      <c r="Q137" s="344"/>
      <c r="R137" s="344"/>
      <c r="S137" s="344"/>
      <c r="T137" s="344"/>
      <c r="U137" s="344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</row>
    <row r="138" spans="1:37">
      <c r="A138" s="344"/>
      <c r="B138" s="344"/>
      <c r="C138" s="344"/>
      <c r="D138" s="344"/>
      <c r="E138" s="344"/>
      <c r="F138" s="344"/>
      <c r="G138" s="344"/>
      <c r="H138" s="344"/>
      <c r="I138" s="344"/>
      <c r="J138" s="344"/>
      <c r="K138" s="344"/>
      <c r="L138" s="344"/>
      <c r="M138" s="344"/>
      <c r="N138" s="344"/>
      <c r="O138" s="344"/>
      <c r="P138" s="344"/>
      <c r="Q138" s="344"/>
      <c r="R138" s="344"/>
      <c r="S138" s="344"/>
      <c r="T138" s="344"/>
      <c r="U138" s="344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</row>
    <row r="139" spans="1:37">
      <c r="A139" s="344"/>
      <c r="B139" s="344"/>
      <c r="C139" s="344"/>
      <c r="D139" s="344"/>
      <c r="E139" s="344"/>
      <c r="F139" s="344"/>
      <c r="G139" s="344"/>
      <c r="H139" s="344"/>
      <c r="I139" s="344"/>
      <c r="J139" s="344"/>
      <c r="K139" s="344"/>
      <c r="L139" s="344"/>
      <c r="M139" s="344"/>
      <c r="N139" s="344"/>
      <c r="O139" s="344"/>
      <c r="P139" s="344"/>
      <c r="Q139" s="344"/>
      <c r="R139" s="344"/>
      <c r="S139" s="344"/>
      <c r="T139" s="344"/>
      <c r="U139" s="344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</row>
    <row r="140" spans="1:37">
      <c r="A140" s="344"/>
      <c r="B140" s="344"/>
      <c r="C140" s="344"/>
      <c r="D140" s="344"/>
      <c r="E140" s="344"/>
      <c r="F140" s="344"/>
      <c r="G140" s="344"/>
      <c r="H140" s="344"/>
      <c r="I140" s="344"/>
      <c r="J140" s="344"/>
      <c r="K140" s="344"/>
      <c r="L140" s="344"/>
      <c r="M140" s="344"/>
      <c r="N140" s="344"/>
      <c r="O140" s="344"/>
      <c r="P140" s="344"/>
      <c r="Q140" s="344"/>
      <c r="R140" s="344"/>
      <c r="S140" s="344"/>
      <c r="T140" s="344"/>
      <c r="U140" s="344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</row>
    <row r="141" spans="1:37">
      <c r="A141" s="344"/>
      <c r="B141" s="344"/>
      <c r="C141" s="344"/>
      <c r="D141" s="344"/>
      <c r="E141" s="344"/>
      <c r="F141" s="344"/>
      <c r="G141" s="344"/>
      <c r="H141" s="344"/>
      <c r="I141" s="344"/>
      <c r="J141" s="344"/>
      <c r="K141" s="344"/>
      <c r="L141" s="344"/>
      <c r="M141" s="344"/>
      <c r="N141" s="344"/>
      <c r="O141" s="344"/>
      <c r="P141" s="344"/>
      <c r="Q141" s="344"/>
      <c r="R141" s="344"/>
      <c r="S141" s="344"/>
      <c r="T141" s="344"/>
      <c r="U141" s="344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</row>
    <row r="142" spans="1:37">
      <c r="A142" s="344"/>
      <c r="B142" s="344"/>
      <c r="C142" s="344"/>
      <c r="D142" s="344"/>
      <c r="E142" s="344"/>
      <c r="F142" s="344"/>
      <c r="G142" s="344"/>
      <c r="H142" s="344"/>
      <c r="I142" s="344"/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4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</row>
    <row r="143" spans="1:37">
      <c r="A143" s="344"/>
      <c r="B143" s="344"/>
      <c r="C143" s="344"/>
      <c r="D143" s="344"/>
      <c r="E143" s="344"/>
      <c r="F143" s="344"/>
      <c r="G143" s="344"/>
      <c r="H143" s="344"/>
      <c r="I143" s="344"/>
      <c r="J143" s="344"/>
      <c r="K143" s="344"/>
      <c r="L143" s="344"/>
      <c r="M143" s="344"/>
      <c r="N143" s="344"/>
      <c r="O143" s="344"/>
      <c r="P143" s="344"/>
      <c r="Q143" s="344"/>
      <c r="R143" s="344"/>
      <c r="S143" s="344"/>
      <c r="T143" s="344"/>
      <c r="U143" s="344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</row>
    <row r="144" spans="1:37">
      <c r="A144" s="344"/>
      <c r="B144" s="344"/>
      <c r="C144" s="344"/>
      <c r="D144" s="344"/>
      <c r="E144" s="344"/>
      <c r="F144" s="344"/>
      <c r="G144" s="344"/>
      <c r="H144" s="344"/>
      <c r="I144" s="344"/>
      <c r="J144" s="344"/>
      <c r="K144" s="344"/>
      <c r="L144" s="344"/>
      <c r="M144" s="344"/>
      <c r="N144" s="344"/>
      <c r="O144" s="344"/>
      <c r="P144" s="344"/>
      <c r="Q144" s="344"/>
      <c r="R144" s="344"/>
      <c r="S144" s="344"/>
      <c r="T144" s="344"/>
      <c r="U144" s="344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</row>
    <row r="145" spans="1:37">
      <c r="A145" s="344"/>
      <c r="B145" s="344"/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</row>
    <row r="146" spans="1:37">
      <c r="A146" s="344"/>
      <c r="B146" s="344"/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</row>
    <row r="147" spans="1:37">
      <c r="A147" s="344"/>
      <c r="B147" s="344"/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</row>
    <row r="148" spans="1:37">
      <c r="A148" s="344"/>
      <c r="B148" s="344"/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</row>
    <row r="149" spans="1:37">
      <c r="A149" s="344"/>
      <c r="B149" s="344"/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</row>
    <row r="150" spans="1:37">
      <c r="A150" s="344"/>
      <c r="B150" s="344"/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</row>
    <row r="151" spans="1:37">
      <c r="A151" s="344"/>
      <c r="B151" s="344"/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</row>
    <row r="152" spans="1:37">
      <c r="A152" s="344"/>
      <c r="B152" s="344"/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</row>
    <row r="153" spans="1:37">
      <c r="A153" s="344"/>
      <c r="B153" s="344"/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</row>
    <row r="154" spans="1:37">
      <c r="A154" s="344"/>
      <c r="B154" s="344"/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</row>
    <row r="155" spans="1:37">
      <c r="A155" s="344"/>
      <c r="B155" s="344"/>
      <c r="C155" s="344"/>
      <c r="D155" s="344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</row>
    <row r="156" spans="1:37">
      <c r="A156" s="344"/>
      <c r="B156" s="344"/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</row>
    <row r="157" spans="1:37">
      <c r="A157" s="344"/>
      <c r="B157" s="344"/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</row>
    <row r="158" spans="1:37">
      <c r="A158" s="344"/>
      <c r="B158" s="344"/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</row>
    <row r="159" spans="1:37">
      <c r="A159" s="344"/>
      <c r="B159" s="344"/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</row>
    <row r="160" spans="1:37">
      <c r="A160" s="344"/>
      <c r="B160" s="344"/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</row>
    <row r="161" spans="1:37">
      <c r="A161" s="344"/>
      <c r="B161" s="344"/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</row>
    <row r="162" spans="1:37">
      <c r="A162" s="344"/>
      <c r="B162" s="344"/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</row>
    <row r="163" spans="1:37">
      <c r="A163" s="344"/>
      <c r="B163" s="344"/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</row>
    <row r="164" spans="1:37">
      <c r="A164" s="344"/>
      <c r="B164" s="344"/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</row>
    <row r="165" spans="1:37">
      <c r="A165" s="344"/>
      <c r="B165" s="344"/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</row>
    <row r="166" spans="1:37">
      <c r="A166" s="344"/>
      <c r="B166" s="344"/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</row>
    <row r="167" spans="1:37">
      <c r="A167" s="344"/>
      <c r="B167" s="344"/>
      <c r="C167" s="344"/>
      <c r="D167" s="344"/>
      <c r="E167" s="344"/>
      <c r="F167" s="344"/>
      <c r="G167" s="344"/>
      <c r="H167" s="344"/>
      <c r="I167" s="344"/>
      <c r="J167" s="344"/>
      <c r="K167" s="344"/>
      <c r="L167" s="344"/>
      <c r="M167" s="344"/>
      <c r="N167" s="344"/>
      <c r="O167" s="344"/>
      <c r="P167" s="344"/>
      <c r="Q167" s="344"/>
      <c r="R167" s="344"/>
      <c r="S167" s="344"/>
      <c r="T167" s="344"/>
      <c r="U167" s="344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</row>
    <row r="168" spans="1:37">
      <c r="A168" s="344"/>
      <c r="B168" s="344"/>
      <c r="C168" s="344"/>
      <c r="D168" s="344"/>
      <c r="E168" s="344"/>
      <c r="F168" s="344"/>
      <c r="G168" s="344"/>
      <c r="H168" s="344"/>
      <c r="I168" s="344"/>
      <c r="J168" s="344"/>
      <c r="K168" s="344"/>
      <c r="L168" s="344"/>
      <c r="M168" s="344"/>
      <c r="N168" s="344"/>
      <c r="O168" s="344"/>
      <c r="P168" s="344"/>
      <c r="Q168" s="344"/>
      <c r="R168" s="344"/>
      <c r="S168" s="344"/>
      <c r="T168" s="344"/>
      <c r="U168" s="344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</row>
    <row r="169" spans="1:37">
      <c r="A169" s="344"/>
      <c r="B169" s="344"/>
      <c r="C169" s="344"/>
      <c r="D169" s="344"/>
      <c r="E169" s="344"/>
      <c r="F169" s="344"/>
      <c r="G169" s="344"/>
      <c r="H169" s="344"/>
      <c r="I169" s="344"/>
      <c r="J169" s="344"/>
      <c r="K169" s="344"/>
      <c r="L169" s="344"/>
      <c r="M169" s="344"/>
      <c r="N169" s="344"/>
      <c r="O169" s="344"/>
      <c r="P169" s="344"/>
      <c r="Q169" s="344"/>
      <c r="R169" s="344"/>
      <c r="S169" s="344"/>
      <c r="T169" s="344"/>
      <c r="U169" s="344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</row>
    <row r="170" spans="1:37">
      <c r="A170" s="344"/>
      <c r="B170" s="344"/>
      <c r="C170" s="344"/>
      <c r="D170" s="344"/>
      <c r="E170" s="344"/>
      <c r="F170" s="344"/>
      <c r="G170" s="344"/>
      <c r="H170" s="344"/>
      <c r="I170" s="344"/>
      <c r="J170" s="344"/>
      <c r="K170" s="344"/>
      <c r="L170" s="344"/>
      <c r="M170" s="344"/>
      <c r="N170" s="344"/>
      <c r="O170" s="344"/>
      <c r="P170" s="344"/>
      <c r="Q170" s="344"/>
      <c r="R170" s="344"/>
      <c r="S170" s="344"/>
      <c r="T170" s="344"/>
      <c r="U170" s="344"/>
      <c r="V170" s="316"/>
      <c r="W170" s="316"/>
      <c r="X170" s="316"/>
      <c r="Y170" s="316"/>
      <c r="Z170" s="316"/>
      <c r="AA170" s="316"/>
      <c r="AB170" s="316"/>
      <c r="AC170" s="316"/>
      <c r="AD170" s="316"/>
      <c r="AE170" s="316"/>
      <c r="AF170" s="316"/>
      <c r="AG170" s="316"/>
      <c r="AH170" s="316"/>
      <c r="AI170" s="316"/>
      <c r="AJ170" s="316"/>
      <c r="AK170" s="316"/>
    </row>
    <row r="171" spans="1:37">
      <c r="A171" s="344"/>
      <c r="B171" s="344"/>
      <c r="C171" s="344"/>
      <c r="D171" s="344"/>
      <c r="E171" s="344"/>
      <c r="F171" s="344"/>
      <c r="G171" s="344"/>
      <c r="H171" s="344"/>
      <c r="I171" s="344"/>
      <c r="J171" s="344"/>
      <c r="K171" s="344"/>
      <c r="L171" s="344"/>
      <c r="M171" s="344"/>
      <c r="N171" s="344"/>
      <c r="O171" s="344"/>
      <c r="P171" s="344"/>
      <c r="Q171" s="344"/>
      <c r="R171" s="344"/>
      <c r="S171" s="344"/>
      <c r="T171" s="344"/>
      <c r="U171" s="344"/>
      <c r="V171" s="316"/>
      <c r="W171" s="316"/>
      <c r="X171" s="316"/>
      <c r="Y171" s="316"/>
      <c r="Z171" s="316"/>
      <c r="AA171" s="316"/>
      <c r="AB171" s="316"/>
      <c r="AC171" s="316"/>
      <c r="AD171" s="316"/>
      <c r="AE171" s="316"/>
      <c r="AF171" s="316"/>
      <c r="AG171" s="316"/>
      <c r="AH171" s="316"/>
      <c r="AI171" s="316"/>
      <c r="AJ171" s="316"/>
      <c r="AK171" s="316"/>
    </row>
    <row r="172" spans="1:37">
      <c r="A172" s="344"/>
      <c r="B172" s="344"/>
      <c r="C172" s="344"/>
      <c r="D172" s="344"/>
      <c r="E172" s="344"/>
      <c r="F172" s="344"/>
      <c r="G172" s="344"/>
      <c r="H172" s="344"/>
      <c r="I172" s="344"/>
      <c r="J172" s="344"/>
      <c r="K172" s="344"/>
      <c r="L172" s="344"/>
      <c r="M172" s="344"/>
      <c r="N172" s="344"/>
      <c r="O172" s="344"/>
      <c r="P172" s="344"/>
      <c r="Q172" s="344"/>
      <c r="R172" s="344"/>
      <c r="S172" s="344"/>
      <c r="T172" s="344"/>
      <c r="U172" s="344"/>
      <c r="V172" s="316"/>
      <c r="W172" s="316"/>
      <c r="X172" s="316"/>
      <c r="Y172" s="316"/>
      <c r="Z172" s="316"/>
      <c r="AA172" s="316"/>
      <c r="AB172" s="316"/>
      <c r="AC172" s="316"/>
      <c r="AD172" s="316"/>
      <c r="AE172" s="316"/>
      <c r="AF172" s="316"/>
      <c r="AG172" s="316"/>
      <c r="AH172" s="316"/>
      <c r="AI172" s="316"/>
      <c r="AJ172" s="316"/>
      <c r="AK172" s="316"/>
    </row>
    <row r="173" spans="1:37">
      <c r="A173" s="344"/>
      <c r="B173" s="344"/>
      <c r="C173" s="344"/>
      <c r="D173" s="344"/>
      <c r="E173" s="344"/>
      <c r="F173" s="344"/>
      <c r="G173" s="344"/>
      <c r="H173" s="344"/>
      <c r="I173" s="344"/>
      <c r="J173" s="344"/>
      <c r="K173" s="344"/>
      <c r="L173" s="344"/>
      <c r="M173" s="344"/>
      <c r="N173" s="344"/>
      <c r="O173" s="344"/>
      <c r="P173" s="344"/>
      <c r="Q173" s="344"/>
      <c r="R173" s="344"/>
      <c r="S173" s="344"/>
      <c r="T173" s="344"/>
      <c r="U173" s="344"/>
      <c r="V173" s="316"/>
      <c r="W173" s="316"/>
      <c r="X173" s="316"/>
      <c r="Y173" s="316"/>
      <c r="Z173" s="316"/>
      <c r="AA173" s="316"/>
      <c r="AB173" s="316"/>
      <c r="AC173" s="316"/>
      <c r="AD173" s="316"/>
      <c r="AE173" s="316"/>
      <c r="AF173" s="316"/>
      <c r="AG173" s="316"/>
      <c r="AH173" s="316"/>
      <c r="AI173" s="316"/>
      <c r="AJ173" s="316"/>
      <c r="AK173" s="316"/>
    </row>
    <row r="174" spans="1:37">
      <c r="A174" s="344"/>
      <c r="B174" s="344"/>
      <c r="C174" s="344"/>
      <c r="D174" s="344"/>
      <c r="E174" s="344"/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4"/>
      <c r="R174" s="344"/>
      <c r="S174" s="344"/>
      <c r="T174" s="344"/>
      <c r="U174" s="344"/>
      <c r="V174" s="316"/>
      <c r="W174" s="316"/>
      <c r="X174" s="316"/>
      <c r="Y174" s="316"/>
      <c r="Z174" s="316"/>
      <c r="AA174" s="316"/>
      <c r="AB174" s="316"/>
      <c r="AC174" s="316"/>
      <c r="AD174" s="316"/>
      <c r="AE174" s="316"/>
      <c r="AF174" s="316"/>
      <c r="AG174" s="316"/>
      <c r="AH174" s="316"/>
      <c r="AI174" s="316"/>
      <c r="AJ174" s="316"/>
      <c r="AK174" s="316"/>
    </row>
    <row r="175" spans="1:37">
      <c r="A175" s="344"/>
      <c r="B175" s="344"/>
      <c r="C175" s="344"/>
      <c r="D175" s="344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4"/>
      <c r="S175" s="344"/>
      <c r="T175" s="344"/>
      <c r="U175" s="344"/>
      <c r="V175" s="316"/>
      <c r="W175" s="316"/>
      <c r="X175" s="316"/>
      <c r="Y175" s="316"/>
      <c r="Z175" s="316"/>
      <c r="AA175" s="316"/>
      <c r="AB175" s="316"/>
      <c r="AC175" s="316"/>
      <c r="AD175" s="316"/>
      <c r="AE175" s="316"/>
      <c r="AF175" s="316"/>
      <c r="AG175" s="316"/>
      <c r="AH175" s="316"/>
      <c r="AI175" s="316"/>
      <c r="AJ175" s="316"/>
      <c r="AK175" s="316"/>
    </row>
    <row r="176" spans="1:37">
      <c r="A176" s="344"/>
      <c r="B176" s="344"/>
      <c r="C176" s="344"/>
      <c r="D176" s="344"/>
      <c r="E176" s="344"/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  <c r="T176" s="344"/>
      <c r="U176" s="344"/>
      <c r="V176" s="316"/>
      <c r="W176" s="316"/>
      <c r="X176" s="316"/>
      <c r="Y176" s="316"/>
      <c r="Z176" s="316"/>
      <c r="AA176" s="316"/>
      <c r="AB176" s="316"/>
      <c r="AC176" s="316"/>
      <c r="AD176" s="316"/>
      <c r="AE176" s="316"/>
      <c r="AF176" s="316"/>
      <c r="AG176" s="316"/>
      <c r="AH176" s="316"/>
      <c r="AI176" s="316"/>
      <c r="AJ176" s="316"/>
      <c r="AK176" s="316"/>
    </row>
    <row r="177" spans="1:37">
      <c r="A177" s="344"/>
      <c r="B177" s="344"/>
      <c r="C177" s="344"/>
      <c r="D177" s="344"/>
      <c r="E177" s="344"/>
      <c r="F177" s="344"/>
      <c r="G177" s="344"/>
      <c r="H177" s="344"/>
      <c r="I177" s="344"/>
      <c r="J177" s="344"/>
      <c r="K177" s="344"/>
      <c r="L177" s="344"/>
      <c r="M177" s="344"/>
      <c r="N177" s="344"/>
      <c r="O177" s="344"/>
      <c r="P177" s="344"/>
      <c r="Q177" s="344"/>
      <c r="R177" s="344"/>
      <c r="S177" s="344"/>
      <c r="T177" s="344"/>
      <c r="U177" s="344"/>
      <c r="V177" s="316"/>
      <c r="W177" s="316"/>
      <c r="X177" s="316"/>
      <c r="Y177" s="316"/>
      <c r="Z177" s="316"/>
      <c r="AA177" s="316"/>
      <c r="AB177" s="316"/>
      <c r="AC177" s="316"/>
      <c r="AD177" s="316"/>
      <c r="AE177" s="316"/>
      <c r="AF177" s="316"/>
      <c r="AG177" s="316"/>
      <c r="AH177" s="316"/>
      <c r="AI177" s="316"/>
      <c r="AJ177" s="316"/>
      <c r="AK177" s="316"/>
    </row>
    <row r="178" spans="1:37">
      <c r="A178" s="344"/>
      <c r="B178" s="344"/>
      <c r="C178" s="344"/>
      <c r="D178" s="344"/>
      <c r="E178" s="344"/>
      <c r="F178" s="344"/>
      <c r="G178" s="344"/>
      <c r="H178" s="344"/>
      <c r="I178" s="344"/>
      <c r="J178" s="344"/>
      <c r="K178" s="344"/>
      <c r="L178" s="344"/>
      <c r="M178" s="344"/>
      <c r="N178" s="344"/>
      <c r="O178" s="344"/>
      <c r="P178" s="344"/>
      <c r="Q178" s="344"/>
      <c r="R178" s="344"/>
      <c r="S178" s="344"/>
      <c r="T178" s="344"/>
      <c r="U178" s="344"/>
      <c r="V178" s="316"/>
      <c r="W178" s="316"/>
      <c r="X178" s="316"/>
      <c r="Y178" s="316"/>
      <c r="Z178" s="316"/>
      <c r="AA178" s="316"/>
      <c r="AB178" s="316"/>
      <c r="AC178" s="316"/>
      <c r="AD178" s="316"/>
      <c r="AE178" s="316"/>
      <c r="AF178" s="316"/>
      <c r="AG178" s="316"/>
      <c r="AH178" s="316"/>
      <c r="AI178" s="316"/>
      <c r="AJ178" s="316"/>
      <c r="AK178" s="316"/>
    </row>
    <row r="179" spans="1:37">
      <c r="A179" s="344"/>
      <c r="B179" s="344"/>
      <c r="C179" s="344"/>
      <c r="D179" s="344"/>
      <c r="E179" s="344"/>
      <c r="F179" s="344"/>
      <c r="G179" s="344"/>
      <c r="H179" s="344"/>
      <c r="I179" s="344"/>
      <c r="J179" s="344"/>
      <c r="K179" s="344"/>
      <c r="L179" s="344"/>
      <c r="M179" s="344"/>
      <c r="N179" s="344"/>
      <c r="O179" s="344"/>
      <c r="P179" s="344"/>
      <c r="Q179" s="344"/>
      <c r="R179" s="344"/>
      <c r="S179" s="344"/>
      <c r="T179" s="344"/>
      <c r="U179" s="344"/>
      <c r="V179" s="316"/>
      <c r="W179" s="316"/>
      <c r="X179" s="316"/>
      <c r="Y179" s="316"/>
      <c r="Z179" s="316"/>
      <c r="AA179" s="316"/>
      <c r="AB179" s="316"/>
      <c r="AC179" s="316"/>
      <c r="AD179" s="316"/>
      <c r="AE179" s="316"/>
      <c r="AF179" s="316"/>
      <c r="AG179" s="316"/>
      <c r="AH179" s="316"/>
      <c r="AI179" s="316"/>
      <c r="AJ179" s="316"/>
      <c r="AK179" s="316"/>
    </row>
    <row r="180" spans="1:37">
      <c r="A180" s="344"/>
      <c r="B180" s="344"/>
      <c r="C180" s="344"/>
      <c r="D180" s="344"/>
      <c r="E180" s="344"/>
      <c r="F180" s="344"/>
      <c r="G180" s="344"/>
      <c r="H180" s="344"/>
      <c r="I180" s="344"/>
      <c r="J180" s="344"/>
      <c r="K180" s="344"/>
      <c r="L180" s="344"/>
      <c r="M180" s="344"/>
      <c r="N180" s="344"/>
      <c r="O180" s="344"/>
      <c r="P180" s="344"/>
      <c r="Q180" s="344"/>
      <c r="R180" s="344"/>
      <c r="S180" s="344"/>
      <c r="T180" s="344"/>
      <c r="U180" s="344"/>
      <c r="V180" s="316"/>
      <c r="W180" s="316"/>
      <c r="X180" s="316"/>
      <c r="Y180" s="316"/>
      <c r="Z180" s="316"/>
      <c r="AA180" s="316"/>
      <c r="AB180" s="316"/>
      <c r="AC180" s="316"/>
      <c r="AD180" s="316"/>
      <c r="AE180" s="316"/>
      <c r="AF180" s="316"/>
      <c r="AG180" s="316"/>
      <c r="AH180" s="316"/>
      <c r="AI180" s="316"/>
      <c r="AJ180" s="316"/>
      <c r="AK180" s="316"/>
    </row>
    <row r="181" spans="1:37">
      <c r="A181" s="344"/>
      <c r="B181" s="344"/>
      <c r="C181" s="344"/>
      <c r="D181" s="344"/>
      <c r="E181" s="344"/>
      <c r="F181" s="344"/>
      <c r="G181" s="344"/>
      <c r="H181" s="344"/>
      <c r="I181" s="344"/>
      <c r="J181" s="344"/>
      <c r="K181" s="344"/>
      <c r="L181" s="344"/>
      <c r="M181" s="344"/>
      <c r="N181" s="344"/>
      <c r="O181" s="344"/>
      <c r="P181" s="344"/>
      <c r="Q181" s="344"/>
      <c r="R181" s="344"/>
      <c r="S181" s="344"/>
      <c r="T181" s="344"/>
      <c r="U181" s="344"/>
      <c r="V181" s="316"/>
      <c r="W181" s="316"/>
      <c r="X181" s="316"/>
      <c r="Y181" s="316"/>
      <c r="Z181" s="316"/>
      <c r="AA181" s="316"/>
      <c r="AB181" s="316"/>
      <c r="AC181" s="316"/>
      <c r="AD181" s="316"/>
      <c r="AE181" s="316"/>
      <c r="AF181" s="316"/>
      <c r="AG181" s="316"/>
      <c r="AH181" s="316"/>
      <c r="AI181" s="316"/>
      <c r="AJ181" s="316"/>
      <c r="AK181" s="316"/>
    </row>
    <row r="182" spans="1:37">
      <c r="A182" s="344"/>
      <c r="B182" s="344"/>
      <c r="C182" s="344"/>
      <c r="D182" s="344"/>
      <c r="E182" s="344"/>
      <c r="F182" s="344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44"/>
      <c r="U182" s="344"/>
      <c r="V182" s="316"/>
      <c r="W182" s="316"/>
      <c r="X182" s="316"/>
      <c r="Y182" s="316"/>
      <c r="Z182" s="316"/>
      <c r="AA182" s="316"/>
      <c r="AB182" s="316"/>
      <c r="AC182" s="316"/>
      <c r="AD182" s="316"/>
      <c r="AE182" s="316"/>
      <c r="AF182" s="316"/>
      <c r="AG182" s="316"/>
      <c r="AH182" s="316"/>
      <c r="AI182" s="316"/>
      <c r="AJ182" s="316"/>
      <c r="AK182" s="316"/>
    </row>
    <row r="183" spans="1:37">
      <c r="A183" s="344"/>
      <c r="B183" s="344"/>
      <c r="C183" s="344"/>
      <c r="D183" s="344"/>
      <c r="E183" s="344"/>
      <c r="F183" s="344"/>
      <c r="G183" s="344"/>
      <c r="H183" s="344"/>
      <c r="I183" s="344"/>
      <c r="J183" s="344"/>
      <c r="K183" s="344"/>
      <c r="L183" s="344"/>
      <c r="M183" s="344"/>
      <c r="N183" s="344"/>
      <c r="O183" s="344"/>
      <c r="P183" s="344"/>
      <c r="Q183" s="344"/>
      <c r="R183" s="344"/>
      <c r="S183" s="344"/>
      <c r="T183" s="344"/>
      <c r="U183" s="344"/>
      <c r="V183" s="316"/>
      <c r="W183" s="316"/>
      <c r="X183" s="316"/>
      <c r="Y183" s="316"/>
      <c r="Z183" s="316"/>
      <c r="AA183" s="316"/>
      <c r="AB183" s="316"/>
      <c r="AC183" s="316"/>
      <c r="AD183" s="316"/>
      <c r="AE183" s="316"/>
      <c r="AF183" s="316"/>
      <c r="AG183" s="316"/>
      <c r="AH183" s="316"/>
      <c r="AI183" s="316"/>
      <c r="AJ183" s="316"/>
      <c r="AK183" s="316"/>
    </row>
    <row r="184" spans="1:37">
      <c r="A184" s="344"/>
      <c r="B184" s="344"/>
      <c r="C184" s="344"/>
      <c r="D184" s="344"/>
      <c r="E184" s="344"/>
      <c r="F184" s="344"/>
      <c r="G184" s="344"/>
      <c r="H184" s="344"/>
      <c r="I184" s="344"/>
      <c r="J184" s="344"/>
      <c r="K184" s="344"/>
      <c r="L184" s="344"/>
      <c r="M184" s="344"/>
      <c r="N184" s="344"/>
      <c r="O184" s="344"/>
      <c r="P184" s="344"/>
      <c r="Q184" s="344"/>
      <c r="R184" s="344"/>
      <c r="S184" s="344"/>
      <c r="T184" s="344"/>
      <c r="U184" s="344"/>
      <c r="V184" s="316"/>
      <c r="W184" s="316"/>
      <c r="X184" s="316"/>
      <c r="Y184" s="316"/>
      <c r="Z184" s="316"/>
      <c r="AA184" s="316"/>
      <c r="AB184" s="316"/>
      <c r="AC184" s="316"/>
      <c r="AD184" s="316"/>
      <c r="AE184" s="316"/>
      <c r="AF184" s="316"/>
      <c r="AG184" s="316"/>
      <c r="AH184" s="316"/>
      <c r="AI184" s="316"/>
      <c r="AJ184" s="316"/>
      <c r="AK184" s="316"/>
    </row>
    <row r="185" spans="1:37">
      <c r="A185" s="344"/>
      <c r="B185" s="344"/>
      <c r="C185" s="344"/>
      <c r="D185" s="344"/>
      <c r="E185" s="344"/>
      <c r="F185" s="344"/>
      <c r="G185" s="344"/>
      <c r="H185" s="344"/>
      <c r="I185" s="344"/>
      <c r="J185" s="344"/>
      <c r="K185" s="344"/>
      <c r="L185" s="344"/>
      <c r="M185" s="344"/>
      <c r="N185" s="344"/>
      <c r="O185" s="344"/>
      <c r="P185" s="344"/>
      <c r="Q185" s="344"/>
      <c r="R185" s="344"/>
      <c r="S185" s="344"/>
      <c r="T185" s="344"/>
      <c r="U185" s="344"/>
      <c r="V185" s="316"/>
      <c r="W185" s="316"/>
      <c r="X185" s="316"/>
      <c r="Y185" s="316"/>
      <c r="Z185" s="316"/>
      <c r="AA185" s="316"/>
      <c r="AB185" s="316"/>
      <c r="AC185" s="316"/>
      <c r="AD185" s="316"/>
      <c r="AE185" s="316"/>
      <c r="AF185" s="316"/>
      <c r="AG185" s="316"/>
      <c r="AH185" s="316"/>
      <c r="AI185" s="316"/>
      <c r="AJ185" s="316"/>
      <c r="AK185" s="316"/>
    </row>
    <row r="186" spans="1:37">
      <c r="A186" s="344"/>
      <c r="B186" s="344"/>
      <c r="C186" s="344"/>
      <c r="D186" s="344"/>
      <c r="E186" s="344"/>
      <c r="F186" s="344"/>
      <c r="G186" s="344"/>
      <c r="H186" s="344"/>
      <c r="I186" s="344"/>
      <c r="J186" s="344"/>
      <c r="K186" s="344"/>
      <c r="L186" s="344"/>
      <c r="M186" s="344"/>
      <c r="N186" s="344"/>
      <c r="O186" s="344"/>
      <c r="P186" s="344"/>
      <c r="Q186" s="344"/>
      <c r="R186" s="344"/>
      <c r="S186" s="344"/>
      <c r="T186" s="344"/>
      <c r="U186" s="344"/>
      <c r="V186" s="316"/>
      <c r="W186" s="316"/>
      <c r="X186" s="316"/>
      <c r="Y186" s="316"/>
      <c r="Z186" s="316"/>
      <c r="AA186" s="316"/>
      <c r="AB186" s="316"/>
      <c r="AC186" s="316"/>
      <c r="AD186" s="316"/>
      <c r="AE186" s="316"/>
      <c r="AF186" s="316"/>
      <c r="AG186" s="316"/>
      <c r="AH186" s="316"/>
      <c r="AI186" s="316"/>
      <c r="AJ186" s="316"/>
      <c r="AK186" s="316"/>
    </row>
    <row r="187" spans="1:37">
      <c r="A187" s="344"/>
      <c r="B187" s="344"/>
      <c r="C187" s="344"/>
      <c r="D187" s="344"/>
      <c r="E187" s="344"/>
      <c r="F187" s="344"/>
      <c r="G187" s="344"/>
      <c r="H187" s="344"/>
      <c r="I187" s="344"/>
      <c r="J187" s="344"/>
      <c r="K187" s="344"/>
      <c r="L187" s="344"/>
      <c r="M187" s="344"/>
      <c r="N187" s="344"/>
      <c r="O187" s="344"/>
      <c r="P187" s="344"/>
      <c r="Q187" s="344"/>
      <c r="R187" s="344"/>
      <c r="S187" s="344"/>
      <c r="T187" s="344"/>
      <c r="U187" s="344"/>
      <c r="V187" s="316"/>
      <c r="W187" s="316"/>
      <c r="X187" s="316"/>
      <c r="Y187" s="316"/>
      <c r="Z187" s="316"/>
      <c r="AA187" s="316"/>
      <c r="AB187" s="316"/>
      <c r="AC187" s="316"/>
      <c r="AD187" s="316"/>
      <c r="AE187" s="316"/>
      <c r="AF187" s="316"/>
      <c r="AG187" s="316"/>
      <c r="AH187" s="316"/>
      <c r="AI187" s="316"/>
      <c r="AJ187" s="316"/>
      <c r="AK187" s="316"/>
    </row>
    <row r="188" spans="1:37">
      <c r="A188" s="344"/>
      <c r="B188" s="344"/>
      <c r="C188" s="344"/>
      <c r="D188" s="344"/>
      <c r="E188" s="344"/>
      <c r="F188" s="344"/>
      <c r="G188" s="344"/>
      <c r="H188" s="344"/>
      <c r="I188" s="344"/>
      <c r="J188" s="344"/>
      <c r="K188" s="344"/>
      <c r="L188" s="344"/>
      <c r="M188" s="344"/>
      <c r="N188" s="344"/>
      <c r="O188" s="344"/>
      <c r="P188" s="344"/>
      <c r="Q188" s="344"/>
      <c r="R188" s="344"/>
      <c r="S188" s="344"/>
      <c r="T188" s="344"/>
      <c r="U188" s="344"/>
      <c r="V188" s="316"/>
      <c r="W188" s="316"/>
      <c r="X188" s="316"/>
      <c r="Y188" s="316"/>
      <c r="Z188" s="316"/>
      <c r="AA188" s="316"/>
      <c r="AB188" s="316"/>
      <c r="AC188" s="316"/>
      <c r="AD188" s="316"/>
      <c r="AE188" s="316"/>
      <c r="AF188" s="316"/>
      <c r="AG188" s="316"/>
      <c r="AH188" s="316"/>
      <c r="AI188" s="316"/>
      <c r="AJ188" s="316"/>
      <c r="AK188" s="316"/>
    </row>
    <row r="189" spans="1:37">
      <c r="A189" s="344"/>
      <c r="B189" s="344"/>
      <c r="C189" s="344"/>
      <c r="D189" s="344"/>
      <c r="E189" s="344"/>
      <c r="F189" s="344"/>
      <c r="G189" s="344"/>
      <c r="H189" s="344"/>
      <c r="I189" s="344"/>
      <c r="J189" s="344"/>
      <c r="K189" s="344"/>
      <c r="L189" s="344"/>
      <c r="M189" s="344"/>
      <c r="N189" s="344"/>
      <c r="O189" s="344"/>
      <c r="P189" s="344"/>
      <c r="Q189" s="344"/>
      <c r="R189" s="344"/>
      <c r="S189" s="344"/>
      <c r="T189" s="344"/>
      <c r="U189" s="344"/>
      <c r="V189" s="316"/>
      <c r="W189" s="316"/>
      <c r="X189" s="316"/>
      <c r="Y189" s="316"/>
      <c r="Z189" s="316"/>
      <c r="AA189" s="316"/>
      <c r="AB189" s="316"/>
      <c r="AC189" s="316"/>
      <c r="AD189" s="316"/>
      <c r="AE189" s="316"/>
      <c r="AF189" s="316"/>
      <c r="AG189" s="316"/>
      <c r="AH189" s="316"/>
      <c r="AI189" s="316"/>
      <c r="AJ189" s="316"/>
      <c r="AK189" s="316"/>
    </row>
    <row r="190" spans="1:37">
      <c r="A190" s="344"/>
      <c r="B190" s="344"/>
      <c r="C190" s="344"/>
      <c r="D190" s="344"/>
      <c r="E190" s="344"/>
      <c r="F190" s="344"/>
      <c r="G190" s="344"/>
      <c r="H190" s="344"/>
      <c r="I190" s="344"/>
      <c r="J190" s="344"/>
      <c r="K190" s="344"/>
      <c r="L190" s="344"/>
      <c r="M190" s="344"/>
      <c r="N190" s="344"/>
      <c r="O190" s="344"/>
      <c r="P190" s="344"/>
      <c r="Q190" s="344"/>
      <c r="R190" s="344"/>
      <c r="S190" s="344"/>
      <c r="T190" s="344"/>
      <c r="U190" s="344"/>
      <c r="V190" s="316"/>
      <c r="W190" s="316"/>
      <c r="X190" s="316"/>
      <c r="Y190" s="316"/>
      <c r="Z190" s="316"/>
      <c r="AA190" s="316"/>
      <c r="AB190" s="316"/>
      <c r="AC190" s="316"/>
      <c r="AD190" s="316"/>
      <c r="AE190" s="316"/>
      <c r="AF190" s="316"/>
      <c r="AG190" s="316"/>
      <c r="AH190" s="316"/>
      <c r="AI190" s="316"/>
      <c r="AJ190" s="316"/>
      <c r="AK190" s="316"/>
    </row>
    <row r="191" spans="1:37">
      <c r="A191" s="344"/>
      <c r="B191" s="344"/>
      <c r="C191" s="344"/>
      <c r="D191" s="344"/>
      <c r="E191" s="344"/>
      <c r="F191" s="344"/>
      <c r="G191" s="344"/>
      <c r="H191" s="344"/>
      <c r="I191" s="344"/>
      <c r="J191" s="344"/>
      <c r="K191" s="344"/>
      <c r="L191" s="344"/>
      <c r="M191" s="344"/>
      <c r="N191" s="344"/>
      <c r="O191" s="344"/>
      <c r="P191" s="344"/>
      <c r="Q191" s="344"/>
      <c r="R191" s="344"/>
      <c r="S191" s="344"/>
      <c r="T191" s="344"/>
      <c r="U191" s="344"/>
      <c r="V191" s="316"/>
      <c r="W191" s="316"/>
      <c r="X191" s="316"/>
      <c r="Y191" s="316"/>
      <c r="Z191" s="316"/>
      <c r="AA191" s="316"/>
      <c r="AB191" s="316"/>
      <c r="AC191" s="316"/>
      <c r="AD191" s="316"/>
      <c r="AE191" s="316"/>
      <c r="AF191" s="316"/>
      <c r="AG191" s="316"/>
      <c r="AH191" s="316"/>
      <c r="AI191" s="316"/>
      <c r="AJ191" s="316"/>
      <c r="AK191" s="316"/>
    </row>
    <row r="192" spans="1:37">
      <c r="A192" s="344"/>
      <c r="B192" s="344"/>
      <c r="C192" s="344"/>
      <c r="D192" s="344"/>
      <c r="E192" s="344"/>
      <c r="F192" s="344"/>
      <c r="G192" s="344"/>
      <c r="H192" s="344"/>
      <c r="I192" s="344"/>
      <c r="J192" s="344"/>
      <c r="K192" s="344"/>
      <c r="L192" s="344"/>
      <c r="M192" s="344"/>
      <c r="N192" s="344"/>
      <c r="O192" s="344"/>
      <c r="P192" s="344"/>
      <c r="Q192" s="344"/>
      <c r="R192" s="344"/>
      <c r="S192" s="344"/>
      <c r="T192" s="344"/>
      <c r="U192" s="344"/>
      <c r="V192" s="316"/>
      <c r="W192" s="316"/>
      <c r="X192" s="316"/>
      <c r="Y192" s="316"/>
      <c r="Z192" s="316"/>
      <c r="AA192" s="316"/>
      <c r="AB192" s="316"/>
      <c r="AC192" s="316"/>
      <c r="AD192" s="316"/>
      <c r="AE192" s="316"/>
      <c r="AF192" s="316"/>
      <c r="AG192" s="316"/>
      <c r="AH192" s="316"/>
      <c r="AI192" s="316"/>
      <c r="AJ192" s="316"/>
      <c r="AK192" s="316"/>
    </row>
    <row r="193" spans="1:37">
      <c r="A193" s="344"/>
      <c r="B193" s="344"/>
      <c r="C193" s="344"/>
      <c r="D193" s="344"/>
      <c r="E193" s="344"/>
      <c r="F193" s="344"/>
      <c r="G193" s="344"/>
      <c r="H193" s="344"/>
      <c r="I193" s="344"/>
      <c r="J193" s="344"/>
      <c r="K193" s="344"/>
      <c r="L193" s="344"/>
      <c r="M193" s="344"/>
      <c r="N193" s="344"/>
      <c r="O193" s="344"/>
      <c r="P193" s="344"/>
      <c r="Q193" s="344"/>
      <c r="R193" s="344"/>
      <c r="S193" s="344"/>
      <c r="T193" s="344"/>
      <c r="U193" s="344"/>
      <c r="V193" s="316"/>
      <c r="W193" s="316"/>
      <c r="X193" s="316"/>
      <c r="Y193" s="316"/>
      <c r="Z193" s="316"/>
      <c r="AA193" s="316"/>
      <c r="AB193" s="316"/>
      <c r="AC193" s="316"/>
      <c r="AD193" s="316"/>
      <c r="AE193" s="316"/>
      <c r="AF193" s="316"/>
      <c r="AG193" s="316"/>
      <c r="AH193" s="316"/>
      <c r="AI193" s="316"/>
      <c r="AJ193" s="316"/>
      <c r="AK193" s="316"/>
    </row>
    <row r="194" spans="1:37">
      <c r="A194" s="344"/>
      <c r="B194" s="344"/>
      <c r="C194" s="344"/>
      <c r="D194" s="344"/>
      <c r="E194" s="344"/>
      <c r="F194" s="344"/>
      <c r="G194" s="344"/>
      <c r="H194" s="344"/>
      <c r="I194" s="344"/>
      <c r="J194" s="344"/>
      <c r="K194" s="344"/>
      <c r="L194" s="344"/>
      <c r="M194" s="344"/>
      <c r="N194" s="344"/>
      <c r="O194" s="344"/>
      <c r="P194" s="344"/>
      <c r="Q194" s="344"/>
      <c r="R194" s="344"/>
      <c r="S194" s="344"/>
      <c r="T194" s="344"/>
      <c r="U194" s="344"/>
      <c r="V194" s="316"/>
      <c r="W194" s="316"/>
      <c r="X194" s="316"/>
      <c r="Y194" s="316"/>
      <c r="Z194" s="316"/>
      <c r="AA194" s="316"/>
      <c r="AB194" s="316"/>
      <c r="AC194" s="316"/>
      <c r="AD194" s="316"/>
      <c r="AE194" s="316"/>
      <c r="AF194" s="316"/>
      <c r="AG194" s="316"/>
      <c r="AH194" s="316"/>
      <c r="AI194" s="316"/>
      <c r="AJ194" s="316"/>
      <c r="AK194" s="316"/>
    </row>
    <row r="195" spans="1:37">
      <c r="A195" s="344"/>
      <c r="B195" s="344"/>
      <c r="C195" s="344"/>
      <c r="D195" s="344"/>
      <c r="E195" s="344"/>
      <c r="F195" s="344"/>
      <c r="G195" s="344"/>
      <c r="H195" s="344"/>
      <c r="I195" s="344"/>
      <c r="J195" s="344"/>
      <c r="K195" s="344"/>
      <c r="L195" s="344"/>
      <c r="M195" s="344"/>
      <c r="N195" s="344"/>
      <c r="O195" s="344"/>
      <c r="P195" s="344"/>
      <c r="Q195" s="344"/>
      <c r="R195" s="344"/>
      <c r="S195" s="344"/>
      <c r="T195" s="344"/>
      <c r="U195" s="344"/>
      <c r="V195" s="316"/>
      <c r="W195" s="316"/>
      <c r="X195" s="316"/>
      <c r="Y195" s="316"/>
      <c r="Z195" s="316"/>
      <c r="AA195" s="316"/>
      <c r="AB195" s="316"/>
      <c r="AC195" s="316"/>
      <c r="AD195" s="316"/>
      <c r="AE195" s="316"/>
      <c r="AF195" s="316"/>
      <c r="AG195" s="316"/>
      <c r="AH195" s="316"/>
      <c r="AI195" s="316"/>
      <c r="AJ195" s="316"/>
      <c r="AK195" s="316"/>
    </row>
    <row r="196" spans="1:37">
      <c r="A196" s="344"/>
      <c r="B196" s="344"/>
      <c r="C196" s="344"/>
      <c r="D196" s="344"/>
      <c r="E196" s="344"/>
      <c r="F196" s="344"/>
      <c r="G196" s="344"/>
      <c r="H196" s="344"/>
      <c r="I196" s="344"/>
      <c r="J196" s="344"/>
      <c r="K196" s="344"/>
      <c r="L196" s="344"/>
      <c r="M196" s="344"/>
      <c r="N196" s="344"/>
      <c r="O196" s="344"/>
      <c r="P196" s="344"/>
      <c r="Q196" s="344"/>
      <c r="R196" s="344"/>
      <c r="S196" s="344"/>
      <c r="T196" s="344"/>
      <c r="U196" s="344"/>
      <c r="V196" s="316"/>
      <c r="W196" s="316"/>
      <c r="X196" s="316"/>
      <c r="Y196" s="316"/>
      <c r="Z196" s="316"/>
      <c r="AA196" s="316"/>
      <c r="AB196" s="316"/>
      <c r="AC196" s="316"/>
      <c r="AD196" s="316"/>
      <c r="AE196" s="316"/>
      <c r="AF196" s="316"/>
      <c r="AG196" s="316"/>
      <c r="AH196" s="316"/>
      <c r="AI196" s="316"/>
      <c r="AJ196" s="316"/>
      <c r="AK196" s="316"/>
    </row>
    <row r="197" spans="1:37">
      <c r="A197" s="344"/>
      <c r="B197" s="344"/>
      <c r="C197" s="344"/>
      <c r="D197" s="344"/>
      <c r="E197" s="344"/>
      <c r="F197" s="344"/>
      <c r="G197" s="344"/>
      <c r="H197" s="344"/>
      <c r="I197" s="344"/>
      <c r="J197" s="344"/>
      <c r="K197" s="344"/>
      <c r="L197" s="344"/>
      <c r="M197" s="344"/>
      <c r="N197" s="344"/>
      <c r="O197" s="344"/>
      <c r="P197" s="344"/>
      <c r="Q197" s="344"/>
      <c r="R197" s="344"/>
      <c r="S197" s="344"/>
      <c r="T197" s="344"/>
      <c r="U197" s="344"/>
      <c r="V197" s="316"/>
      <c r="W197" s="316"/>
      <c r="X197" s="316"/>
      <c r="Y197" s="316"/>
      <c r="Z197" s="316"/>
      <c r="AA197" s="316"/>
      <c r="AB197" s="316"/>
      <c r="AC197" s="316"/>
      <c r="AD197" s="316"/>
      <c r="AE197" s="316"/>
      <c r="AF197" s="316"/>
      <c r="AG197" s="316"/>
      <c r="AH197" s="316"/>
      <c r="AI197" s="316"/>
      <c r="AJ197" s="316"/>
      <c r="AK197" s="316"/>
    </row>
    <row r="198" spans="1:37">
      <c r="A198" s="344"/>
      <c r="B198" s="344"/>
      <c r="C198" s="344"/>
      <c r="D198" s="344"/>
      <c r="E198" s="344"/>
      <c r="F198" s="344"/>
      <c r="G198" s="344"/>
      <c r="H198" s="344"/>
      <c r="I198" s="344"/>
      <c r="J198" s="344"/>
      <c r="K198" s="344"/>
      <c r="L198" s="344"/>
      <c r="M198" s="344"/>
      <c r="N198" s="344"/>
      <c r="O198" s="344"/>
      <c r="P198" s="344"/>
      <c r="Q198" s="344"/>
      <c r="R198" s="344"/>
      <c r="S198" s="344"/>
      <c r="T198" s="344"/>
      <c r="U198" s="344"/>
      <c r="V198" s="316"/>
      <c r="W198" s="316"/>
      <c r="X198" s="316"/>
      <c r="Y198" s="316"/>
      <c r="Z198" s="316"/>
      <c r="AA198" s="316"/>
      <c r="AB198" s="316"/>
      <c r="AC198" s="316"/>
      <c r="AD198" s="316"/>
      <c r="AE198" s="316"/>
      <c r="AF198" s="316"/>
      <c r="AG198" s="316"/>
      <c r="AH198" s="316"/>
      <c r="AI198" s="316"/>
      <c r="AJ198" s="316"/>
      <c r="AK198" s="316"/>
    </row>
    <row r="199" spans="1:37">
      <c r="A199" s="344"/>
      <c r="B199" s="344"/>
      <c r="C199" s="344"/>
      <c r="D199" s="344"/>
      <c r="E199" s="344"/>
      <c r="F199" s="344"/>
      <c r="G199" s="344"/>
      <c r="H199" s="344"/>
      <c r="I199" s="344"/>
      <c r="J199" s="344"/>
      <c r="K199" s="344"/>
      <c r="L199" s="344"/>
      <c r="M199" s="344"/>
      <c r="N199" s="344"/>
      <c r="O199" s="344"/>
      <c r="P199" s="344"/>
      <c r="Q199" s="344"/>
      <c r="R199" s="344"/>
      <c r="S199" s="344"/>
      <c r="T199" s="344"/>
      <c r="U199" s="344"/>
      <c r="V199" s="316"/>
      <c r="W199" s="316"/>
      <c r="X199" s="316"/>
      <c r="Y199" s="316"/>
      <c r="Z199" s="316"/>
      <c r="AA199" s="316"/>
      <c r="AB199" s="316"/>
      <c r="AC199" s="316"/>
      <c r="AD199" s="316"/>
      <c r="AE199" s="316"/>
      <c r="AF199" s="316"/>
      <c r="AG199" s="316"/>
      <c r="AH199" s="316"/>
      <c r="AI199" s="316"/>
      <c r="AJ199" s="316"/>
      <c r="AK199" s="316"/>
    </row>
    <row r="200" spans="1:37">
      <c r="A200" s="344"/>
      <c r="B200" s="344"/>
      <c r="C200" s="344"/>
      <c r="D200" s="344"/>
      <c r="E200" s="344"/>
      <c r="F200" s="344"/>
      <c r="G200" s="344"/>
      <c r="H200" s="344"/>
      <c r="I200" s="344"/>
      <c r="J200" s="344"/>
      <c r="K200" s="344"/>
      <c r="L200" s="344"/>
      <c r="M200" s="344"/>
      <c r="N200" s="344"/>
      <c r="O200" s="344"/>
      <c r="P200" s="344"/>
      <c r="Q200" s="344"/>
      <c r="R200" s="344"/>
      <c r="S200" s="344"/>
      <c r="T200" s="344"/>
      <c r="U200" s="344"/>
      <c r="V200" s="316"/>
      <c r="W200" s="316"/>
      <c r="X200" s="316"/>
      <c r="Y200" s="316"/>
      <c r="Z200" s="316"/>
      <c r="AA200" s="316"/>
      <c r="AB200" s="316"/>
      <c r="AC200" s="316"/>
      <c r="AD200" s="316"/>
      <c r="AE200" s="316"/>
      <c r="AF200" s="316"/>
      <c r="AG200" s="316"/>
      <c r="AH200" s="316"/>
      <c r="AI200" s="316"/>
      <c r="AJ200" s="316"/>
      <c r="AK200" s="316"/>
    </row>
    <row r="201" spans="1:37">
      <c r="A201" s="344"/>
      <c r="B201" s="344"/>
      <c r="C201" s="344"/>
      <c r="D201" s="344"/>
      <c r="E201" s="344"/>
      <c r="F201" s="344"/>
      <c r="G201" s="344"/>
      <c r="H201" s="344"/>
      <c r="I201" s="344"/>
      <c r="J201" s="344"/>
      <c r="K201" s="344"/>
      <c r="L201" s="344"/>
      <c r="M201" s="344"/>
      <c r="N201" s="344"/>
      <c r="O201" s="344"/>
      <c r="P201" s="344"/>
      <c r="Q201" s="344"/>
      <c r="R201" s="344"/>
      <c r="S201" s="344"/>
      <c r="T201" s="344"/>
      <c r="U201" s="344"/>
      <c r="V201" s="316"/>
      <c r="W201" s="316"/>
      <c r="X201" s="316"/>
      <c r="Y201" s="316"/>
      <c r="Z201" s="316"/>
      <c r="AA201" s="316"/>
      <c r="AB201" s="316"/>
      <c r="AC201" s="316"/>
      <c r="AD201" s="316"/>
      <c r="AE201" s="316"/>
      <c r="AF201" s="316"/>
      <c r="AG201" s="316"/>
      <c r="AH201" s="316"/>
      <c r="AI201" s="316"/>
      <c r="AJ201" s="316"/>
      <c r="AK201" s="316"/>
    </row>
    <row r="202" spans="1:37">
      <c r="A202" s="344"/>
      <c r="B202" s="344"/>
      <c r="C202" s="344"/>
      <c r="D202" s="344"/>
      <c r="E202" s="344"/>
      <c r="F202" s="344"/>
      <c r="G202" s="344"/>
      <c r="H202" s="344"/>
      <c r="I202" s="344"/>
      <c r="J202" s="344"/>
      <c r="K202" s="344"/>
      <c r="L202" s="344"/>
      <c r="M202" s="344"/>
      <c r="N202" s="344"/>
      <c r="O202" s="344"/>
      <c r="P202" s="344"/>
      <c r="Q202" s="344"/>
      <c r="R202" s="344"/>
      <c r="S202" s="344"/>
      <c r="T202" s="344"/>
      <c r="U202" s="344"/>
      <c r="V202" s="316"/>
      <c r="W202" s="316"/>
      <c r="X202" s="316"/>
      <c r="Y202" s="316"/>
      <c r="Z202" s="316"/>
      <c r="AA202" s="316"/>
      <c r="AB202" s="316"/>
      <c r="AC202" s="316"/>
      <c r="AD202" s="316"/>
      <c r="AE202" s="316"/>
      <c r="AF202" s="316"/>
      <c r="AG202" s="316"/>
      <c r="AH202" s="316"/>
      <c r="AI202" s="316"/>
      <c r="AJ202" s="316"/>
      <c r="AK202" s="316"/>
    </row>
    <row r="203" spans="1:37">
      <c r="A203" s="344"/>
      <c r="B203" s="344"/>
      <c r="C203" s="344"/>
      <c r="D203" s="344"/>
      <c r="E203" s="344"/>
      <c r="F203" s="344"/>
      <c r="G203" s="344"/>
      <c r="H203" s="344"/>
      <c r="I203" s="344"/>
      <c r="J203" s="344"/>
      <c r="K203" s="344"/>
      <c r="L203" s="344"/>
      <c r="M203" s="344"/>
      <c r="N203" s="344"/>
      <c r="O203" s="344"/>
      <c r="P203" s="344"/>
      <c r="Q203" s="344"/>
      <c r="R203" s="344"/>
      <c r="S203" s="344"/>
      <c r="T203" s="344"/>
      <c r="U203" s="344"/>
      <c r="V203" s="316"/>
      <c r="W203" s="316"/>
      <c r="X203" s="316"/>
      <c r="Y203" s="316"/>
      <c r="Z203" s="316"/>
      <c r="AA203" s="316"/>
      <c r="AB203" s="316"/>
      <c r="AC203" s="316"/>
      <c r="AD203" s="316"/>
      <c r="AE203" s="316"/>
      <c r="AF203" s="316"/>
      <c r="AG203" s="316"/>
      <c r="AH203" s="316"/>
      <c r="AI203" s="316"/>
      <c r="AJ203" s="316"/>
      <c r="AK203" s="316"/>
    </row>
    <row r="204" spans="1:37">
      <c r="A204" s="344"/>
      <c r="B204" s="344"/>
      <c r="C204" s="344"/>
      <c r="D204" s="344"/>
      <c r="E204" s="344"/>
      <c r="F204" s="344"/>
      <c r="G204" s="344"/>
      <c r="H204" s="344"/>
      <c r="I204" s="344"/>
      <c r="J204" s="344"/>
      <c r="K204" s="344"/>
      <c r="L204" s="344"/>
      <c r="M204" s="344"/>
      <c r="N204" s="344"/>
      <c r="O204" s="344"/>
      <c r="P204" s="344"/>
      <c r="Q204" s="344"/>
      <c r="R204" s="344"/>
      <c r="S204" s="344"/>
      <c r="T204" s="344"/>
      <c r="U204" s="344"/>
      <c r="V204" s="316"/>
      <c r="W204" s="316"/>
      <c r="X204" s="316"/>
      <c r="Y204" s="316"/>
      <c r="Z204" s="316"/>
      <c r="AA204" s="316"/>
      <c r="AB204" s="316"/>
      <c r="AC204" s="316"/>
      <c r="AD204" s="316"/>
      <c r="AE204" s="316"/>
      <c r="AF204" s="316"/>
      <c r="AG204" s="316"/>
      <c r="AH204" s="316"/>
      <c r="AI204" s="316"/>
      <c r="AJ204" s="316"/>
      <c r="AK204" s="316"/>
    </row>
    <row r="205" spans="1:37">
      <c r="A205" s="344"/>
      <c r="B205" s="344"/>
      <c r="C205" s="344"/>
      <c r="D205" s="344"/>
      <c r="E205" s="344"/>
      <c r="F205" s="344"/>
      <c r="G205" s="344"/>
      <c r="H205" s="344"/>
      <c r="I205" s="344"/>
      <c r="J205" s="344"/>
      <c r="K205" s="344"/>
      <c r="L205" s="344"/>
      <c r="M205" s="344"/>
      <c r="N205" s="344"/>
      <c r="O205" s="344"/>
      <c r="P205" s="344"/>
      <c r="Q205" s="344"/>
      <c r="R205" s="344"/>
      <c r="S205" s="344"/>
      <c r="T205" s="344"/>
      <c r="U205" s="344"/>
      <c r="V205" s="316"/>
      <c r="W205" s="316"/>
      <c r="X205" s="316"/>
      <c r="Y205" s="316"/>
      <c r="Z205" s="316"/>
      <c r="AA205" s="316"/>
      <c r="AB205" s="316"/>
      <c r="AC205" s="316"/>
      <c r="AD205" s="316"/>
      <c r="AE205" s="316"/>
      <c r="AF205" s="316"/>
      <c r="AG205" s="316"/>
      <c r="AH205" s="316"/>
      <c r="AI205" s="316"/>
      <c r="AJ205" s="316"/>
      <c r="AK205" s="316"/>
    </row>
    <row r="206" spans="1:37">
      <c r="A206" s="344"/>
      <c r="B206" s="344"/>
      <c r="C206" s="344"/>
      <c r="D206" s="344"/>
      <c r="E206" s="344"/>
      <c r="F206" s="344"/>
      <c r="G206" s="344"/>
      <c r="H206" s="344"/>
      <c r="I206" s="344"/>
      <c r="J206" s="344"/>
      <c r="K206" s="344"/>
      <c r="L206" s="344"/>
      <c r="M206" s="344"/>
      <c r="N206" s="344"/>
      <c r="O206" s="344"/>
      <c r="P206" s="344"/>
      <c r="Q206" s="344"/>
      <c r="R206" s="344"/>
      <c r="S206" s="344"/>
      <c r="T206" s="344"/>
      <c r="U206" s="344"/>
      <c r="V206" s="316"/>
      <c r="W206" s="316"/>
      <c r="X206" s="316"/>
      <c r="Y206" s="316"/>
      <c r="Z206" s="316"/>
      <c r="AA206" s="316"/>
      <c r="AB206" s="316"/>
      <c r="AC206" s="316"/>
      <c r="AD206" s="316"/>
      <c r="AE206" s="316"/>
      <c r="AF206" s="316"/>
      <c r="AG206" s="316"/>
      <c r="AH206" s="316"/>
      <c r="AI206" s="316"/>
      <c r="AJ206" s="316"/>
      <c r="AK206" s="316"/>
    </row>
    <row r="207" spans="1:37">
      <c r="A207" s="344"/>
      <c r="B207" s="344"/>
      <c r="C207" s="344"/>
      <c r="D207" s="344"/>
      <c r="E207" s="344"/>
      <c r="F207" s="344"/>
      <c r="G207" s="344"/>
      <c r="H207" s="344"/>
      <c r="I207" s="344"/>
      <c r="J207" s="344"/>
      <c r="K207" s="344"/>
      <c r="L207" s="344"/>
      <c r="M207" s="344"/>
      <c r="N207" s="344"/>
      <c r="O207" s="344"/>
      <c r="P207" s="344"/>
      <c r="Q207" s="344"/>
      <c r="R207" s="344"/>
      <c r="S207" s="344"/>
      <c r="T207" s="344"/>
      <c r="U207" s="344"/>
      <c r="V207" s="316"/>
      <c r="W207" s="316"/>
      <c r="X207" s="316"/>
      <c r="Y207" s="316"/>
      <c r="Z207" s="316"/>
      <c r="AA207" s="316"/>
      <c r="AB207" s="316"/>
      <c r="AC207" s="316"/>
      <c r="AD207" s="316"/>
      <c r="AE207" s="316"/>
      <c r="AF207" s="316"/>
      <c r="AG207" s="316"/>
      <c r="AH207" s="316"/>
      <c r="AI207" s="316"/>
      <c r="AJ207" s="316"/>
      <c r="AK207" s="316"/>
    </row>
    <row r="208" spans="1:37">
      <c r="A208" s="344"/>
      <c r="B208" s="344"/>
      <c r="C208" s="344"/>
      <c r="D208" s="344"/>
      <c r="E208" s="344"/>
      <c r="F208" s="344"/>
      <c r="G208" s="344"/>
      <c r="H208" s="344"/>
      <c r="I208" s="344"/>
      <c r="J208" s="344"/>
      <c r="K208" s="344"/>
      <c r="L208" s="344"/>
      <c r="M208" s="344"/>
      <c r="N208" s="344"/>
      <c r="O208" s="344"/>
      <c r="P208" s="344"/>
      <c r="Q208" s="344"/>
      <c r="R208" s="344"/>
      <c r="S208" s="344"/>
      <c r="T208" s="344"/>
      <c r="U208" s="344"/>
      <c r="V208" s="316"/>
      <c r="W208" s="316"/>
      <c r="X208" s="316"/>
      <c r="Y208" s="316"/>
      <c r="Z208" s="316"/>
      <c r="AA208" s="316"/>
      <c r="AB208" s="316"/>
      <c r="AC208" s="316"/>
      <c r="AD208" s="316"/>
      <c r="AE208" s="316"/>
      <c r="AF208" s="316"/>
      <c r="AG208" s="316"/>
      <c r="AH208" s="316"/>
      <c r="AI208" s="316"/>
      <c r="AJ208" s="316"/>
      <c r="AK208" s="316"/>
    </row>
    <row r="209" spans="1:37">
      <c r="A209" s="344"/>
      <c r="B209" s="344"/>
      <c r="C209" s="344"/>
      <c r="D209" s="344"/>
      <c r="E209" s="344"/>
      <c r="F209" s="344"/>
      <c r="G209" s="344"/>
      <c r="H209" s="344"/>
      <c r="I209" s="344"/>
      <c r="J209" s="344"/>
      <c r="K209" s="344"/>
      <c r="L209" s="344"/>
      <c r="M209" s="344"/>
      <c r="N209" s="344"/>
      <c r="O209" s="344"/>
      <c r="P209" s="344"/>
      <c r="Q209" s="344"/>
      <c r="R209" s="344"/>
      <c r="S209" s="344"/>
      <c r="T209" s="344"/>
      <c r="U209" s="344"/>
      <c r="V209" s="316"/>
      <c r="W209" s="316"/>
      <c r="X209" s="316"/>
      <c r="Y209" s="316"/>
      <c r="Z209" s="316"/>
      <c r="AA209" s="316"/>
      <c r="AB209" s="316"/>
      <c r="AC209" s="316"/>
      <c r="AD209" s="316"/>
      <c r="AE209" s="316"/>
      <c r="AF209" s="316"/>
      <c r="AG209" s="316"/>
      <c r="AH209" s="316"/>
      <c r="AI209" s="316"/>
      <c r="AJ209" s="316"/>
      <c r="AK209" s="316"/>
    </row>
    <row r="210" spans="1:37">
      <c r="A210" s="344"/>
      <c r="B210" s="344"/>
      <c r="C210" s="344"/>
      <c r="D210" s="344"/>
      <c r="E210" s="344"/>
      <c r="F210" s="344"/>
      <c r="G210" s="344"/>
      <c r="H210" s="344"/>
      <c r="I210" s="344"/>
      <c r="J210" s="344"/>
      <c r="K210" s="344"/>
      <c r="L210" s="344"/>
      <c r="M210" s="344"/>
      <c r="N210" s="344"/>
      <c r="O210" s="344"/>
      <c r="P210" s="344"/>
      <c r="Q210" s="344"/>
      <c r="R210" s="344"/>
      <c r="S210" s="344"/>
      <c r="T210" s="344"/>
      <c r="U210" s="344"/>
      <c r="V210" s="316"/>
      <c r="W210" s="316"/>
      <c r="X210" s="316"/>
      <c r="Y210" s="316"/>
      <c r="Z210" s="316"/>
      <c r="AA210" s="316"/>
      <c r="AB210" s="316"/>
      <c r="AC210" s="316"/>
      <c r="AD210" s="316"/>
      <c r="AE210" s="316"/>
      <c r="AF210" s="316"/>
      <c r="AG210" s="316"/>
      <c r="AH210" s="316"/>
      <c r="AI210" s="316"/>
      <c r="AJ210" s="316"/>
      <c r="AK210" s="316"/>
    </row>
    <row r="211" spans="1:37">
      <c r="A211" s="344"/>
      <c r="B211" s="344"/>
      <c r="C211" s="344"/>
      <c r="D211" s="344"/>
      <c r="E211" s="344"/>
      <c r="F211" s="344"/>
      <c r="G211" s="344"/>
      <c r="H211" s="344"/>
      <c r="I211" s="344"/>
      <c r="J211" s="344"/>
      <c r="K211" s="344"/>
      <c r="L211" s="344"/>
      <c r="M211" s="344"/>
      <c r="N211" s="344"/>
      <c r="O211" s="344"/>
      <c r="P211" s="344"/>
      <c r="Q211" s="344"/>
      <c r="R211" s="344"/>
      <c r="S211" s="344"/>
      <c r="T211" s="344"/>
      <c r="U211" s="344"/>
      <c r="V211" s="316"/>
      <c r="W211" s="316"/>
      <c r="X211" s="316"/>
      <c r="Y211" s="316"/>
      <c r="Z211" s="316"/>
      <c r="AA211" s="316"/>
      <c r="AB211" s="316"/>
      <c r="AC211" s="316"/>
      <c r="AD211" s="316"/>
      <c r="AE211" s="316"/>
      <c r="AF211" s="316"/>
      <c r="AG211" s="316"/>
      <c r="AH211" s="316"/>
      <c r="AI211" s="316"/>
      <c r="AJ211" s="316"/>
      <c r="AK211" s="316"/>
    </row>
    <row r="212" spans="1:37">
      <c r="A212" s="344"/>
      <c r="B212" s="344"/>
      <c r="C212" s="344"/>
      <c r="D212" s="344"/>
      <c r="E212" s="344"/>
      <c r="F212" s="344"/>
      <c r="G212" s="344"/>
      <c r="H212" s="344"/>
      <c r="I212" s="344"/>
      <c r="J212" s="344"/>
      <c r="K212" s="344"/>
      <c r="L212" s="344"/>
      <c r="M212" s="344"/>
      <c r="N212" s="344"/>
      <c r="O212" s="344"/>
      <c r="P212" s="344"/>
      <c r="Q212" s="344"/>
      <c r="R212" s="344"/>
      <c r="S212" s="344"/>
      <c r="T212" s="344"/>
      <c r="U212" s="344"/>
      <c r="V212" s="316"/>
      <c r="W212" s="316"/>
      <c r="X212" s="316"/>
      <c r="Y212" s="316"/>
      <c r="Z212" s="316"/>
      <c r="AA212" s="316"/>
      <c r="AB212" s="316"/>
      <c r="AC212" s="316"/>
      <c r="AD212" s="316"/>
      <c r="AE212" s="316"/>
      <c r="AF212" s="316"/>
      <c r="AG212" s="316"/>
      <c r="AH212" s="316"/>
      <c r="AI212" s="316"/>
      <c r="AJ212" s="316"/>
      <c r="AK212" s="316"/>
    </row>
    <row r="213" spans="1:37">
      <c r="A213" s="344"/>
      <c r="B213" s="344"/>
      <c r="C213" s="344"/>
      <c r="D213" s="344"/>
      <c r="E213" s="344"/>
      <c r="F213" s="344"/>
      <c r="G213" s="344"/>
      <c r="H213" s="344"/>
      <c r="I213" s="344"/>
      <c r="J213" s="344"/>
      <c r="K213" s="344"/>
      <c r="L213" s="344"/>
      <c r="M213" s="344"/>
      <c r="N213" s="344"/>
      <c r="O213" s="344"/>
      <c r="P213" s="344"/>
      <c r="Q213" s="344"/>
      <c r="R213" s="344"/>
      <c r="S213" s="344"/>
      <c r="T213" s="344"/>
      <c r="U213" s="344"/>
      <c r="V213" s="316"/>
      <c r="W213" s="316"/>
      <c r="X213" s="316"/>
      <c r="Y213" s="316"/>
      <c r="Z213" s="316"/>
      <c r="AA213" s="316"/>
      <c r="AB213" s="316"/>
      <c r="AC213" s="316"/>
      <c r="AD213" s="316"/>
      <c r="AE213" s="316"/>
      <c r="AF213" s="316"/>
      <c r="AG213" s="316"/>
      <c r="AH213" s="316"/>
      <c r="AI213" s="316"/>
      <c r="AJ213" s="316"/>
      <c r="AK213" s="316"/>
    </row>
    <row r="214" spans="1:37">
      <c r="A214" s="344"/>
      <c r="B214" s="344"/>
      <c r="C214" s="344"/>
      <c r="D214" s="344"/>
      <c r="E214" s="344"/>
      <c r="F214" s="344"/>
      <c r="G214" s="344"/>
      <c r="H214" s="344"/>
      <c r="I214" s="344"/>
      <c r="J214" s="344"/>
      <c r="K214" s="344"/>
      <c r="L214" s="344"/>
      <c r="M214" s="344"/>
      <c r="N214" s="344"/>
      <c r="O214" s="344"/>
      <c r="P214" s="344"/>
      <c r="Q214" s="344"/>
      <c r="R214" s="344"/>
      <c r="S214" s="344"/>
      <c r="T214" s="344"/>
      <c r="U214" s="344"/>
      <c r="V214" s="316"/>
      <c r="W214" s="316"/>
      <c r="X214" s="316"/>
      <c r="Y214" s="316"/>
      <c r="Z214" s="316"/>
      <c r="AA214" s="316"/>
      <c r="AB214" s="316"/>
      <c r="AC214" s="316"/>
      <c r="AD214" s="316"/>
      <c r="AE214" s="316"/>
      <c r="AF214" s="316"/>
      <c r="AG214" s="316"/>
      <c r="AH214" s="316"/>
      <c r="AI214" s="316"/>
      <c r="AJ214" s="316"/>
      <c r="AK214" s="316"/>
    </row>
    <row r="215" spans="1:37">
      <c r="A215" s="344"/>
      <c r="B215" s="344"/>
      <c r="C215" s="344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  <c r="T215" s="344"/>
      <c r="U215" s="344"/>
      <c r="V215" s="316"/>
      <c r="W215" s="316"/>
      <c r="X215" s="316"/>
      <c r="Y215" s="316"/>
      <c r="Z215" s="316"/>
      <c r="AA215" s="316"/>
      <c r="AB215" s="316"/>
      <c r="AC215" s="316"/>
      <c r="AD215" s="316"/>
      <c r="AE215" s="316"/>
      <c r="AF215" s="316"/>
      <c r="AG215" s="316"/>
      <c r="AH215" s="316"/>
      <c r="AI215" s="316"/>
      <c r="AJ215" s="316"/>
      <c r="AK215" s="316"/>
    </row>
    <row r="216" spans="1:37">
      <c r="A216" s="344"/>
      <c r="B216" s="344"/>
      <c r="C216" s="344"/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  <c r="N216" s="344"/>
      <c r="O216" s="344"/>
      <c r="P216" s="344"/>
      <c r="Q216" s="344"/>
      <c r="R216" s="344"/>
      <c r="S216" s="344"/>
      <c r="T216" s="344"/>
      <c r="U216" s="344"/>
      <c r="V216" s="316"/>
      <c r="W216" s="316"/>
      <c r="X216" s="316"/>
      <c r="Y216" s="316"/>
      <c r="Z216" s="316"/>
      <c r="AA216" s="316"/>
      <c r="AB216" s="316"/>
      <c r="AC216" s="316"/>
      <c r="AD216" s="316"/>
      <c r="AE216" s="316"/>
      <c r="AF216" s="316"/>
      <c r="AG216" s="316"/>
      <c r="AH216" s="316"/>
      <c r="AI216" s="316"/>
      <c r="AJ216" s="316"/>
      <c r="AK216" s="316"/>
    </row>
    <row r="217" spans="1:37">
      <c r="A217" s="344"/>
      <c r="B217" s="344"/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  <c r="N217" s="344"/>
      <c r="O217" s="344"/>
      <c r="P217" s="344"/>
      <c r="Q217" s="344"/>
      <c r="R217" s="344"/>
      <c r="S217" s="344"/>
      <c r="T217" s="344"/>
      <c r="U217" s="344"/>
      <c r="V217" s="316"/>
      <c r="W217" s="316"/>
      <c r="X217" s="316"/>
      <c r="Y217" s="316"/>
      <c r="Z217" s="316"/>
      <c r="AA217" s="316"/>
      <c r="AB217" s="316"/>
      <c r="AC217" s="316"/>
      <c r="AD217" s="316"/>
      <c r="AE217" s="316"/>
      <c r="AF217" s="316"/>
      <c r="AG217" s="316"/>
      <c r="AH217" s="316"/>
      <c r="AI217" s="316"/>
      <c r="AJ217" s="316"/>
      <c r="AK217" s="316"/>
    </row>
    <row r="218" spans="1:37">
      <c r="A218" s="344"/>
      <c r="B218" s="344"/>
      <c r="C218" s="344"/>
      <c r="D218" s="344"/>
      <c r="E218" s="344"/>
      <c r="F218" s="344"/>
      <c r="G218" s="344"/>
      <c r="H218" s="344"/>
      <c r="I218" s="344"/>
      <c r="J218" s="344"/>
      <c r="K218" s="344"/>
      <c r="L218" s="344"/>
      <c r="M218" s="344"/>
      <c r="N218" s="344"/>
      <c r="O218" s="344"/>
      <c r="P218" s="344"/>
      <c r="Q218" s="344"/>
      <c r="R218" s="344"/>
      <c r="S218" s="344"/>
      <c r="T218" s="344"/>
      <c r="U218" s="344"/>
      <c r="V218" s="316"/>
      <c r="W218" s="316"/>
      <c r="X218" s="316"/>
      <c r="Y218" s="316"/>
      <c r="Z218" s="316"/>
      <c r="AA218" s="316"/>
      <c r="AB218" s="316"/>
      <c r="AC218" s="316"/>
      <c r="AD218" s="316"/>
      <c r="AE218" s="316"/>
      <c r="AF218" s="316"/>
      <c r="AG218" s="316"/>
      <c r="AH218" s="316"/>
      <c r="AI218" s="316"/>
      <c r="AJ218" s="316"/>
      <c r="AK218" s="316"/>
    </row>
    <row r="219" spans="1:37">
      <c r="A219" s="344"/>
      <c r="B219" s="344"/>
      <c r="C219" s="344"/>
      <c r="D219" s="344"/>
      <c r="E219" s="344"/>
      <c r="F219" s="344"/>
      <c r="G219" s="344"/>
      <c r="H219" s="344"/>
      <c r="I219" s="344"/>
      <c r="J219" s="344"/>
      <c r="K219" s="344"/>
      <c r="L219" s="344"/>
      <c r="M219" s="344"/>
      <c r="N219" s="344"/>
      <c r="O219" s="344"/>
      <c r="P219" s="344"/>
      <c r="Q219" s="344"/>
      <c r="R219" s="344"/>
      <c r="S219" s="344"/>
      <c r="T219" s="344"/>
      <c r="U219" s="344"/>
      <c r="V219" s="316"/>
      <c r="W219" s="316"/>
      <c r="X219" s="316"/>
      <c r="Y219" s="316"/>
      <c r="Z219" s="316"/>
      <c r="AA219" s="316"/>
      <c r="AB219" s="316"/>
      <c r="AC219" s="316"/>
      <c r="AD219" s="316"/>
      <c r="AE219" s="316"/>
      <c r="AF219" s="316"/>
      <c r="AG219" s="316"/>
      <c r="AH219" s="316"/>
      <c r="AI219" s="316"/>
      <c r="AJ219" s="316"/>
      <c r="AK219" s="316"/>
    </row>
    <row r="220" spans="1:37">
      <c r="A220" s="344"/>
      <c r="B220" s="344"/>
      <c r="C220" s="344"/>
      <c r="D220" s="344"/>
      <c r="E220" s="344"/>
      <c r="F220" s="344"/>
      <c r="G220" s="344"/>
      <c r="H220" s="344"/>
      <c r="I220" s="344"/>
      <c r="J220" s="344"/>
      <c r="K220" s="344"/>
      <c r="L220" s="344"/>
      <c r="M220" s="344"/>
      <c r="N220" s="344"/>
      <c r="O220" s="344"/>
      <c r="P220" s="344"/>
      <c r="Q220" s="344"/>
      <c r="R220" s="344"/>
      <c r="S220" s="344"/>
      <c r="T220" s="344"/>
      <c r="U220" s="344"/>
      <c r="V220" s="316"/>
      <c r="W220" s="316"/>
      <c r="X220" s="316"/>
      <c r="Y220" s="316"/>
      <c r="Z220" s="316"/>
      <c r="AA220" s="316"/>
      <c r="AB220" s="316"/>
      <c r="AC220" s="316"/>
      <c r="AD220" s="316"/>
      <c r="AE220" s="316"/>
      <c r="AF220" s="316"/>
      <c r="AG220" s="316"/>
      <c r="AH220" s="316"/>
      <c r="AI220" s="316"/>
      <c r="AJ220" s="316"/>
      <c r="AK220" s="316"/>
    </row>
    <row r="221" spans="1:37">
      <c r="A221" s="344"/>
      <c r="B221" s="344"/>
      <c r="C221" s="344"/>
      <c r="D221" s="344"/>
      <c r="E221" s="344"/>
      <c r="F221" s="344"/>
      <c r="G221" s="344"/>
      <c r="H221" s="344"/>
      <c r="I221" s="344"/>
      <c r="J221" s="344"/>
      <c r="K221" s="344"/>
      <c r="L221" s="344"/>
      <c r="M221" s="344"/>
      <c r="N221" s="344"/>
      <c r="O221" s="344"/>
      <c r="P221" s="344"/>
      <c r="Q221" s="344"/>
      <c r="R221" s="344"/>
      <c r="S221" s="344"/>
      <c r="T221" s="344"/>
      <c r="U221" s="344"/>
      <c r="V221" s="316"/>
      <c r="W221" s="316"/>
      <c r="X221" s="316"/>
      <c r="Y221" s="316"/>
      <c r="Z221" s="316"/>
      <c r="AA221" s="316"/>
      <c r="AB221" s="316"/>
      <c r="AC221" s="316"/>
      <c r="AD221" s="316"/>
      <c r="AE221" s="316"/>
      <c r="AF221" s="316"/>
      <c r="AG221" s="316"/>
      <c r="AH221" s="316"/>
      <c r="AI221" s="316"/>
      <c r="AJ221" s="316"/>
      <c r="AK221" s="316"/>
    </row>
    <row r="222" spans="1:37">
      <c r="A222" s="344"/>
      <c r="B222" s="344"/>
      <c r="C222" s="344"/>
      <c r="D222" s="344"/>
      <c r="E222" s="344"/>
      <c r="F222" s="344"/>
      <c r="G222" s="344"/>
      <c r="H222" s="344"/>
      <c r="I222" s="344"/>
      <c r="J222" s="344"/>
      <c r="K222" s="344"/>
      <c r="L222" s="344"/>
      <c r="M222" s="344"/>
      <c r="N222" s="344"/>
      <c r="O222" s="344"/>
      <c r="P222" s="344"/>
      <c r="Q222" s="344"/>
      <c r="R222" s="344"/>
      <c r="S222" s="344"/>
      <c r="T222" s="344"/>
      <c r="U222" s="344"/>
      <c r="V222" s="316"/>
      <c r="W222" s="316"/>
      <c r="X222" s="316"/>
      <c r="Y222" s="316"/>
      <c r="Z222" s="316"/>
      <c r="AA222" s="316"/>
      <c r="AB222" s="316"/>
      <c r="AC222" s="316"/>
      <c r="AD222" s="316"/>
      <c r="AE222" s="316"/>
      <c r="AF222" s="316"/>
      <c r="AG222" s="316"/>
      <c r="AH222" s="316"/>
      <c r="AI222" s="316"/>
      <c r="AJ222" s="316"/>
      <c r="AK222" s="316"/>
    </row>
    <row r="223" spans="1:37">
      <c r="A223" s="344"/>
      <c r="B223" s="344"/>
      <c r="C223" s="344"/>
      <c r="D223" s="344"/>
      <c r="E223" s="344"/>
      <c r="F223" s="344"/>
      <c r="G223" s="344"/>
      <c r="H223" s="344"/>
      <c r="I223" s="344"/>
      <c r="J223" s="344"/>
      <c r="K223" s="344"/>
      <c r="L223" s="344"/>
      <c r="M223" s="344"/>
      <c r="N223" s="344"/>
      <c r="O223" s="344"/>
      <c r="P223" s="344"/>
      <c r="Q223" s="344"/>
      <c r="R223" s="344"/>
      <c r="S223" s="344"/>
      <c r="T223" s="344"/>
      <c r="U223" s="344"/>
      <c r="V223" s="316"/>
      <c r="W223" s="316"/>
      <c r="X223" s="316"/>
      <c r="Y223" s="316"/>
      <c r="Z223" s="316"/>
      <c r="AA223" s="316"/>
      <c r="AB223" s="316"/>
      <c r="AC223" s="316"/>
      <c r="AD223" s="316"/>
      <c r="AE223" s="316"/>
      <c r="AF223" s="316"/>
      <c r="AG223" s="316"/>
      <c r="AH223" s="316"/>
      <c r="AI223" s="316"/>
      <c r="AJ223" s="316"/>
      <c r="AK223" s="316"/>
    </row>
    <row r="224" spans="1:37">
      <c r="A224" s="344"/>
      <c r="B224" s="344"/>
      <c r="C224" s="344"/>
      <c r="D224" s="344"/>
      <c r="E224" s="344"/>
      <c r="F224" s="344"/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4"/>
      <c r="R224" s="344"/>
      <c r="S224" s="344"/>
      <c r="T224" s="344"/>
      <c r="U224" s="344"/>
      <c r="V224" s="316"/>
      <c r="W224" s="316"/>
      <c r="X224" s="316"/>
      <c r="Y224" s="316"/>
      <c r="Z224" s="316"/>
      <c r="AA224" s="316"/>
      <c r="AB224" s="316"/>
      <c r="AC224" s="316"/>
      <c r="AD224" s="316"/>
      <c r="AE224" s="316"/>
      <c r="AF224" s="316"/>
      <c r="AG224" s="316"/>
      <c r="AH224" s="316"/>
      <c r="AI224" s="316"/>
      <c r="AJ224" s="316"/>
      <c r="AK224" s="316"/>
    </row>
    <row r="225" spans="1:37">
      <c r="A225" s="344"/>
      <c r="B225" s="344"/>
      <c r="C225" s="344"/>
      <c r="D225" s="344"/>
      <c r="E225" s="344"/>
      <c r="F225" s="344"/>
      <c r="G225" s="344"/>
      <c r="H225" s="344"/>
      <c r="I225" s="344"/>
      <c r="J225" s="344"/>
      <c r="K225" s="344"/>
      <c r="L225" s="344"/>
      <c r="M225" s="344"/>
      <c r="N225" s="344"/>
      <c r="O225" s="344"/>
      <c r="P225" s="344"/>
      <c r="Q225" s="344"/>
      <c r="R225" s="344"/>
      <c r="S225" s="344"/>
      <c r="T225" s="344"/>
      <c r="U225" s="344"/>
      <c r="V225" s="316"/>
      <c r="W225" s="316"/>
      <c r="X225" s="316"/>
      <c r="Y225" s="316"/>
      <c r="Z225" s="316"/>
      <c r="AA225" s="316"/>
      <c r="AB225" s="316"/>
      <c r="AC225" s="316"/>
      <c r="AD225" s="316"/>
      <c r="AE225" s="316"/>
      <c r="AF225" s="316"/>
      <c r="AG225" s="316"/>
      <c r="AH225" s="316"/>
      <c r="AI225" s="316"/>
      <c r="AJ225" s="316"/>
      <c r="AK225" s="316"/>
    </row>
    <row r="226" spans="1:37">
      <c r="A226" s="344"/>
      <c r="B226" s="344"/>
      <c r="C226" s="344"/>
      <c r="D226" s="344"/>
      <c r="E226" s="344"/>
      <c r="F226" s="344"/>
      <c r="G226" s="344"/>
      <c r="H226" s="344"/>
      <c r="I226" s="344"/>
      <c r="J226" s="344"/>
      <c r="K226" s="344"/>
      <c r="L226" s="344"/>
      <c r="M226" s="344"/>
      <c r="N226" s="344"/>
      <c r="O226" s="344"/>
      <c r="P226" s="344"/>
      <c r="Q226" s="344"/>
      <c r="R226" s="344"/>
      <c r="S226" s="344"/>
      <c r="T226" s="344"/>
      <c r="U226" s="344"/>
      <c r="V226" s="316"/>
      <c r="W226" s="316"/>
      <c r="X226" s="316"/>
      <c r="Y226" s="316"/>
      <c r="Z226" s="316"/>
      <c r="AA226" s="316"/>
      <c r="AB226" s="316"/>
      <c r="AC226" s="316"/>
      <c r="AD226" s="316"/>
      <c r="AE226" s="316"/>
      <c r="AF226" s="316"/>
      <c r="AG226" s="316"/>
      <c r="AH226" s="316"/>
      <c r="AI226" s="316"/>
      <c r="AJ226" s="316"/>
      <c r="AK226" s="316"/>
    </row>
    <row r="227" spans="1:37">
      <c r="A227" s="344"/>
      <c r="B227" s="344"/>
      <c r="C227" s="344"/>
      <c r="D227" s="344"/>
      <c r="E227" s="344"/>
      <c r="F227" s="344"/>
      <c r="G227" s="344"/>
      <c r="H227" s="344"/>
      <c r="I227" s="344"/>
      <c r="J227" s="344"/>
      <c r="K227" s="344"/>
      <c r="L227" s="344"/>
      <c r="M227" s="344"/>
      <c r="N227" s="344"/>
      <c r="O227" s="344"/>
      <c r="P227" s="344"/>
      <c r="Q227" s="344"/>
      <c r="R227" s="344"/>
      <c r="S227" s="344"/>
      <c r="T227" s="344"/>
      <c r="U227" s="344"/>
      <c r="V227" s="316"/>
      <c r="W227" s="316"/>
      <c r="X227" s="316"/>
      <c r="Y227" s="316"/>
      <c r="Z227" s="316"/>
      <c r="AA227" s="316"/>
      <c r="AB227" s="316"/>
      <c r="AC227" s="316"/>
      <c r="AD227" s="316"/>
      <c r="AE227" s="316"/>
      <c r="AF227" s="316"/>
      <c r="AG227" s="316"/>
      <c r="AH227" s="316"/>
      <c r="AI227" s="316"/>
      <c r="AJ227" s="316"/>
      <c r="AK227" s="316"/>
    </row>
    <row r="228" spans="1:37">
      <c r="V228" s="316"/>
      <c r="W228" s="316"/>
      <c r="X228" s="316"/>
      <c r="Y228" s="316"/>
      <c r="Z228" s="316"/>
      <c r="AA228" s="316"/>
      <c r="AB228" s="316"/>
      <c r="AC228" s="316"/>
      <c r="AD228" s="316"/>
      <c r="AE228" s="316"/>
      <c r="AF228" s="316"/>
      <c r="AG228" s="316"/>
      <c r="AH228" s="316"/>
      <c r="AI228" s="316"/>
      <c r="AJ228" s="316"/>
      <c r="AK228" s="316"/>
    </row>
    <row r="229" spans="1:37">
      <c r="V229" s="316"/>
      <c r="W229" s="316"/>
      <c r="X229" s="316"/>
      <c r="Y229" s="316"/>
      <c r="Z229" s="316"/>
      <c r="AA229" s="316"/>
      <c r="AB229" s="316"/>
      <c r="AC229" s="316"/>
      <c r="AD229" s="316"/>
      <c r="AE229" s="316"/>
      <c r="AF229" s="316"/>
      <c r="AG229" s="316"/>
      <c r="AH229" s="316"/>
      <c r="AI229" s="316"/>
      <c r="AJ229" s="316"/>
      <c r="AK229" s="316"/>
    </row>
    <row r="230" spans="1:37">
      <c r="V230" s="316"/>
      <c r="W230" s="316"/>
      <c r="X230" s="316"/>
      <c r="Y230" s="316"/>
      <c r="Z230" s="316"/>
      <c r="AA230" s="316"/>
      <c r="AB230" s="316"/>
      <c r="AC230" s="316"/>
      <c r="AD230" s="316"/>
      <c r="AE230" s="316"/>
      <c r="AF230" s="316"/>
      <c r="AG230" s="316"/>
      <c r="AH230" s="316"/>
      <c r="AI230" s="316"/>
      <c r="AJ230" s="316"/>
      <c r="AK230" s="316"/>
    </row>
  </sheetData>
  <mergeCells count="2">
    <mergeCell ref="J1:Q1"/>
    <mergeCell ref="A29:Q29"/>
  </mergeCells>
  <phoneticPr fontId="41" type="noConversion"/>
  <printOptions horizontalCentered="1"/>
  <pageMargins left="0.59055118110236204" right="0.59055118110236204" top="1.1605511811023619" bottom="0.59055118110236204" header="0.59055118110236204" footer="0.59055118110236204"/>
  <pageSetup scale="85" firstPageNumber="26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229"/>
  <sheetViews>
    <sheetView showGridLines="0" zoomScale="98" zoomScaleNormal="98" zoomScaleSheetLayoutView="100" workbookViewId="0">
      <selection activeCell="Z25" sqref="Z25"/>
    </sheetView>
  </sheetViews>
  <sheetFormatPr baseColWidth="10" defaultColWidth="11.42578125" defaultRowHeight="12"/>
  <cols>
    <col min="1" max="1" width="19.42578125" style="59" customWidth="1"/>
    <col min="2" max="2" width="13.5703125" style="62" customWidth="1"/>
    <col min="3" max="3" width="2.42578125" style="62" customWidth="1"/>
    <col min="4" max="4" width="13.5703125" style="62" customWidth="1"/>
    <col min="5" max="5" width="3.5703125" style="62" customWidth="1"/>
    <col min="6" max="6" width="13.5703125" style="62" customWidth="1"/>
    <col min="7" max="7" width="3.5703125" style="62" customWidth="1"/>
    <col min="8" max="8" width="13.5703125" style="62" customWidth="1"/>
    <col min="9" max="9" width="3.5703125" style="62" customWidth="1"/>
    <col min="10" max="10" width="13.5703125" style="62" customWidth="1"/>
    <col min="11" max="11" width="12.42578125" style="62" customWidth="1"/>
    <col min="12" max="12" width="13.85546875" style="62" customWidth="1"/>
    <col min="13" max="14" width="10.85546875" style="62" customWidth="1"/>
    <col min="15" max="15" width="9" style="62" customWidth="1"/>
    <col min="16" max="16" width="9.140625" style="62" customWidth="1"/>
    <col min="17" max="17" width="8.5703125" style="62" customWidth="1"/>
    <col min="18" max="18" width="9" style="62" customWidth="1"/>
    <col min="19" max="16384" width="11.42578125" style="59"/>
  </cols>
  <sheetData>
    <row r="1" spans="1:22" s="4" customFormat="1" ht="34.5" customHeight="1">
      <c r="B1" s="642" t="s">
        <v>251</v>
      </c>
      <c r="C1" s="642"/>
      <c r="D1" s="642"/>
      <c r="E1" s="642"/>
      <c r="F1" s="642"/>
      <c r="G1" s="642"/>
      <c r="H1" s="642"/>
      <c r="I1" s="642"/>
      <c r="J1" s="642"/>
      <c r="K1" s="207"/>
      <c r="L1" s="202"/>
      <c r="M1" s="218"/>
      <c r="N1" s="218"/>
      <c r="P1" s="56"/>
      <c r="Q1" s="26"/>
      <c r="R1" s="26"/>
    </row>
    <row r="2" spans="1:22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5"/>
      <c r="L2" s="5"/>
      <c r="M2" s="5"/>
      <c r="N2" s="5"/>
      <c r="O2" s="5"/>
      <c r="P2" s="5"/>
      <c r="Q2" s="5"/>
      <c r="R2" s="5"/>
    </row>
    <row r="3" spans="1:22" s="4" customFormat="1" ht="5.0999999999999996" customHeight="1">
      <c r="A3" s="5"/>
      <c r="B3" s="5"/>
      <c r="C3" s="5"/>
      <c r="D3" s="5"/>
      <c r="E3" s="5"/>
      <c r="F3" s="5"/>
      <c r="G3" s="5"/>
      <c r="H3" s="5"/>
      <c r="I3" s="5"/>
      <c r="J3" s="5"/>
      <c r="L3" s="176"/>
      <c r="M3" s="176"/>
      <c r="N3" s="176"/>
    </row>
    <row r="4" spans="1:22" ht="15" customHeight="1">
      <c r="A4" s="477" t="s">
        <v>249</v>
      </c>
      <c r="B4" s="230"/>
      <c r="C4" s="230"/>
      <c r="D4" s="230"/>
      <c r="E4" s="230"/>
      <c r="F4" s="230"/>
      <c r="G4" s="230"/>
      <c r="H4" s="230"/>
      <c r="I4" s="230"/>
      <c r="J4" s="230"/>
      <c r="K4" s="57"/>
      <c r="L4" s="57"/>
      <c r="M4" s="219"/>
      <c r="N4" s="219"/>
      <c r="O4" s="57"/>
      <c r="P4" s="57"/>
      <c r="Q4" s="57"/>
      <c r="R4" s="58"/>
    </row>
    <row r="5" spans="1:22" ht="15" customHeight="1">
      <c r="A5" s="659"/>
      <c r="B5" s="659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219"/>
      <c r="N5" s="219"/>
      <c r="O5" s="57"/>
      <c r="P5" s="57"/>
      <c r="Q5" s="57"/>
      <c r="R5" s="58"/>
    </row>
    <row r="6" spans="1:22" ht="15" customHeight="1">
      <c r="A6" s="60"/>
      <c r="B6" s="60"/>
      <c r="C6" s="60"/>
      <c r="D6" s="60"/>
      <c r="E6" s="60"/>
      <c r="F6" s="60"/>
      <c r="G6" s="60"/>
      <c r="H6" s="60"/>
      <c r="I6" s="60"/>
      <c r="J6" s="61" t="s">
        <v>35</v>
      </c>
      <c r="O6" s="57"/>
      <c r="P6" s="57"/>
      <c r="Q6" s="57"/>
      <c r="R6" s="58"/>
    </row>
    <row r="7" spans="1:22" ht="18" customHeight="1">
      <c r="A7" s="478"/>
      <c r="B7" s="479"/>
      <c r="C7" s="479"/>
      <c r="D7" s="480" t="s">
        <v>190</v>
      </c>
      <c r="E7" s="480"/>
      <c r="F7" s="661" t="s">
        <v>193</v>
      </c>
      <c r="G7" s="481"/>
      <c r="H7" s="661" t="s">
        <v>50</v>
      </c>
      <c r="I7" s="481"/>
      <c r="J7" s="481"/>
      <c r="K7" s="59"/>
      <c r="L7" s="203"/>
      <c r="M7" s="221"/>
      <c r="N7" s="221"/>
      <c r="O7" s="65"/>
      <c r="P7" s="65"/>
      <c r="Q7" s="65"/>
      <c r="R7" s="59"/>
    </row>
    <row r="8" spans="1:22" s="67" customFormat="1" ht="18.75" customHeight="1">
      <c r="A8" s="470" t="s">
        <v>207</v>
      </c>
      <c r="B8" s="481" t="s">
        <v>2</v>
      </c>
      <c r="C8" s="481"/>
      <c r="D8" s="481" t="s">
        <v>36</v>
      </c>
      <c r="E8" s="481"/>
      <c r="F8" s="663"/>
      <c r="G8" s="482"/>
      <c r="H8" s="662"/>
      <c r="I8" s="483"/>
      <c r="J8" s="481" t="s">
        <v>11</v>
      </c>
      <c r="L8" s="242"/>
      <c r="M8" s="658"/>
      <c r="N8" s="658"/>
      <c r="O8" s="658"/>
      <c r="P8" s="65"/>
      <c r="Q8" s="65"/>
      <c r="S8" s="68"/>
      <c r="T8" s="68"/>
      <c r="U8" s="69"/>
      <c r="V8" s="70"/>
    </row>
    <row r="9" spans="1:22" s="67" customFormat="1" ht="4.5" customHeight="1">
      <c r="A9" s="567"/>
      <c r="B9" s="570"/>
      <c r="C9" s="570"/>
      <c r="D9" s="570"/>
      <c r="E9" s="570"/>
      <c r="F9" s="571"/>
      <c r="G9" s="571"/>
      <c r="H9" s="572"/>
      <c r="I9" s="572"/>
      <c r="J9" s="570"/>
      <c r="L9" s="457"/>
      <c r="M9" s="521"/>
      <c r="N9" s="521"/>
      <c r="O9" s="521"/>
      <c r="P9" s="65"/>
      <c r="Q9" s="65"/>
      <c r="S9" s="68"/>
      <c r="T9" s="68"/>
      <c r="U9" s="69"/>
      <c r="V9" s="70"/>
    </row>
    <row r="10" spans="1:22" ht="15" customHeight="1">
      <c r="A10" s="478" t="s">
        <v>13</v>
      </c>
      <c r="B10" s="514">
        <v>2400660.5</v>
      </c>
      <c r="C10" s="480"/>
      <c r="D10" s="480">
        <v>289341</v>
      </c>
      <c r="E10" s="480"/>
      <c r="F10" s="480">
        <v>10</v>
      </c>
      <c r="G10" s="480"/>
      <c r="H10" s="480">
        <v>1541415</v>
      </c>
      <c r="I10" s="480"/>
      <c r="J10" s="480">
        <v>368372.4</v>
      </c>
      <c r="K10" s="222"/>
      <c r="L10" s="389"/>
      <c r="M10" s="389"/>
      <c r="N10" s="222"/>
      <c r="O10" s="223"/>
      <c r="P10" s="63"/>
      <c r="Q10" s="63"/>
      <c r="R10" s="59"/>
      <c r="S10" s="72"/>
      <c r="T10" s="73"/>
      <c r="U10" s="15"/>
      <c r="V10" s="74"/>
    </row>
    <row r="11" spans="1:22" ht="15" customHeight="1">
      <c r="A11" s="64" t="s">
        <v>38</v>
      </c>
      <c r="B11" s="123">
        <v>57704.30000000001</v>
      </c>
      <c r="C11" s="123"/>
      <c r="D11" s="123" t="s">
        <v>37</v>
      </c>
      <c r="E11" s="123"/>
      <c r="F11" s="123" t="s">
        <v>37</v>
      </c>
      <c r="G11" s="123"/>
      <c r="H11" s="123">
        <v>24579.9</v>
      </c>
      <c r="I11" s="106"/>
      <c r="J11" s="123" t="s">
        <v>37</v>
      </c>
      <c r="K11" s="243"/>
      <c r="L11" s="390">
        <v>0</v>
      </c>
      <c r="M11" s="391"/>
      <c r="N11" s="243"/>
      <c r="O11" s="243"/>
      <c r="P11" s="243"/>
      <c r="Q11" s="243"/>
      <c r="R11" s="243"/>
      <c r="S11" s="243"/>
      <c r="T11" s="73"/>
      <c r="U11" s="73"/>
      <c r="V11" s="74"/>
    </row>
    <row r="12" spans="1:22" ht="15" customHeight="1">
      <c r="A12" s="64" t="s">
        <v>33</v>
      </c>
      <c r="B12" s="123">
        <v>54841.5</v>
      </c>
      <c r="C12" s="123"/>
      <c r="D12" s="123">
        <v>8622.9</v>
      </c>
      <c r="E12" s="123"/>
      <c r="F12" s="123">
        <v>10</v>
      </c>
      <c r="G12" s="123"/>
      <c r="H12" s="123">
        <v>26277.1</v>
      </c>
      <c r="I12" s="106"/>
      <c r="J12" s="123">
        <v>8.6999999999999993</v>
      </c>
      <c r="L12" s="392"/>
      <c r="M12" s="392"/>
      <c r="T12" s="73"/>
      <c r="U12" s="61"/>
      <c r="V12" s="74"/>
    </row>
    <row r="13" spans="1:22" ht="15" customHeight="1">
      <c r="A13" s="64" t="s">
        <v>16</v>
      </c>
      <c r="B13" s="123">
        <v>632174.5</v>
      </c>
      <c r="C13" s="123"/>
      <c r="D13" s="123">
        <v>217778.6</v>
      </c>
      <c r="E13" s="15"/>
      <c r="F13" s="123" t="s">
        <v>37</v>
      </c>
      <c r="G13" s="15"/>
      <c r="H13" s="123">
        <v>406728.8</v>
      </c>
      <c r="I13" s="123"/>
      <c r="J13" s="123">
        <v>205.1</v>
      </c>
      <c r="L13" s="393"/>
      <c r="M13" s="393"/>
      <c r="N13" s="190"/>
      <c r="O13" s="63"/>
      <c r="P13" s="63"/>
      <c r="Q13" s="63"/>
      <c r="R13" s="59"/>
      <c r="S13" s="74"/>
      <c r="T13" s="73"/>
      <c r="U13" s="61"/>
      <c r="V13" s="74"/>
    </row>
    <row r="14" spans="1:22" ht="15" customHeight="1">
      <c r="A14" s="64" t="s">
        <v>17</v>
      </c>
      <c r="B14" s="123">
        <v>8135.7999999999993</v>
      </c>
      <c r="C14" s="123"/>
      <c r="D14" s="123" t="s">
        <v>37</v>
      </c>
      <c r="E14" s="106"/>
      <c r="F14" s="123" t="s">
        <v>37</v>
      </c>
      <c r="G14" s="123"/>
      <c r="H14" s="123" t="s">
        <v>37</v>
      </c>
      <c r="I14" s="15"/>
      <c r="J14" s="123" t="s">
        <v>37</v>
      </c>
      <c r="L14" s="394"/>
      <c r="M14" s="394"/>
      <c r="N14" s="106"/>
      <c r="O14" s="63"/>
      <c r="P14" s="63"/>
      <c r="Q14" s="63"/>
      <c r="R14" s="59"/>
      <c r="S14" s="74"/>
      <c r="T14" s="73"/>
      <c r="U14" s="61"/>
      <c r="V14" s="74"/>
    </row>
    <row r="15" spans="1:22" ht="15" customHeight="1">
      <c r="A15" s="64" t="s">
        <v>39</v>
      </c>
      <c r="B15" s="123">
        <v>170204</v>
      </c>
      <c r="C15" s="123"/>
      <c r="D15" s="123">
        <v>1877.3</v>
      </c>
      <c r="E15" s="106"/>
      <c r="F15" s="123" t="s">
        <v>37</v>
      </c>
      <c r="G15" s="106"/>
      <c r="H15" s="106">
        <v>161751.5</v>
      </c>
      <c r="I15" s="106"/>
      <c r="J15" s="123">
        <v>2970.8</v>
      </c>
      <c r="L15" s="394"/>
      <c r="M15" s="394"/>
      <c r="N15" s="106"/>
      <c r="O15" s="76"/>
      <c r="P15" s="76"/>
      <c r="Q15" s="76"/>
      <c r="R15" s="64"/>
      <c r="S15" s="23"/>
      <c r="T15" s="73"/>
      <c r="U15" s="61"/>
      <c r="V15" s="74"/>
    </row>
    <row r="16" spans="1:22" ht="15" customHeight="1">
      <c r="A16" s="64" t="s">
        <v>40</v>
      </c>
      <c r="B16" s="123">
        <v>77611.899999999994</v>
      </c>
      <c r="C16" s="123"/>
      <c r="D16" s="123">
        <v>3460.6</v>
      </c>
      <c r="E16" s="15"/>
      <c r="F16" s="123" t="s">
        <v>37</v>
      </c>
      <c r="G16" s="15"/>
      <c r="H16" s="123">
        <v>53452</v>
      </c>
      <c r="I16" s="106"/>
      <c r="J16" s="123">
        <v>667.6</v>
      </c>
      <c r="L16" s="394"/>
      <c r="M16" s="394"/>
      <c r="N16" s="106"/>
      <c r="O16" s="76"/>
      <c r="P16" s="76"/>
      <c r="Q16" s="76"/>
      <c r="R16" s="64"/>
      <c r="S16" s="23"/>
      <c r="T16" s="73"/>
      <c r="U16" s="61"/>
      <c r="V16" s="74"/>
    </row>
    <row r="17" spans="1:37" ht="15" customHeight="1">
      <c r="A17" s="64" t="s">
        <v>41</v>
      </c>
      <c r="B17" s="123">
        <v>20751.3</v>
      </c>
      <c r="C17" s="123"/>
      <c r="D17" s="123">
        <v>3158.2</v>
      </c>
      <c r="E17" s="123"/>
      <c r="F17" s="123" t="s">
        <v>37</v>
      </c>
      <c r="G17" s="123"/>
      <c r="H17" s="123">
        <v>11196.4</v>
      </c>
      <c r="I17" s="123"/>
      <c r="J17" s="123">
        <v>1627.4</v>
      </c>
      <c r="L17" s="395">
        <v>0</v>
      </c>
      <c r="M17" s="394"/>
      <c r="N17" s="106"/>
      <c r="O17" s="76"/>
      <c r="P17" s="76"/>
      <c r="Q17" s="76"/>
      <c r="R17" s="64"/>
      <c r="S17" s="23"/>
      <c r="T17" s="73"/>
      <c r="U17" s="61"/>
      <c r="V17" s="74"/>
    </row>
    <row r="18" spans="1:37" ht="15" customHeight="1">
      <c r="A18" s="64" t="s">
        <v>42</v>
      </c>
      <c r="B18" s="123">
        <v>112321.7</v>
      </c>
      <c r="C18" s="123"/>
      <c r="D18" s="123" t="s">
        <v>37</v>
      </c>
      <c r="E18" s="123"/>
      <c r="F18" s="123" t="s">
        <v>37</v>
      </c>
      <c r="G18" s="123"/>
      <c r="H18" s="123">
        <v>91243.7</v>
      </c>
      <c r="I18" s="106"/>
      <c r="J18" s="174">
        <v>510.2</v>
      </c>
      <c r="L18" s="394"/>
      <c r="M18" s="394"/>
      <c r="N18" s="106"/>
      <c r="O18" s="76"/>
      <c r="P18" s="76"/>
      <c r="Q18" s="76"/>
      <c r="R18" s="64"/>
      <c r="S18" s="23"/>
      <c r="T18" s="73"/>
      <c r="U18" s="61"/>
      <c r="V18" s="74"/>
    </row>
    <row r="19" spans="1:37" ht="15" customHeight="1">
      <c r="A19" s="64" t="s">
        <v>43</v>
      </c>
      <c r="B19" s="123">
        <v>60933.8</v>
      </c>
      <c r="C19" s="123"/>
      <c r="D19" s="123" t="s">
        <v>37</v>
      </c>
      <c r="E19" s="123"/>
      <c r="F19" s="123" t="s">
        <v>37</v>
      </c>
      <c r="G19" s="123"/>
      <c r="H19" s="106">
        <v>58445.1</v>
      </c>
      <c r="I19" s="15"/>
      <c r="J19" s="106" t="s">
        <v>37</v>
      </c>
      <c r="L19" s="394"/>
      <c r="M19" s="394"/>
      <c r="N19" s="106"/>
      <c r="O19" s="76"/>
      <c r="P19" s="76"/>
      <c r="Q19" s="76"/>
      <c r="R19" s="64"/>
      <c r="S19" s="23"/>
      <c r="T19" s="73"/>
      <c r="U19" s="61"/>
      <c r="V19" s="74"/>
    </row>
    <row r="20" spans="1:37" ht="15" customHeight="1">
      <c r="A20" s="64" t="s">
        <v>44</v>
      </c>
      <c r="B20" s="123">
        <v>195577.2</v>
      </c>
      <c r="C20" s="123"/>
      <c r="D20" s="123">
        <v>29961.1</v>
      </c>
      <c r="E20" s="123"/>
      <c r="F20" s="123" t="s">
        <v>37</v>
      </c>
      <c r="G20" s="106"/>
      <c r="H20" s="106">
        <v>164031.5</v>
      </c>
      <c r="I20" s="15"/>
      <c r="J20" s="123" t="s">
        <v>37</v>
      </c>
      <c r="L20" s="394"/>
      <c r="M20" s="394"/>
      <c r="N20" s="106"/>
      <c r="O20" s="76"/>
      <c r="P20" s="76"/>
      <c r="Q20" s="76"/>
      <c r="R20" s="64"/>
      <c r="S20" s="23"/>
      <c r="T20" s="73"/>
      <c r="U20" s="61"/>
      <c r="V20" s="74"/>
    </row>
    <row r="21" spans="1:37" ht="15" customHeight="1">
      <c r="A21" s="64" t="s">
        <v>45</v>
      </c>
      <c r="B21" s="123">
        <v>15438.8</v>
      </c>
      <c r="C21" s="123"/>
      <c r="D21" s="123" t="s">
        <v>37</v>
      </c>
      <c r="E21" s="188"/>
      <c r="F21" s="123" t="s">
        <v>37</v>
      </c>
      <c r="G21" s="123"/>
      <c r="H21" s="188">
        <v>13112.9</v>
      </c>
      <c r="I21" s="106"/>
      <c r="J21" s="123">
        <v>87.9</v>
      </c>
      <c r="L21" s="394"/>
      <c r="M21" s="394"/>
      <c r="N21" s="106"/>
      <c r="O21" s="76"/>
      <c r="P21" s="76"/>
      <c r="Q21" s="76"/>
      <c r="R21" s="64"/>
      <c r="S21" s="23"/>
      <c r="T21" s="73"/>
      <c r="U21" s="61"/>
      <c r="V21" s="74"/>
    </row>
    <row r="22" spans="1:37" ht="15" customHeight="1">
      <c r="A22" s="64" t="s">
        <v>46</v>
      </c>
      <c r="B22" s="123">
        <v>621535.1</v>
      </c>
      <c r="C22" s="123"/>
      <c r="D22" s="106">
        <v>18716.3</v>
      </c>
      <c r="E22" s="15"/>
      <c r="F22" s="123" t="s">
        <v>37</v>
      </c>
      <c r="G22" s="15"/>
      <c r="H22" s="106">
        <v>234376.8</v>
      </c>
      <c r="I22" s="106"/>
      <c r="J22" s="106">
        <v>362289.9</v>
      </c>
      <c r="L22" s="394"/>
      <c r="M22" s="394"/>
      <c r="N22" s="106"/>
      <c r="O22" s="76"/>
      <c r="P22" s="76"/>
      <c r="Q22" s="76"/>
      <c r="R22" s="64"/>
      <c r="S22" s="23"/>
      <c r="T22" s="73"/>
      <c r="U22" s="61"/>
      <c r="V22" s="74"/>
    </row>
    <row r="23" spans="1:37" ht="15" customHeight="1">
      <c r="A23" s="64" t="s">
        <v>47</v>
      </c>
      <c r="B23" s="123">
        <v>109886.90000000001</v>
      </c>
      <c r="C23" s="123"/>
      <c r="D23" s="123">
        <v>5766</v>
      </c>
      <c r="E23" s="106"/>
      <c r="F23" s="123" t="s">
        <v>37</v>
      </c>
      <c r="G23" s="106"/>
      <c r="H23" s="106">
        <v>68611</v>
      </c>
      <c r="I23" s="106"/>
      <c r="J23" s="106">
        <v>4.8</v>
      </c>
      <c r="L23" s="394"/>
      <c r="M23" s="394"/>
      <c r="N23" s="106"/>
      <c r="O23" s="76"/>
      <c r="P23" s="76"/>
      <c r="Q23" s="76"/>
      <c r="R23" s="64"/>
      <c r="S23" s="23"/>
      <c r="T23" s="73"/>
      <c r="U23" s="61"/>
      <c r="V23" s="74"/>
    </row>
    <row r="24" spans="1:37" ht="15" customHeight="1">
      <c r="A24" s="64" t="s">
        <v>48</v>
      </c>
      <c r="B24" s="123">
        <v>163467.69999999998</v>
      </c>
      <c r="C24" s="123"/>
      <c r="D24" s="106" t="s">
        <v>37</v>
      </c>
      <c r="E24" s="106"/>
      <c r="F24" s="123" t="s">
        <v>37</v>
      </c>
      <c r="G24" s="106"/>
      <c r="H24" s="106">
        <v>139160.6</v>
      </c>
      <c r="I24" s="106"/>
      <c r="J24" s="175" t="s">
        <v>37</v>
      </c>
      <c r="L24" s="394"/>
      <c r="M24" s="394"/>
      <c r="N24" s="106"/>
      <c r="O24" s="76"/>
      <c r="P24" s="76"/>
      <c r="Q24" s="76"/>
      <c r="R24" s="64"/>
      <c r="S24" s="23"/>
      <c r="T24" s="73"/>
      <c r="U24" s="61"/>
      <c r="V24" s="74"/>
    </row>
    <row r="25" spans="1:37" ht="15" customHeight="1">
      <c r="A25" s="64" t="s">
        <v>29</v>
      </c>
      <c r="B25" s="123">
        <v>88701.2</v>
      </c>
      <c r="C25" s="123"/>
      <c r="D25" s="123" t="s">
        <v>37</v>
      </c>
      <c r="E25" s="174"/>
      <c r="F25" s="123" t="s">
        <v>37</v>
      </c>
      <c r="G25" s="15"/>
      <c r="H25" s="174">
        <v>77072.899999999994</v>
      </c>
      <c r="I25" s="15"/>
      <c r="J25" s="175" t="s">
        <v>37</v>
      </c>
      <c r="O25" s="76"/>
      <c r="P25" s="76"/>
      <c r="Q25" s="76"/>
      <c r="R25" s="64"/>
      <c r="S25" s="23"/>
      <c r="T25" s="73"/>
      <c r="U25" s="61"/>
      <c r="V25" s="74"/>
    </row>
    <row r="26" spans="1:37" ht="15" customHeight="1">
      <c r="A26" s="64" t="s">
        <v>49</v>
      </c>
      <c r="B26" s="123">
        <v>11374.8</v>
      </c>
      <c r="C26" s="123"/>
      <c r="D26" s="123" t="s">
        <v>37</v>
      </c>
      <c r="E26" s="123"/>
      <c r="F26" s="123" t="s">
        <v>37</v>
      </c>
      <c r="G26" s="15"/>
      <c r="H26" s="123">
        <v>11374.8</v>
      </c>
      <c r="I26" s="15"/>
      <c r="J26" s="123" t="s">
        <v>37</v>
      </c>
      <c r="L26" s="106"/>
      <c r="M26" s="106"/>
      <c r="N26" s="106"/>
      <c r="O26" s="75"/>
      <c r="P26" s="75"/>
      <c r="Q26" s="75"/>
      <c r="R26" s="64"/>
      <c r="S26" s="23"/>
      <c r="T26" s="73"/>
      <c r="U26" s="61"/>
      <c r="V26" s="74"/>
    </row>
    <row r="27" spans="1:37" ht="4.5" customHeight="1">
      <c r="A27" s="484"/>
      <c r="B27" s="485"/>
      <c r="C27" s="485"/>
      <c r="D27" s="486"/>
      <c r="E27" s="486"/>
      <c r="F27" s="486"/>
      <c r="G27" s="486"/>
      <c r="H27" s="486"/>
      <c r="I27" s="486"/>
      <c r="J27" s="486"/>
      <c r="K27" s="61"/>
      <c r="L27" s="75"/>
      <c r="M27" s="75"/>
      <c r="N27" s="75"/>
      <c r="O27" s="75"/>
      <c r="P27" s="75"/>
      <c r="Q27" s="75"/>
      <c r="R27" s="64"/>
      <c r="S27" s="23"/>
      <c r="T27" s="73"/>
      <c r="U27" s="61"/>
      <c r="V27" s="74"/>
    </row>
    <row r="28" spans="1:37" ht="4.5" hidden="1" customHeight="1">
      <c r="A28" s="64"/>
      <c r="B28" s="457"/>
      <c r="C28" s="66"/>
      <c r="D28" s="66"/>
      <c r="E28" s="66"/>
      <c r="F28" s="66"/>
      <c r="G28" s="66"/>
      <c r="H28" s="66"/>
      <c r="I28" s="66"/>
      <c r="J28" s="66"/>
      <c r="K28" s="66"/>
      <c r="L28" s="77"/>
      <c r="M28" s="77"/>
      <c r="N28" s="77"/>
      <c r="O28" s="75"/>
      <c r="P28" s="75"/>
      <c r="Q28" s="75"/>
      <c r="R28" s="64"/>
      <c r="S28" s="23"/>
      <c r="T28" s="73"/>
      <c r="U28" s="61"/>
      <c r="V28" s="74"/>
    </row>
    <row r="29" spans="1:37" ht="47.25" customHeight="1">
      <c r="A29" s="573" t="s">
        <v>12</v>
      </c>
      <c r="B29" s="522" t="s">
        <v>187</v>
      </c>
      <c r="C29" s="522"/>
      <c r="D29" s="574" t="s">
        <v>192</v>
      </c>
      <c r="E29" s="574"/>
      <c r="F29" s="574" t="s">
        <v>194</v>
      </c>
      <c r="G29" s="574"/>
      <c r="H29" s="522" t="s">
        <v>51</v>
      </c>
      <c r="I29" s="522"/>
      <c r="J29" s="522" t="s">
        <v>195</v>
      </c>
      <c r="K29" s="244"/>
      <c r="L29" s="244"/>
      <c r="M29" s="244"/>
      <c r="N29" s="244"/>
      <c r="O29" s="244"/>
      <c r="P29" s="244"/>
      <c r="Q29" s="244"/>
      <c r="R29" s="244"/>
      <c r="S29" s="244"/>
      <c r="U29" s="74"/>
    </row>
    <row r="30" spans="1:37" ht="5.25" customHeight="1">
      <c r="A30" s="78"/>
      <c r="B30" s="457"/>
      <c r="C30" s="457"/>
      <c r="D30" s="457"/>
      <c r="E30" s="457"/>
      <c r="F30" s="457"/>
      <c r="G30" s="457"/>
      <c r="H30" s="457"/>
      <c r="I30" s="457"/>
      <c r="J30" s="457"/>
      <c r="L30" s="203"/>
      <c r="M30" s="221"/>
      <c r="N30" s="221"/>
      <c r="O30" s="79"/>
      <c r="P30" s="79"/>
      <c r="Q30" s="79"/>
      <c r="U30" s="74"/>
    </row>
    <row r="31" spans="1:37" ht="15" customHeight="1">
      <c r="A31" s="478" t="s">
        <v>13</v>
      </c>
      <c r="B31" s="514">
        <v>18065.7</v>
      </c>
      <c r="C31" s="514"/>
      <c r="D31" s="514">
        <v>137646.90000000002</v>
      </c>
      <c r="E31" s="514"/>
      <c r="F31" s="514" t="s">
        <v>37</v>
      </c>
      <c r="G31" s="514"/>
      <c r="H31" s="514">
        <v>30500.5</v>
      </c>
      <c r="I31" s="514"/>
      <c r="J31" s="514">
        <v>15309.000000000002</v>
      </c>
      <c r="K31" s="243"/>
      <c r="L31" s="243"/>
      <c r="M31" s="243"/>
      <c r="N31" s="243"/>
      <c r="O31" s="243"/>
      <c r="P31" s="243"/>
      <c r="Q31" s="243"/>
      <c r="R31" s="243"/>
      <c r="S31" s="243"/>
      <c r="U31" s="74"/>
    </row>
    <row r="32" spans="1:37" ht="15" customHeight="1">
      <c r="A32" s="64" t="s">
        <v>38</v>
      </c>
      <c r="B32" s="175">
        <v>503.4</v>
      </c>
      <c r="C32" s="15"/>
      <c r="D32" s="106">
        <v>25383.9</v>
      </c>
      <c r="E32" s="106"/>
      <c r="F32" s="123" t="s">
        <v>37</v>
      </c>
      <c r="G32" s="123"/>
      <c r="H32" s="123">
        <v>585.79999999999995</v>
      </c>
      <c r="I32" s="123"/>
      <c r="J32" s="123">
        <v>6651.3</v>
      </c>
      <c r="L32" s="240"/>
      <c r="M32" s="240"/>
      <c r="N32" s="240"/>
      <c r="O32" s="79"/>
      <c r="P32" s="79"/>
      <c r="Q32" s="79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</row>
    <row r="33" spans="1:39" ht="15" customHeight="1">
      <c r="A33" s="64" t="s">
        <v>52</v>
      </c>
      <c r="B33" s="123">
        <v>1702.5</v>
      </c>
      <c r="C33" s="15"/>
      <c r="D33" s="106">
        <v>16279.8</v>
      </c>
      <c r="E33" s="15"/>
      <c r="F33" s="123" t="s">
        <v>37</v>
      </c>
      <c r="G33" s="123"/>
      <c r="H33" s="123" t="s">
        <v>37</v>
      </c>
      <c r="I33" s="123"/>
      <c r="J33" s="123">
        <v>1940.5</v>
      </c>
      <c r="L33" s="106"/>
      <c r="M33" s="106"/>
      <c r="N33" s="106"/>
      <c r="O33" s="61"/>
      <c r="P33" s="61"/>
      <c r="Q33" s="61"/>
      <c r="R33" s="59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</row>
    <row r="34" spans="1:39" ht="15" customHeight="1">
      <c r="A34" s="64" t="s">
        <v>16</v>
      </c>
      <c r="B34" s="174">
        <v>176.9</v>
      </c>
      <c r="C34" s="15"/>
      <c r="D34" s="106">
        <v>3994.5</v>
      </c>
      <c r="E34" s="106"/>
      <c r="F34" s="123" t="s">
        <v>37</v>
      </c>
      <c r="G34" s="15"/>
      <c r="H34" s="123">
        <v>3247.9</v>
      </c>
      <c r="I34" s="15"/>
      <c r="J34" s="106">
        <v>42.7</v>
      </c>
      <c r="L34" s="174"/>
      <c r="M34" s="174"/>
      <c r="N34" s="174"/>
      <c r="O34" s="61"/>
      <c r="P34" s="61"/>
      <c r="Q34" s="61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</row>
    <row r="35" spans="1:39" ht="15" customHeight="1">
      <c r="A35" s="64" t="s">
        <v>17</v>
      </c>
      <c r="B35" s="123">
        <v>432.4</v>
      </c>
      <c r="C35" s="15"/>
      <c r="D35" s="174">
        <v>7703.4</v>
      </c>
      <c r="E35" s="123"/>
      <c r="F35" s="123" t="s">
        <v>37</v>
      </c>
      <c r="G35" s="15"/>
      <c r="H35" s="123" t="s">
        <v>37</v>
      </c>
      <c r="I35" s="106"/>
      <c r="J35" s="123" t="s">
        <v>37</v>
      </c>
      <c r="L35" s="174"/>
      <c r="M35" s="174"/>
      <c r="N35" s="174"/>
      <c r="O35" s="61"/>
      <c r="P35" s="61"/>
      <c r="Q35" s="61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</row>
    <row r="36" spans="1:39" ht="15" customHeight="1">
      <c r="A36" s="64" t="s">
        <v>39</v>
      </c>
      <c r="B36" s="123">
        <v>467.2</v>
      </c>
      <c r="C36" s="15"/>
      <c r="D36" s="106">
        <v>2631</v>
      </c>
      <c r="E36" s="106"/>
      <c r="F36" s="123" t="s">
        <v>37</v>
      </c>
      <c r="G36" s="15"/>
      <c r="H36" s="123" t="s">
        <v>37</v>
      </c>
      <c r="I36" s="175"/>
      <c r="J36" s="123">
        <v>506.2</v>
      </c>
      <c r="K36" s="123" t="s">
        <v>37</v>
      </c>
      <c r="L36" s="106"/>
      <c r="M36" s="106"/>
      <c r="N36" s="106"/>
      <c r="O36" s="61"/>
      <c r="P36" s="61"/>
      <c r="Q36" s="61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</row>
    <row r="37" spans="1:39" ht="15" customHeight="1">
      <c r="A37" s="64" t="s">
        <v>40</v>
      </c>
      <c r="B37" s="174">
        <v>2076.4</v>
      </c>
      <c r="C37" s="15"/>
      <c r="D37" s="106">
        <v>6098.3</v>
      </c>
      <c r="E37" s="106"/>
      <c r="F37" s="123" t="s">
        <v>37</v>
      </c>
      <c r="G37" s="15"/>
      <c r="H37" s="123">
        <v>11857</v>
      </c>
      <c r="I37" s="15"/>
      <c r="J37" s="123" t="s">
        <v>37</v>
      </c>
      <c r="L37" s="106"/>
      <c r="M37" s="106"/>
      <c r="N37" s="106"/>
      <c r="O37" s="76"/>
      <c r="P37" s="76"/>
      <c r="Q37" s="76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43"/>
      <c r="AL37" s="343"/>
      <c r="AM37" s="343"/>
    </row>
    <row r="38" spans="1:39" ht="15" customHeight="1">
      <c r="A38" s="64" t="s">
        <v>41</v>
      </c>
      <c r="B38" s="123">
        <v>109.4</v>
      </c>
      <c r="C38" s="15"/>
      <c r="D38" s="174">
        <v>3570</v>
      </c>
      <c r="E38" s="106"/>
      <c r="F38" s="123" t="s">
        <v>37</v>
      </c>
      <c r="G38" s="106"/>
      <c r="H38" s="123">
        <v>1089.9000000000001</v>
      </c>
      <c r="I38" s="106"/>
      <c r="J38" s="123" t="s">
        <v>37</v>
      </c>
      <c r="L38" s="106"/>
      <c r="M38" s="106"/>
      <c r="N38" s="106"/>
      <c r="O38" s="76"/>
      <c r="P38" s="76"/>
      <c r="Q38" s="76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43"/>
      <c r="AL38" s="343"/>
      <c r="AM38" s="343"/>
    </row>
    <row r="39" spans="1:39" ht="15" customHeight="1">
      <c r="A39" s="64" t="s">
        <v>42</v>
      </c>
      <c r="B39" s="175">
        <v>2647.7</v>
      </c>
      <c r="C39" s="15"/>
      <c r="D39" s="174">
        <v>12101.1</v>
      </c>
      <c r="E39" s="174"/>
      <c r="F39" s="123" t="s">
        <v>37</v>
      </c>
      <c r="G39" s="106"/>
      <c r="H39" s="123" t="s">
        <v>37</v>
      </c>
      <c r="I39" s="106"/>
      <c r="J39" s="123">
        <v>5819</v>
      </c>
      <c r="L39" s="106"/>
      <c r="M39" s="106"/>
      <c r="N39" s="106"/>
      <c r="O39" s="76"/>
      <c r="P39" s="76"/>
      <c r="Q39" s="76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43"/>
      <c r="AL39" s="343"/>
      <c r="AM39" s="343"/>
    </row>
    <row r="40" spans="1:39" ht="15" customHeight="1">
      <c r="A40" s="64" t="s">
        <v>43</v>
      </c>
      <c r="B40" s="123">
        <v>986.9</v>
      </c>
      <c r="C40" s="15"/>
      <c r="D40" s="123">
        <v>1501.8</v>
      </c>
      <c r="E40" s="106"/>
      <c r="F40" s="123" t="s">
        <v>37</v>
      </c>
      <c r="G40" s="106"/>
      <c r="H40" s="123" t="s">
        <v>37</v>
      </c>
      <c r="I40" s="106"/>
      <c r="J40" s="123" t="s">
        <v>37</v>
      </c>
      <c r="L40" s="106"/>
      <c r="M40" s="106"/>
      <c r="N40" s="106"/>
      <c r="O40" s="61"/>
      <c r="P40" s="61"/>
      <c r="Q40" s="61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43"/>
      <c r="AL40" s="343"/>
      <c r="AM40" s="343"/>
    </row>
    <row r="41" spans="1:39" ht="15" customHeight="1">
      <c r="A41" s="64" t="s">
        <v>44</v>
      </c>
      <c r="B41" s="123" t="s">
        <v>37</v>
      </c>
      <c r="C41" s="106"/>
      <c r="D41" s="175">
        <v>1271</v>
      </c>
      <c r="E41" s="174"/>
      <c r="F41" s="123" t="s">
        <v>37</v>
      </c>
      <c r="G41" s="106"/>
      <c r="H41" s="123" t="s">
        <v>37</v>
      </c>
      <c r="I41" s="106"/>
      <c r="J41" s="123">
        <v>313.60000000000002</v>
      </c>
      <c r="L41" s="106"/>
      <c r="M41" s="106"/>
      <c r="N41" s="106"/>
      <c r="O41" s="61"/>
      <c r="P41" s="61"/>
      <c r="Q41" s="61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43"/>
      <c r="AL41" s="343"/>
      <c r="AM41" s="343"/>
    </row>
    <row r="42" spans="1:39" ht="15" customHeight="1">
      <c r="A42" s="64" t="s">
        <v>45</v>
      </c>
      <c r="B42" s="175" t="s">
        <v>37</v>
      </c>
      <c r="C42" s="15"/>
      <c r="D42" s="106">
        <v>2238</v>
      </c>
      <c r="E42" s="174"/>
      <c r="F42" s="123" t="s">
        <v>37</v>
      </c>
      <c r="G42" s="106"/>
      <c r="H42" s="123" t="s">
        <v>37</v>
      </c>
      <c r="I42" s="106"/>
      <c r="J42" s="123" t="s">
        <v>37</v>
      </c>
      <c r="L42" s="106"/>
      <c r="M42" s="106"/>
      <c r="N42" s="106"/>
      <c r="O42" s="61"/>
      <c r="P42" s="61"/>
      <c r="Q42" s="61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43"/>
      <c r="AL42" s="343"/>
      <c r="AM42" s="343"/>
    </row>
    <row r="43" spans="1:39" ht="15" customHeight="1">
      <c r="A43" s="64" t="s">
        <v>46</v>
      </c>
      <c r="B43" s="174">
        <v>290.2</v>
      </c>
      <c r="C43" s="15"/>
      <c r="D43" s="174">
        <v>5861.9</v>
      </c>
      <c r="E43" s="174"/>
      <c r="F43" s="123" t="s">
        <v>37</v>
      </c>
      <c r="G43" s="106"/>
      <c r="H43" s="123" t="s">
        <v>37</v>
      </c>
      <c r="I43" s="106"/>
      <c r="J43" s="123" t="s">
        <v>37</v>
      </c>
      <c r="L43" s="106"/>
      <c r="M43" s="106"/>
      <c r="N43" s="106"/>
      <c r="O43" s="76"/>
      <c r="P43" s="76"/>
      <c r="Q43" s="76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43"/>
      <c r="AL43" s="343"/>
      <c r="AM43" s="343"/>
    </row>
    <row r="44" spans="1:39" ht="15" customHeight="1">
      <c r="A44" s="64" t="s">
        <v>47</v>
      </c>
      <c r="B44" s="174">
        <v>1627.1</v>
      </c>
      <c r="C44" s="15"/>
      <c r="D44" s="243">
        <v>20122.400000000001</v>
      </c>
      <c r="E44" s="174"/>
      <c r="F44" s="123" t="s">
        <v>37</v>
      </c>
      <c r="G44" s="106"/>
      <c r="H44" s="123">
        <v>13719.9</v>
      </c>
      <c r="I44" s="106"/>
      <c r="J44" s="123">
        <v>35.700000000000003</v>
      </c>
      <c r="L44" s="174"/>
      <c r="M44" s="174"/>
      <c r="N44" s="174"/>
      <c r="O44" s="61"/>
      <c r="P44" s="61"/>
      <c r="Q44" s="61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43"/>
      <c r="AL44" s="343"/>
      <c r="AM44" s="343"/>
    </row>
    <row r="45" spans="1:39" ht="15" customHeight="1">
      <c r="A45" s="64" t="s">
        <v>48</v>
      </c>
      <c r="B45" s="123">
        <v>6332.3</v>
      </c>
      <c r="C45" s="15"/>
      <c r="D45" s="174">
        <v>17974.8</v>
      </c>
      <c r="E45" s="174"/>
      <c r="F45" s="123" t="s">
        <v>37</v>
      </c>
      <c r="G45" s="15"/>
      <c r="H45" s="123" t="s">
        <v>37</v>
      </c>
      <c r="I45" s="106"/>
      <c r="J45" s="123" t="s">
        <v>37</v>
      </c>
      <c r="L45" s="106"/>
      <c r="M45" s="106"/>
      <c r="N45" s="106"/>
      <c r="O45" s="61"/>
      <c r="P45" s="61"/>
      <c r="Q45" s="61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</row>
    <row r="46" spans="1:39" ht="15" customHeight="1">
      <c r="A46" s="64" t="s">
        <v>29</v>
      </c>
      <c r="B46" s="15">
        <v>713.3</v>
      </c>
      <c r="C46" s="15"/>
      <c r="D46" s="15">
        <v>10915</v>
      </c>
      <c r="E46" s="15"/>
      <c r="F46" s="123" t="s">
        <v>37</v>
      </c>
      <c r="G46" s="106"/>
      <c r="H46" s="123" t="s">
        <v>37</v>
      </c>
      <c r="I46" s="106"/>
      <c r="J46" s="123" t="s">
        <v>37</v>
      </c>
      <c r="L46" s="174"/>
      <c r="M46" s="174"/>
      <c r="N46" s="174"/>
      <c r="O46" s="61"/>
      <c r="P46" s="61"/>
      <c r="Q46" s="61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</row>
    <row r="47" spans="1:39" ht="15" customHeight="1">
      <c r="A47" s="64" t="s">
        <v>49</v>
      </c>
      <c r="B47" s="123" t="s">
        <v>37</v>
      </c>
      <c r="C47" s="123"/>
      <c r="D47" s="123" t="s">
        <v>37</v>
      </c>
      <c r="E47" s="106"/>
      <c r="F47" s="123" t="s">
        <v>37</v>
      </c>
      <c r="G47" s="106"/>
      <c r="H47" s="123" t="s">
        <v>37</v>
      </c>
      <c r="I47" s="106"/>
      <c r="J47" s="123" t="s">
        <v>37</v>
      </c>
      <c r="L47" s="106"/>
      <c r="M47" s="106"/>
      <c r="N47" s="106"/>
      <c r="O47" s="75"/>
      <c r="P47" s="75"/>
      <c r="Q47" s="75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</row>
    <row r="48" spans="1:39" ht="4.5" customHeight="1">
      <c r="A48" s="487"/>
      <c r="B48" s="486"/>
      <c r="C48" s="486"/>
      <c r="D48" s="486"/>
      <c r="E48" s="486"/>
      <c r="F48" s="486"/>
      <c r="G48" s="486"/>
      <c r="H48" s="486"/>
      <c r="I48" s="486"/>
      <c r="J48" s="486"/>
      <c r="K48" s="61"/>
      <c r="L48" s="61"/>
      <c r="M48" s="61"/>
      <c r="N48" s="61"/>
      <c r="O48" s="61"/>
      <c r="P48" s="61"/>
      <c r="Q48" s="61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</row>
    <row r="49" spans="1:37" ht="5.0999999999999996" customHeight="1"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</row>
    <row r="50" spans="1:37" ht="12.75" customHeight="1"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</row>
    <row r="51" spans="1:37" ht="12.75">
      <c r="A51" s="660"/>
      <c r="B51" s="660"/>
      <c r="C51" s="660"/>
      <c r="D51" s="660"/>
      <c r="E51" s="660"/>
      <c r="F51" s="660"/>
      <c r="G51" s="660"/>
      <c r="H51" s="660"/>
      <c r="I51" s="660"/>
      <c r="J51" s="660"/>
      <c r="K51" s="660"/>
      <c r="L51" s="660"/>
      <c r="M51" s="220"/>
      <c r="N51" s="220"/>
      <c r="V51" s="330"/>
      <c r="W51" s="330"/>
      <c r="X51" s="330"/>
      <c r="Y51" s="330"/>
      <c r="Z51" s="330"/>
      <c r="AA51" s="330"/>
      <c r="AB51" s="330"/>
      <c r="AC51" s="330"/>
      <c r="AD51" s="330"/>
      <c r="AE51" s="330"/>
      <c r="AF51" s="330"/>
      <c r="AG51" s="330"/>
      <c r="AH51" s="330"/>
      <c r="AI51" s="330"/>
      <c r="AJ51" s="330"/>
      <c r="AK51" s="330"/>
    </row>
    <row r="52" spans="1:37" ht="12.75">
      <c r="A52" s="660"/>
      <c r="B52" s="660"/>
      <c r="C52" s="660"/>
      <c r="D52" s="660"/>
      <c r="E52" s="660"/>
      <c r="F52" s="660"/>
      <c r="G52" s="660"/>
      <c r="H52" s="660"/>
      <c r="I52" s="660"/>
      <c r="J52" s="660"/>
      <c r="K52" s="660"/>
      <c r="L52" s="660"/>
      <c r="M52" s="220"/>
      <c r="N52" s="22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</row>
    <row r="53" spans="1:37">
      <c r="L53" s="61"/>
      <c r="M53" s="61"/>
      <c r="N53" s="61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</row>
    <row r="54" spans="1:37"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</row>
    <row r="55" spans="1:37"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0"/>
      <c r="AI55" s="330"/>
      <c r="AJ55" s="330"/>
      <c r="AK55" s="330"/>
    </row>
    <row r="56" spans="1:37">
      <c r="V56" s="330"/>
      <c r="W56" s="330"/>
      <c r="X56" s="330"/>
      <c r="Y56" s="330"/>
      <c r="Z56" s="330"/>
      <c r="AA56" s="330"/>
      <c r="AB56" s="330"/>
      <c r="AC56" s="330"/>
      <c r="AD56" s="330"/>
      <c r="AE56" s="330"/>
      <c r="AF56" s="330"/>
      <c r="AG56" s="330"/>
      <c r="AH56" s="330"/>
      <c r="AI56" s="330"/>
      <c r="AJ56" s="330"/>
      <c r="AK56" s="330"/>
    </row>
    <row r="57" spans="1:37"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</row>
    <row r="58" spans="1:37"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</row>
    <row r="59" spans="1:37">
      <c r="A59" s="343"/>
      <c r="B59" s="382"/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  <c r="Q59" s="382"/>
      <c r="R59" s="382"/>
      <c r="S59" s="343"/>
      <c r="T59" s="343"/>
      <c r="U59" s="343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</row>
    <row r="60" spans="1:37">
      <c r="A60" s="343"/>
      <c r="B60" s="382"/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  <c r="Q60" s="382"/>
      <c r="R60" s="382"/>
      <c r="S60" s="343"/>
      <c r="T60" s="343"/>
      <c r="U60" s="343"/>
      <c r="V60" s="330"/>
      <c r="W60" s="330"/>
      <c r="X60" s="330"/>
      <c r="Y60" s="330"/>
      <c r="Z60" s="330"/>
      <c r="AA60" s="330"/>
      <c r="AB60" s="330"/>
      <c r="AC60" s="330"/>
      <c r="AD60" s="330"/>
      <c r="AE60" s="330"/>
      <c r="AF60" s="330"/>
      <c r="AG60" s="330"/>
      <c r="AH60" s="330"/>
      <c r="AI60" s="330"/>
      <c r="AJ60" s="330"/>
      <c r="AK60" s="330"/>
    </row>
    <row r="61" spans="1:37">
      <c r="A61" s="343"/>
      <c r="B61" s="382"/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  <c r="Q61" s="382"/>
      <c r="R61" s="382"/>
      <c r="S61" s="343"/>
      <c r="T61" s="343"/>
      <c r="U61" s="343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30"/>
      <c r="AK61" s="330"/>
    </row>
    <row r="62" spans="1:37">
      <c r="A62" s="343"/>
      <c r="B62" s="382"/>
      <c r="C62" s="382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2"/>
      <c r="R62" s="382"/>
      <c r="S62" s="343"/>
      <c r="T62" s="343"/>
      <c r="U62" s="343"/>
      <c r="V62" s="330"/>
      <c r="W62" s="330"/>
      <c r="X62" s="330"/>
      <c r="Y62" s="330"/>
      <c r="Z62" s="330"/>
      <c r="AA62" s="330"/>
      <c r="AB62" s="330"/>
      <c r="AC62" s="330"/>
      <c r="AD62" s="330"/>
      <c r="AE62" s="330"/>
      <c r="AF62" s="330"/>
      <c r="AG62" s="330"/>
      <c r="AH62" s="330"/>
      <c r="AI62" s="330"/>
      <c r="AJ62" s="330"/>
      <c r="AK62" s="330"/>
    </row>
    <row r="63" spans="1:37">
      <c r="A63" s="343"/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  <c r="Q63" s="382"/>
      <c r="R63" s="382"/>
      <c r="S63" s="343"/>
      <c r="T63" s="343"/>
      <c r="U63" s="343"/>
      <c r="V63" s="330"/>
      <c r="W63" s="330"/>
      <c r="X63" s="330"/>
      <c r="Y63" s="330"/>
      <c r="Z63" s="330"/>
      <c r="AA63" s="330"/>
      <c r="AB63" s="330"/>
      <c r="AC63" s="330"/>
      <c r="AD63" s="330"/>
      <c r="AE63" s="330"/>
      <c r="AF63" s="330"/>
      <c r="AG63" s="330"/>
      <c r="AH63" s="330"/>
      <c r="AI63" s="330"/>
      <c r="AJ63" s="330"/>
      <c r="AK63" s="330"/>
    </row>
    <row r="64" spans="1:37">
      <c r="A64" s="343"/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43"/>
      <c r="T64" s="343"/>
      <c r="U64" s="343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</row>
    <row r="65" spans="1:37">
      <c r="A65" s="343"/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43"/>
      <c r="T65" s="343"/>
      <c r="U65" s="343"/>
      <c r="V65" s="330"/>
      <c r="W65" s="330"/>
      <c r="X65" s="330"/>
      <c r="Y65" s="330"/>
      <c r="Z65" s="330"/>
      <c r="AA65" s="330"/>
      <c r="AB65" s="330"/>
      <c r="AC65" s="330"/>
      <c r="AD65" s="330"/>
      <c r="AE65" s="330"/>
      <c r="AF65" s="330"/>
      <c r="AG65" s="330"/>
      <c r="AH65" s="330"/>
      <c r="AI65" s="330"/>
      <c r="AJ65" s="330"/>
      <c r="AK65" s="330"/>
    </row>
    <row r="66" spans="1:37">
      <c r="A66" s="383"/>
      <c r="B66" s="382"/>
      <c r="C66" s="382"/>
      <c r="D66" s="382"/>
      <c r="E66" s="382"/>
      <c r="F66" s="382"/>
      <c r="G66" s="382"/>
      <c r="H66" s="382"/>
      <c r="I66" s="382"/>
      <c r="J66" s="382"/>
      <c r="K66" s="382"/>
      <c r="L66" s="382"/>
      <c r="M66" s="382"/>
      <c r="N66" s="382"/>
      <c r="O66" s="382"/>
      <c r="P66" s="382"/>
      <c r="Q66" s="382"/>
      <c r="R66" s="382"/>
      <c r="S66" s="343"/>
      <c r="T66" s="343"/>
      <c r="U66" s="343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</row>
    <row r="67" spans="1:37">
      <c r="A67" s="343"/>
      <c r="B67" s="382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43"/>
      <c r="T67" s="343"/>
      <c r="U67" s="343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</row>
    <row r="68" spans="1:37">
      <c r="A68" s="343"/>
      <c r="B68" s="382"/>
      <c r="C68" s="382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382"/>
      <c r="Q68" s="382"/>
      <c r="R68" s="382"/>
      <c r="S68" s="343"/>
      <c r="T68" s="343"/>
      <c r="U68" s="343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</row>
    <row r="69" spans="1:37">
      <c r="A69" s="343"/>
      <c r="B69" s="382"/>
      <c r="C69" s="382"/>
      <c r="D69" s="382"/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2"/>
      <c r="P69" s="382"/>
      <c r="Q69" s="382"/>
      <c r="R69" s="382"/>
      <c r="S69" s="343"/>
      <c r="T69" s="343"/>
      <c r="U69" s="343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</row>
    <row r="70" spans="1:37">
      <c r="A70" s="343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43"/>
      <c r="T70" s="343"/>
      <c r="U70" s="343"/>
      <c r="V70" s="330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330"/>
      <c r="AI70" s="330"/>
      <c r="AJ70" s="330"/>
      <c r="AK70" s="330"/>
    </row>
    <row r="71" spans="1:37">
      <c r="A71" s="343"/>
      <c r="B71" s="382"/>
      <c r="C71" s="382"/>
      <c r="D71" s="382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82"/>
      <c r="P71" s="382"/>
      <c r="Q71" s="382"/>
      <c r="R71" s="382"/>
      <c r="S71" s="343"/>
      <c r="T71" s="343"/>
      <c r="U71" s="343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0"/>
    </row>
    <row r="72" spans="1:37">
      <c r="A72" s="343"/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2"/>
      <c r="N72" s="382"/>
      <c r="O72" s="382"/>
      <c r="P72" s="382"/>
      <c r="Q72" s="382"/>
      <c r="R72" s="382"/>
      <c r="S72" s="343"/>
      <c r="T72" s="343"/>
      <c r="U72" s="343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</row>
    <row r="73" spans="1:37">
      <c r="A73" s="343"/>
      <c r="B73" s="382"/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82"/>
      <c r="R73" s="382"/>
      <c r="S73" s="343"/>
      <c r="T73" s="343"/>
      <c r="U73" s="343"/>
      <c r="V73" s="330"/>
      <c r="W73" s="330"/>
      <c r="X73" s="330"/>
      <c r="Y73" s="330"/>
      <c r="Z73" s="330"/>
      <c r="AA73" s="330"/>
      <c r="AB73" s="330"/>
      <c r="AC73" s="330"/>
      <c r="AD73" s="330"/>
      <c r="AE73" s="330"/>
      <c r="AF73" s="330"/>
      <c r="AG73" s="330"/>
      <c r="AH73" s="330"/>
      <c r="AI73" s="330"/>
      <c r="AJ73" s="330"/>
      <c r="AK73" s="330"/>
    </row>
    <row r="74" spans="1:37">
      <c r="A74" s="343"/>
      <c r="B74" s="382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82"/>
      <c r="S74" s="343"/>
      <c r="T74" s="343"/>
      <c r="U74" s="343"/>
      <c r="V74" s="330"/>
      <c r="W74" s="330"/>
      <c r="X74" s="330"/>
      <c r="Y74" s="330"/>
      <c r="Z74" s="330"/>
      <c r="AA74" s="330"/>
      <c r="AB74" s="330"/>
      <c r="AC74" s="330"/>
      <c r="AD74" s="330"/>
      <c r="AE74" s="330"/>
      <c r="AF74" s="330"/>
      <c r="AG74" s="330"/>
      <c r="AH74" s="330"/>
      <c r="AI74" s="330"/>
      <c r="AJ74" s="330"/>
      <c r="AK74" s="330"/>
    </row>
    <row r="75" spans="1:37">
      <c r="A75" s="343"/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43"/>
      <c r="T75" s="343"/>
      <c r="U75" s="343"/>
      <c r="V75" s="330"/>
      <c r="W75" s="330"/>
      <c r="X75" s="330"/>
      <c r="Y75" s="330"/>
      <c r="Z75" s="330"/>
      <c r="AA75" s="330"/>
      <c r="AB75" s="330"/>
      <c r="AC75" s="330"/>
      <c r="AD75" s="330"/>
      <c r="AE75" s="330"/>
      <c r="AF75" s="330"/>
      <c r="AG75" s="330"/>
      <c r="AH75" s="330"/>
      <c r="AI75" s="330"/>
      <c r="AJ75" s="330"/>
      <c r="AK75" s="330"/>
    </row>
    <row r="76" spans="1:37">
      <c r="A76" s="343"/>
      <c r="B76" s="382"/>
      <c r="C76" s="382"/>
      <c r="D76" s="382"/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382"/>
      <c r="Q76" s="382"/>
      <c r="R76" s="382"/>
      <c r="S76" s="343"/>
      <c r="T76" s="343"/>
      <c r="U76" s="343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</row>
    <row r="77" spans="1:37">
      <c r="A77" s="343"/>
      <c r="B77" s="382"/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382"/>
      <c r="R77" s="382"/>
      <c r="S77" s="343"/>
      <c r="T77" s="343"/>
      <c r="U77" s="343"/>
      <c r="V77" s="330"/>
      <c r="W77" s="330"/>
      <c r="X77" s="330"/>
      <c r="Y77" s="330"/>
      <c r="Z77" s="330"/>
      <c r="AA77" s="330"/>
      <c r="AB77" s="330"/>
      <c r="AC77" s="330"/>
      <c r="AD77" s="330"/>
      <c r="AE77" s="330"/>
      <c r="AF77" s="330"/>
      <c r="AG77" s="330"/>
      <c r="AH77" s="330"/>
      <c r="AI77" s="330"/>
      <c r="AJ77" s="330"/>
      <c r="AK77" s="330"/>
    </row>
    <row r="78" spans="1:37">
      <c r="A78" s="343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Q78" s="382"/>
      <c r="R78" s="382"/>
      <c r="S78" s="343"/>
      <c r="T78" s="343"/>
      <c r="U78" s="343"/>
      <c r="V78" s="330"/>
      <c r="W78" s="330"/>
      <c r="X78" s="330"/>
      <c r="Y78" s="330"/>
      <c r="Z78" s="330"/>
      <c r="AA78" s="330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</row>
    <row r="79" spans="1:37">
      <c r="A79" s="343"/>
      <c r="B79" s="382"/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343"/>
      <c r="T79" s="343"/>
      <c r="U79" s="343"/>
      <c r="V79" s="330"/>
      <c r="W79" s="330"/>
      <c r="X79" s="330"/>
      <c r="Y79" s="330"/>
      <c r="Z79" s="330"/>
      <c r="AA79" s="330"/>
      <c r="AB79" s="330"/>
      <c r="AC79" s="330"/>
      <c r="AD79" s="330"/>
      <c r="AE79" s="330"/>
      <c r="AF79" s="330"/>
      <c r="AG79" s="330"/>
      <c r="AH79" s="330"/>
      <c r="AI79" s="330"/>
      <c r="AJ79" s="330"/>
      <c r="AK79" s="330"/>
    </row>
    <row r="80" spans="1:37">
      <c r="A80" s="343"/>
      <c r="B80" s="382"/>
      <c r="C80" s="382"/>
      <c r="D80" s="382"/>
      <c r="E80" s="382"/>
      <c r="F80" s="382"/>
      <c r="G80" s="382"/>
      <c r="H80" s="382"/>
      <c r="I80" s="382"/>
      <c r="J80" s="382"/>
      <c r="K80" s="382"/>
      <c r="L80" s="382"/>
      <c r="M80" s="382"/>
      <c r="N80" s="382"/>
      <c r="O80" s="382"/>
      <c r="P80" s="382"/>
      <c r="Q80" s="382"/>
      <c r="R80" s="382"/>
      <c r="S80" s="343"/>
      <c r="T80" s="343"/>
      <c r="U80" s="343"/>
      <c r="V80" s="330"/>
      <c r="W80" s="330"/>
      <c r="X80" s="330"/>
      <c r="Y80" s="330"/>
      <c r="Z80" s="330"/>
      <c r="AA80" s="330"/>
      <c r="AB80" s="330"/>
      <c r="AC80" s="330"/>
      <c r="AD80" s="330"/>
      <c r="AE80" s="330"/>
      <c r="AF80" s="330"/>
      <c r="AG80" s="330"/>
      <c r="AH80" s="330"/>
      <c r="AI80" s="330"/>
      <c r="AJ80" s="330"/>
      <c r="AK80" s="330"/>
    </row>
    <row r="81" spans="1:37">
      <c r="A81" s="343"/>
      <c r="B81" s="382"/>
      <c r="C81" s="382"/>
      <c r="D81" s="382"/>
      <c r="E81" s="382"/>
      <c r="F81" s="382"/>
      <c r="G81" s="382"/>
      <c r="H81" s="382"/>
      <c r="I81" s="382"/>
      <c r="J81" s="382"/>
      <c r="K81" s="382"/>
      <c r="L81" s="382"/>
      <c r="M81" s="382"/>
      <c r="N81" s="382"/>
      <c r="O81" s="382"/>
      <c r="P81" s="382"/>
      <c r="Q81" s="382"/>
      <c r="R81" s="382"/>
      <c r="S81" s="343"/>
      <c r="T81" s="343"/>
      <c r="U81" s="343"/>
      <c r="V81" s="330"/>
      <c r="W81" s="330"/>
      <c r="X81" s="330"/>
      <c r="Y81" s="330"/>
      <c r="Z81" s="330"/>
      <c r="AA81" s="330"/>
      <c r="AB81" s="330"/>
      <c r="AC81" s="330"/>
      <c r="AD81" s="330"/>
      <c r="AE81" s="330"/>
      <c r="AF81" s="330"/>
      <c r="AG81" s="330"/>
      <c r="AH81" s="330"/>
      <c r="AI81" s="330"/>
      <c r="AJ81" s="330"/>
      <c r="AK81" s="330"/>
    </row>
    <row r="82" spans="1:37">
      <c r="A82" s="343"/>
      <c r="B82" s="382"/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343"/>
      <c r="T82" s="343"/>
      <c r="U82" s="343"/>
      <c r="V82" s="330"/>
      <c r="W82" s="330"/>
      <c r="X82" s="330"/>
      <c r="Y82" s="330"/>
      <c r="Z82" s="330"/>
      <c r="AA82" s="330"/>
      <c r="AB82" s="330"/>
      <c r="AC82" s="330"/>
      <c r="AD82" s="330"/>
      <c r="AE82" s="330"/>
      <c r="AF82" s="330"/>
      <c r="AG82" s="330"/>
      <c r="AH82" s="330"/>
      <c r="AI82" s="330"/>
      <c r="AJ82" s="330"/>
      <c r="AK82" s="330"/>
    </row>
    <row r="83" spans="1:37">
      <c r="A83" s="343"/>
      <c r="B83" s="382"/>
      <c r="C83" s="382"/>
      <c r="D83" s="382"/>
      <c r="E83" s="382"/>
      <c r="F83" s="382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Q83" s="382"/>
      <c r="R83" s="382"/>
      <c r="S83" s="343"/>
      <c r="T83" s="343"/>
      <c r="U83" s="343"/>
      <c r="V83" s="330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</row>
    <row r="84" spans="1:37">
      <c r="A84" s="343"/>
      <c r="B84" s="382"/>
      <c r="C84" s="382"/>
      <c r="D84" s="382"/>
      <c r="E84" s="382"/>
      <c r="F84" s="38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  <c r="R84" s="382"/>
      <c r="S84" s="343"/>
      <c r="T84" s="343"/>
      <c r="U84" s="343"/>
      <c r="V84" s="330"/>
      <c r="W84" s="330"/>
      <c r="X84" s="330"/>
      <c r="Y84" s="330"/>
      <c r="Z84" s="330"/>
      <c r="AA84" s="330"/>
      <c r="AB84" s="330"/>
      <c r="AC84" s="330"/>
      <c r="AD84" s="330"/>
      <c r="AE84" s="330"/>
      <c r="AF84" s="330"/>
      <c r="AG84" s="330"/>
      <c r="AH84" s="330"/>
      <c r="AI84" s="330"/>
      <c r="AJ84" s="330"/>
      <c r="AK84" s="330"/>
    </row>
    <row r="85" spans="1:37">
      <c r="A85" s="343"/>
      <c r="B85" s="382"/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2"/>
      <c r="N85" s="382"/>
      <c r="O85" s="382"/>
      <c r="P85" s="382"/>
      <c r="Q85" s="382"/>
      <c r="R85" s="382"/>
      <c r="S85" s="343"/>
      <c r="T85" s="343"/>
      <c r="U85" s="343"/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330"/>
      <c r="AI85" s="330"/>
      <c r="AJ85" s="330"/>
      <c r="AK85" s="330"/>
    </row>
    <row r="86" spans="1:37">
      <c r="A86" s="343"/>
      <c r="B86" s="382"/>
      <c r="C86" s="382"/>
      <c r="D86" s="382"/>
      <c r="E86" s="382"/>
      <c r="F86" s="382"/>
      <c r="G86" s="382"/>
      <c r="H86" s="382"/>
      <c r="I86" s="382"/>
      <c r="J86" s="382"/>
      <c r="K86" s="382"/>
      <c r="L86" s="382"/>
      <c r="M86" s="382"/>
      <c r="N86" s="382"/>
      <c r="O86" s="382"/>
      <c r="P86" s="382"/>
      <c r="Q86" s="382"/>
      <c r="R86" s="382"/>
      <c r="S86" s="343"/>
      <c r="T86" s="343"/>
      <c r="U86" s="343"/>
      <c r="V86" s="330"/>
      <c r="W86" s="330"/>
      <c r="X86" s="330"/>
      <c r="Y86" s="330"/>
      <c r="Z86" s="330"/>
      <c r="AA86" s="330"/>
      <c r="AB86" s="330"/>
      <c r="AC86" s="330"/>
      <c r="AD86" s="330"/>
      <c r="AE86" s="330"/>
      <c r="AF86" s="330"/>
      <c r="AG86" s="330"/>
      <c r="AH86" s="330"/>
      <c r="AI86" s="330"/>
      <c r="AJ86" s="330"/>
      <c r="AK86" s="330"/>
    </row>
    <row r="87" spans="1:37">
      <c r="A87" s="343"/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382"/>
      <c r="Q87" s="382"/>
      <c r="R87" s="382"/>
      <c r="S87" s="343"/>
      <c r="T87" s="343"/>
      <c r="U87" s="343"/>
      <c r="V87" s="330"/>
      <c r="W87" s="330"/>
      <c r="X87" s="330"/>
      <c r="Y87" s="330"/>
      <c r="Z87" s="330"/>
      <c r="AA87" s="330"/>
      <c r="AB87" s="330"/>
      <c r="AC87" s="330"/>
      <c r="AD87" s="330"/>
      <c r="AE87" s="330"/>
      <c r="AF87" s="330"/>
      <c r="AG87" s="330"/>
      <c r="AH87" s="330"/>
      <c r="AI87" s="330"/>
      <c r="AJ87" s="330"/>
      <c r="AK87" s="330"/>
    </row>
    <row r="88" spans="1:37">
      <c r="A88" s="343"/>
      <c r="B88" s="382"/>
      <c r="C88" s="382"/>
      <c r="D88" s="382"/>
      <c r="E88" s="382"/>
      <c r="F88" s="382"/>
      <c r="G88" s="382"/>
      <c r="H88" s="382"/>
      <c r="I88" s="382"/>
      <c r="J88" s="382"/>
      <c r="K88" s="382"/>
      <c r="L88" s="382"/>
      <c r="M88" s="382"/>
      <c r="N88" s="382"/>
      <c r="O88" s="382"/>
      <c r="P88" s="382"/>
      <c r="Q88" s="382"/>
      <c r="R88" s="382"/>
      <c r="S88" s="343"/>
      <c r="T88" s="343"/>
      <c r="U88" s="343"/>
      <c r="V88" s="330"/>
      <c r="W88" s="330"/>
      <c r="X88" s="330"/>
      <c r="Y88" s="330"/>
      <c r="Z88" s="330"/>
      <c r="AA88" s="330"/>
      <c r="AB88" s="330"/>
      <c r="AC88" s="330"/>
      <c r="AD88" s="330"/>
      <c r="AE88" s="330"/>
      <c r="AF88" s="330"/>
      <c r="AG88" s="330"/>
      <c r="AH88" s="330"/>
      <c r="AI88" s="330"/>
      <c r="AJ88" s="330"/>
      <c r="AK88" s="330"/>
    </row>
    <row r="89" spans="1:37">
      <c r="A89" s="343"/>
      <c r="B89" s="382"/>
      <c r="C89" s="382"/>
      <c r="D89" s="382"/>
      <c r="E89" s="382"/>
      <c r="F89" s="382"/>
      <c r="G89" s="382"/>
      <c r="H89" s="382"/>
      <c r="I89" s="382"/>
      <c r="J89" s="382"/>
      <c r="K89" s="382"/>
      <c r="L89" s="382"/>
      <c r="M89" s="382"/>
      <c r="N89" s="382"/>
      <c r="O89" s="382"/>
      <c r="P89" s="382"/>
      <c r="Q89" s="382"/>
      <c r="R89" s="382"/>
      <c r="S89" s="343"/>
      <c r="T89" s="343"/>
      <c r="U89" s="343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  <c r="AG89" s="330"/>
      <c r="AH89" s="330"/>
      <c r="AI89" s="330"/>
      <c r="AJ89" s="330"/>
      <c r="AK89" s="330"/>
    </row>
    <row r="90" spans="1:37">
      <c r="A90" s="343"/>
      <c r="B90" s="382"/>
      <c r="C90" s="382"/>
      <c r="D90" s="382"/>
      <c r="E90" s="382"/>
      <c r="F90" s="382"/>
      <c r="G90" s="382"/>
      <c r="H90" s="382"/>
      <c r="I90" s="382"/>
      <c r="J90" s="382"/>
      <c r="K90" s="382"/>
      <c r="L90" s="382"/>
      <c r="M90" s="382"/>
      <c r="N90" s="382"/>
      <c r="O90" s="382"/>
      <c r="P90" s="382"/>
      <c r="Q90" s="382"/>
      <c r="R90" s="382"/>
      <c r="S90" s="343"/>
      <c r="T90" s="343"/>
      <c r="U90" s="343"/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</row>
    <row r="91" spans="1:37">
      <c r="A91" s="343"/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  <c r="R91" s="382"/>
      <c r="S91" s="343"/>
      <c r="T91" s="343"/>
      <c r="U91" s="343"/>
      <c r="V91" s="330"/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</row>
    <row r="92" spans="1:37">
      <c r="A92" s="343"/>
      <c r="B92" s="382"/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2"/>
      <c r="N92" s="382"/>
      <c r="O92" s="382"/>
      <c r="P92" s="382"/>
      <c r="Q92" s="382"/>
      <c r="R92" s="382"/>
      <c r="S92" s="343"/>
      <c r="T92" s="343"/>
      <c r="U92" s="343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</row>
    <row r="93" spans="1:37">
      <c r="A93" s="343"/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382"/>
      <c r="Q93" s="382"/>
      <c r="R93" s="382"/>
      <c r="S93" s="343"/>
      <c r="T93" s="343"/>
      <c r="U93" s="343"/>
      <c r="V93" s="330"/>
      <c r="W93" s="330"/>
      <c r="X93" s="330"/>
      <c r="Y93" s="330"/>
      <c r="Z93" s="330"/>
      <c r="AA93" s="330"/>
      <c r="AB93" s="330"/>
      <c r="AC93" s="330"/>
      <c r="AD93" s="330"/>
      <c r="AE93" s="330"/>
      <c r="AF93" s="330"/>
      <c r="AG93" s="330"/>
      <c r="AH93" s="330"/>
      <c r="AI93" s="330"/>
      <c r="AJ93" s="330"/>
      <c r="AK93" s="330"/>
    </row>
    <row r="94" spans="1:37">
      <c r="A94" s="343"/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82"/>
      <c r="R94" s="382"/>
      <c r="S94" s="343"/>
      <c r="T94" s="343"/>
      <c r="U94" s="343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</row>
    <row r="95" spans="1:37">
      <c r="A95" s="343"/>
      <c r="B95" s="382"/>
      <c r="C95" s="382"/>
      <c r="D95" s="382"/>
      <c r="E95" s="382"/>
      <c r="F95" s="382"/>
      <c r="G95" s="382"/>
      <c r="H95" s="382"/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43"/>
      <c r="T95" s="343"/>
      <c r="U95" s="343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</row>
    <row r="96" spans="1:37">
      <c r="A96" s="343"/>
      <c r="B96" s="382"/>
      <c r="C96" s="382"/>
      <c r="D96" s="382"/>
      <c r="E96" s="382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Q96" s="382"/>
      <c r="R96" s="382"/>
      <c r="S96" s="343"/>
      <c r="T96" s="343"/>
      <c r="U96" s="343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</row>
    <row r="97" spans="1:37">
      <c r="A97" s="343"/>
      <c r="B97" s="382"/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2"/>
      <c r="N97" s="382"/>
      <c r="O97" s="382"/>
      <c r="P97" s="382"/>
      <c r="Q97" s="382"/>
      <c r="R97" s="382"/>
      <c r="S97" s="343"/>
      <c r="T97" s="343"/>
      <c r="U97" s="343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</row>
    <row r="98" spans="1:37">
      <c r="A98" s="343"/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382"/>
      <c r="Q98" s="382"/>
      <c r="R98" s="382"/>
      <c r="S98" s="343"/>
      <c r="T98" s="343"/>
      <c r="U98" s="343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</row>
    <row r="99" spans="1:37">
      <c r="A99" s="343"/>
      <c r="B99" s="382"/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43"/>
      <c r="T99" s="343"/>
      <c r="U99" s="343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330"/>
      <c r="AI99" s="330"/>
      <c r="AJ99" s="330"/>
      <c r="AK99" s="330"/>
    </row>
    <row r="100" spans="1:37">
      <c r="A100" s="343"/>
      <c r="B100" s="382"/>
      <c r="C100" s="382"/>
      <c r="D100" s="382"/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382"/>
      <c r="Q100" s="382"/>
      <c r="R100" s="382"/>
      <c r="S100" s="343"/>
      <c r="T100" s="343"/>
      <c r="U100" s="343"/>
      <c r="V100" s="330"/>
      <c r="W100" s="330"/>
      <c r="X100" s="330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</row>
    <row r="101" spans="1:37">
      <c r="A101" s="343"/>
      <c r="B101" s="382"/>
      <c r="C101" s="382"/>
      <c r="D101" s="382"/>
      <c r="E101" s="382"/>
      <c r="F101" s="382"/>
      <c r="G101" s="382"/>
      <c r="H101" s="382"/>
      <c r="I101" s="382"/>
      <c r="J101" s="382"/>
      <c r="K101" s="382"/>
      <c r="L101" s="382"/>
      <c r="M101" s="382"/>
      <c r="N101" s="382"/>
      <c r="O101" s="382"/>
      <c r="P101" s="382"/>
      <c r="Q101" s="382"/>
      <c r="R101" s="382"/>
      <c r="S101" s="343"/>
      <c r="T101" s="343"/>
      <c r="U101" s="343"/>
      <c r="V101" s="330"/>
      <c r="W101" s="330"/>
      <c r="X101" s="330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</row>
    <row r="102" spans="1:37">
      <c r="A102" s="343"/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Q102" s="382"/>
      <c r="R102" s="382"/>
      <c r="S102" s="343"/>
      <c r="T102" s="343"/>
      <c r="U102" s="343"/>
      <c r="V102" s="330"/>
      <c r="W102" s="330"/>
      <c r="X102" s="330"/>
      <c r="Y102" s="330"/>
      <c r="Z102" s="330"/>
      <c r="AA102" s="330"/>
      <c r="AB102" s="330"/>
      <c r="AC102" s="330"/>
      <c r="AD102" s="330"/>
      <c r="AE102" s="330"/>
      <c r="AF102" s="330"/>
      <c r="AG102" s="330"/>
      <c r="AH102" s="330"/>
      <c r="AI102" s="330"/>
      <c r="AJ102" s="330"/>
      <c r="AK102" s="330"/>
    </row>
    <row r="103" spans="1:37">
      <c r="A103" s="343"/>
      <c r="B103" s="382"/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43"/>
      <c r="T103" s="343"/>
      <c r="U103" s="343"/>
      <c r="V103" s="330"/>
      <c r="W103" s="330"/>
      <c r="X103" s="330"/>
      <c r="Y103" s="330"/>
      <c r="Z103" s="330"/>
      <c r="AA103" s="330"/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</row>
    <row r="104" spans="1:37">
      <c r="A104" s="343"/>
      <c r="B104" s="382"/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Q104" s="382"/>
      <c r="R104" s="382"/>
      <c r="S104" s="343"/>
      <c r="T104" s="343"/>
      <c r="U104" s="343"/>
      <c r="V104" s="330"/>
      <c r="W104" s="330"/>
      <c r="X104" s="330"/>
      <c r="Y104" s="330"/>
      <c r="Z104" s="330"/>
      <c r="AA104" s="33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30"/>
    </row>
    <row r="105" spans="1:37">
      <c r="A105" s="343"/>
      <c r="B105" s="382"/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  <c r="Q105" s="382"/>
      <c r="R105" s="382"/>
      <c r="S105" s="343"/>
      <c r="T105" s="343"/>
      <c r="U105" s="343"/>
      <c r="V105" s="330"/>
      <c r="W105" s="330"/>
      <c r="X105" s="330"/>
      <c r="Y105" s="330"/>
      <c r="Z105" s="330"/>
      <c r="AA105" s="330"/>
      <c r="AB105" s="330"/>
      <c r="AC105" s="330"/>
      <c r="AD105" s="330"/>
      <c r="AE105" s="330"/>
      <c r="AF105" s="330"/>
      <c r="AG105" s="330"/>
      <c r="AH105" s="330"/>
      <c r="AI105" s="330"/>
      <c r="AJ105" s="330"/>
      <c r="AK105" s="330"/>
    </row>
    <row r="106" spans="1:37">
      <c r="A106" s="343"/>
      <c r="B106" s="382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Q106" s="382"/>
      <c r="R106" s="382"/>
      <c r="S106" s="343"/>
      <c r="T106" s="343"/>
      <c r="U106" s="343"/>
      <c r="V106" s="330"/>
      <c r="W106" s="330"/>
      <c r="X106" s="330"/>
      <c r="Y106" s="330"/>
      <c r="Z106" s="330"/>
      <c r="AA106" s="330"/>
      <c r="AB106" s="330"/>
      <c r="AC106" s="330"/>
      <c r="AD106" s="330"/>
      <c r="AE106" s="330"/>
      <c r="AF106" s="330"/>
      <c r="AG106" s="330"/>
      <c r="AH106" s="330"/>
      <c r="AI106" s="330"/>
      <c r="AJ106" s="330"/>
      <c r="AK106" s="330"/>
    </row>
    <row r="107" spans="1:37">
      <c r="A107" s="343"/>
      <c r="B107" s="382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43"/>
      <c r="T107" s="343"/>
      <c r="U107" s="343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</row>
    <row r="108" spans="1:37">
      <c r="A108" s="343"/>
      <c r="B108" s="382"/>
      <c r="C108" s="382"/>
      <c r="D108" s="382"/>
      <c r="E108" s="382"/>
      <c r="F108" s="382"/>
      <c r="G108" s="382"/>
      <c r="H108" s="382"/>
      <c r="I108" s="382"/>
      <c r="J108" s="382"/>
      <c r="K108" s="382"/>
      <c r="L108" s="382"/>
      <c r="M108" s="382"/>
      <c r="N108" s="382"/>
      <c r="O108" s="382"/>
      <c r="P108" s="382"/>
      <c r="Q108" s="382"/>
      <c r="R108" s="382"/>
      <c r="S108" s="343"/>
      <c r="T108" s="343"/>
      <c r="U108" s="343"/>
      <c r="V108" s="330"/>
      <c r="W108" s="330"/>
      <c r="X108" s="330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</row>
    <row r="109" spans="1:37">
      <c r="A109" s="343"/>
      <c r="B109" s="382"/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  <c r="R109" s="382"/>
      <c r="S109" s="343"/>
      <c r="T109" s="343"/>
      <c r="U109" s="343"/>
      <c r="V109" s="330"/>
      <c r="W109" s="330"/>
      <c r="X109" s="330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</row>
    <row r="110" spans="1:37">
      <c r="A110" s="343"/>
      <c r="B110" s="382"/>
      <c r="C110" s="382"/>
      <c r="D110" s="382"/>
      <c r="E110" s="382"/>
      <c r="F110" s="382"/>
      <c r="G110" s="382"/>
      <c r="H110" s="382"/>
      <c r="I110" s="382"/>
      <c r="J110" s="382"/>
      <c r="K110" s="382"/>
      <c r="L110" s="382"/>
      <c r="M110" s="382"/>
      <c r="N110" s="382"/>
      <c r="O110" s="382"/>
      <c r="P110" s="382"/>
      <c r="Q110" s="382"/>
      <c r="R110" s="382"/>
      <c r="S110" s="343"/>
      <c r="T110" s="343"/>
      <c r="U110" s="343"/>
      <c r="V110" s="330"/>
      <c r="W110" s="330"/>
      <c r="X110" s="330"/>
      <c r="Y110" s="330"/>
      <c r="Z110" s="330"/>
      <c r="AA110" s="330"/>
      <c r="AB110" s="330"/>
      <c r="AC110" s="330"/>
      <c r="AD110" s="330"/>
      <c r="AE110" s="330"/>
      <c r="AF110" s="330"/>
      <c r="AG110" s="330"/>
      <c r="AH110" s="330"/>
      <c r="AI110" s="330"/>
      <c r="AJ110" s="330"/>
      <c r="AK110" s="330"/>
    </row>
    <row r="111" spans="1:37">
      <c r="A111" s="343"/>
      <c r="B111" s="382"/>
      <c r="C111" s="382"/>
      <c r="D111" s="382"/>
      <c r="E111" s="382"/>
      <c r="F111" s="382"/>
      <c r="G111" s="382"/>
      <c r="H111" s="382"/>
      <c r="I111" s="382"/>
      <c r="J111" s="382"/>
      <c r="K111" s="382"/>
      <c r="L111" s="382"/>
      <c r="M111" s="382"/>
      <c r="N111" s="382"/>
      <c r="O111" s="382"/>
      <c r="P111" s="382"/>
      <c r="Q111" s="382"/>
      <c r="R111" s="382"/>
      <c r="S111" s="343"/>
      <c r="T111" s="343"/>
      <c r="U111" s="343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  <c r="AH111" s="330"/>
      <c r="AI111" s="330"/>
      <c r="AJ111" s="330"/>
      <c r="AK111" s="330"/>
    </row>
    <row r="112" spans="1:37">
      <c r="A112" s="343"/>
      <c r="B112" s="382"/>
      <c r="C112" s="382"/>
      <c r="D112" s="382"/>
      <c r="E112" s="382"/>
      <c r="F112" s="382"/>
      <c r="G112" s="382"/>
      <c r="H112" s="382"/>
      <c r="I112" s="382"/>
      <c r="J112" s="382"/>
      <c r="K112" s="382"/>
      <c r="L112" s="382"/>
      <c r="M112" s="382"/>
      <c r="N112" s="382"/>
      <c r="O112" s="382"/>
      <c r="P112" s="382"/>
      <c r="Q112" s="382"/>
      <c r="R112" s="382"/>
      <c r="S112" s="343"/>
      <c r="T112" s="343"/>
      <c r="U112" s="343"/>
      <c r="V112" s="330"/>
      <c r="W112" s="330"/>
      <c r="X112" s="330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</row>
    <row r="113" spans="1:37">
      <c r="A113" s="343"/>
      <c r="B113" s="382"/>
      <c r="C113" s="382"/>
      <c r="D113" s="382"/>
      <c r="E113" s="382"/>
      <c r="F113" s="382"/>
      <c r="G113" s="382"/>
      <c r="H113" s="382"/>
      <c r="I113" s="382"/>
      <c r="J113" s="382"/>
      <c r="K113" s="382"/>
      <c r="L113" s="382"/>
      <c r="M113" s="382"/>
      <c r="N113" s="382"/>
      <c r="O113" s="382"/>
      <c r="P113" s="382"/>
      <c r="Q113" s="382"/>
      <c r="R113" s="382"/>
      <c r="S113" s="343"/>
      <c r="T113" s="343"/>
      <c r="U113" s="343"/>
      <c r="V113" s="330"/>
      <c r="W113" s="330"/>
      <c r="X113" s="330"/>
      <c r="Y113" s="330"/>
      <c r="Z113" s="330"/>
      <c r="AA113" s="330"/>
      <c r="AB113" s="330"/>
      <c r="AC113" s="330"/>
      <c r="AD113" s="330"/>
      <c r="AE113" s="330"/>
      <c r="AF113" s="330"/>
      <c r="AG113" s="330"/>
      <c r="AH113" s="330"/>
      <c r="AI113" s="330"/>
      <c r="AJ113" s="330"/>
      <c r="AK113" s="330"/>
    </row>
    <row r="114" spans="1:37">
      <c r="A114" s="343"/>
      <c r="B114" s="382"/>
      <c r="C114" s="382"/>
      <c r="D114" s="382"/>
      <c r="E114" s="382"/>
      <c r="F114" s="382"/>
      <c r="G114" s="382"/>
      <c r="H114" s="382"/>
      <c r="I114" s="382"/>
      <c r="J114" s="382"/>
      <c r="K114" s="382"/>
      <c r="L114" s="382"/>
      <c r="M114" s="382"/>
      <c r="N114" s="382"/>
      <c r="O114" s="382"/>
      <c r="P114" s="382"/>
      <c r="Q114" s="382"/>
      <c r="R114" s="382"/>
      <c r="S114" s="343"/>
      <c r="T114" s="343"/>
      <c r="U114" s="343"/>
      <c r="V114" s="330"/>
      <c r="W114" s="330"/>
      <c r="X114" s="330"/>
      <c r="Y114" s="330"/>
      <c r="Z114" s="330"/>
      <c r="AA114" s="330"/>
      <c r="AB114" s="330"/>
      <c r="AC114" s="330"/>
      <c r="AD114" s="330"/>
      <c r="AE114" s="330"/>
      <c r="AF114" s="330"/>
      <c r="AG114" s="330"/>
      <c r="AH114" s="330"/>
      <c r="AI114" s="330"/>
      <c r="AJ114" s="330"/>
      <c r="AK114" s="330"/>
    </row>
    <row r="115" spans="1:37">
      <c r="A115" s="343"/>
      <c r="B115" s="382"/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2"/>
      <c r="R115" s="382"/>
      <c r="S115" s="343"/>
      <c r="T115" s="343"/>
      <c r="U115" s="343"/>
      <c r="V115" s="330"/>
      <c r="W115" s="330"/>
      <c r="X115" s="330"/>
      <c r="Y115" s="330"/>
      <c r="Z115" s="330"/>
      <c r="AA115" s="330"/>
      <c r="AB115" s="330"/>
      <c r="AC115" s="330"/>
      <c r="AD115" s="330"/>
      <c r="AE115" s="330"/>
      <c r="AF115" s="330"/>
      <c r="AG115" s="330"/>
      <c r="AH115" s="330"/>
      <c r="AI115" s="330"/>
      <c r="AJ115" s="330"/>
      <c r="AK115" s="330"/>
    </row>
    <row r="116" spans="1:37">
      <c r="A116" s="343"/>
      <c r="B116" s="382"/>
      <c r="C116" s="382"/>
      <c r="D116" s="382"/>
      <c r="E116" s="382"/>
      <c r="F116" s="382"/>
      <c r="G116" s="382"/>
      <c r="H116" s="382"/>
      <c r="I116" s="382"/>
      <c r="J116" s="382"/>
      <c r="K116" s="382"/>
      <c r="L116" s="382"/>
      <c r="M116" s="382"/>
      <c r="N116" s="382"/>
      <c r="O116" s="382"/>
      <c r="P116" s="382"/>
      <c r="Q116" s="382"/>
      <c r="R116" s="382"/>
      <c r="S116" s="343"/>
      <c r="T116" s="343"/>
      <c r="U116" s="343"/>
      <c r="V116" s="330"/>
      <c r="W116" s="330"/>
      <c r="X116" s="330"/>
      <c r="Y116" s="330"/>
      <c r="Z116" s="330"/>
      <c r="AA116" s="330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</row>
    <row r="117" spans="1:37">
      <c r="A117" s="343"/>
      <c r="B117" s="382"/>
      <c r="C117" s="382"/>
      <c r="D117" s="382"/>
      <c r="E117" s="382"/>
      <c r="F117" s="382"/>
      <c r="G117" s="382"/>
      <c r="H117" s="382"/>
      <c r="I117" s="382"/>
      <c r="J117" s="382"/>
      <c r="K117" s="382"/>
      <c r="L117" s="382"/>
      <c r="M117" s="382"/>
      <c r="N117" s="382"/>
      <c r="O117" s="382"/>
      <c r="P117" s="382"/>
      <c r="Q117" s="382"/>
      <c r="R117" s="382"/>
      <c r="S117" s="343"/>
      <c r="T117" s="343"/>
      <c r="U117" s="343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  <c r="AH117" s="330"/>
      <c r="AI117" s="330"/>
      <c r="AJ117" s="330"/>
      <c r="AK117" s="330"/>
    </row>
    <row r="118" spans="1:37">
      <c r="A118" s="343"/>
      <c r="B118" s="382"/>
      <c r="C118" s="382"/>
      <c r="D118" s="382"/>
      <c r="E118" s="382"/>
      <c r="F118" s="382"/>
      <c r="G118" s="382"/>
      <c r="H118" s="382"/>
      <c r="I118" s="382"/>
      <c r="J118" s="382"/>
      <c r="K118" s="382"/>
      <c r="L118" s="382"/>
      <c r="M118" s="382"/>
      <c r="N118" s="382"/>
      <c r="O118" s="382"/>
      <c r="P118" s="382"/>
      <c r="Q118" s="382"/>
      <c r="R118" s="382"/>
      <c r="S118" s="343"/>
      <c r="T118" s="343"/>
      <c r="U118" s="343"/>
      <c r="V118" s="330"/>
      <c r="W118" s="330"/>
      <c r="X118" s="330"/>
      <c r="Y118" s="330"/>
      <c r="Z118" s="330"/>
      <c r="AA118" s="330"/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</row>
    <row r="119" spans="1:37">
      <c r="A119" s="343"/>
      <c r="B119" s="382"/>
      <c r="C119" s="382"/>
      <c r="D119" s="382"/>
      <c r="E119" s="382"/>
      <c r="F119" s="382"/>
      <c r="G119" s="382"/>
      <c r="H119" s="382"/>
      <c r="I119" s="382"/>
      <c r="J119" s="382"/>
      <c r="K119" s="382"/>
      <c r="L119" s="382"/>
      <c r="M119" s="382"/>
      <c r="N119" s="382"/>
      <c r="O119" s="382"/>
      <c r="P119" s="382"/>
      <c r="Q119" s="382"/>
      <c r="R119" s="382"/>
      <c r="S119" s="343"/>
      <c r="T119" s="343"/>
      <c r="U119" s="343"/>
      <c r="V119" s="330"/>
      <c r="W119" s="330"/>
      <c r="X119" s="330"/>
      <c r="Y119" s="330"/>
      <c r="Z119" s="330"/>
      <c r="AA119" s="330"/>
      <c r="AB119" s="330"/>
      <c r="AC119" s="330"/>
      <c r="AD119" s="330"/>
      <c r="AE119" s="330"/>
      <c r="AF119" s="330"/>
      <c r="AG119" s="330"/>
      <c r="AH119" s="330"/>
      <c r="AI119" s="330"/>
      <c r="AJ119" s="330"/>
      <c r="AK119" s="330"/>
    </row>
    <row r="120" spans="1:37">
      <c r="A120" s="343"/>
      <c r="B120" s="382"/>
      <c r="C120" s="382"/>
      <c r="D120" s="382"/>
      <c r="E120" s="382"/>
      <c r="F120" s="382"/>
      <c r="G120" s="382"/>
      <c r="H120" s="382"/>
      <c r="I120" s="382"/>
      <c r="J120" s="382"/>
      <c r="K120" s="382"/>
      <c r="L120" s="382"/>
      <c r="M120" s="382"/>
      <c r="N120" s="382"/>
      <c r="O120" s="382"/>
      <c r="P120" s="382"/>
      <c r="Q120" s="382"/>
      <c r="R120" s="382"/>
      <c r="S120" s="343"/>
      <c r="T120" s="343"/>
      <c r="U120" s="343"/>
      <c r="V120" s="330"/>
      <c r="W120" s="330"/>
      <c r="X120" s="330"/>
      <c r="Y120" s="330"/>
      <c r="Z120" s="330"/>
      <c r="AA120" s="330"/>
      <c r="AB120" s="330"/>
      <c r="AC120" s="330"/>
      <c r="AD120" s="330"/>
      <c r="AE120" s="330"/>
      <c r="AF120" s="330"/>
      <c r="AG120" s="330"/>
      <c r="AH120" s="330"/>
      <c r="AI120" s="330"/>
      <c r="AJ120" s="330"/>
      <c r="AK120" s="330"/>
    </row>
    <row r="121" spans="1:37">
      <c r="A121" s="343"/>
      <c r="B121" s="382"/>
      <c r="C121" s="382"/>
      <c r="D121" s="382"/>
      <c r="E121" s="382"/>
      <c r="F121" s="382"/>
      <c r="G121" s="382"/>
      <c r="H121" s="382"/>
      <c r="I121" s="382"/>
      <c r="J121" s="382"/>
      <c r="K121" s="382"/>
      <c r="L121" s="382"/>
      <c r="M121" s="382"/>
      <c r="N121" s="382"/>
      <c r="O121" s="382"/>
      <c r="P121" s="382"/>
      <c r="Q121" s="382"/>
      <c r="R121" s="382"/>
      <c r="S121" s="343"/>
      <c r="T121" s="343"/>
      <c r="U121" s="343"/>
      <c r="V121" s="330"/>
      <c r="W121" s="330"/>
      <c r="X121" s="330"/>
      <c r="Y121" s="330"/>
      <c r="Z121" s="330"/>
      <c r="AA121" s="330"/>
      <c r="AB121" s="330"/>
      <c r="AC121" s="330"/>
      <c r="AD121" s="330"/>
      <c r="AE121" s="330"/>
      <c r="AF121" s="330"/>
      <c r="AG121" s="330"/>
      <c r="AH121" s="330"/>
      <c r="AI121" s="330"/>
      <c r="AJ121" s="330"/>
      <c r="AK121" s="330"/>
    </row>
    <row r="122" spans="1:37">
      <c r="A122" s="343"/>
      <c r="B122" s="382"/>
      <c r="C122" s="382"/>
      <c r="D122" s="382"/>
      <c r="E122" s="382"/>
      <c r="F122" s="382"/>
      <c r="G122" s="382"/>
      <c r="H122" s="382"/>
      <c r="I122" s="382"/>
      <c r="J122" s="382"/>
      <c r="K122" s="382"/>
      <c r="L122" s="382"/>
      <c r="M122" s="382"/>
      <c r="N122" s="382"/>
      <c r="O122" s="382"/>
      <c r="P122" s="382"/>
      <c r="Q122" s="382"/>
      <c r="R122" s="382"/>
      <c r="S122" s="343"/>
      <c r="T122" s="343"/>
      <c r="U122" s="343"/>
      <c r="V122" s="330"/>
      <c r="W122" s="330"/>
      <c r="X122" s="330"/>
      <c r="Y122" s="330"/>
      <c r="Z122" s="330"/>
      <c r="AA122" s="330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</row>
    <row r="123" spans="1:37">
      <c r="A123" s="343"/>
      <c r="B123" s="382"/>
      <c r="C123" s="382"/>
      <c r="D123" s="382"/>
      <c r="E123" s="382"/>
      <c r="F123" s="382"/>
      <c r="G123" s="382"/>
      <c r="H123" s="382"/>
      <c r="I123" s="382"/>
      <c r="J123" s="382"/>
      <c r="K123" s="382"/>
      <c r="L123" s="382"/>
      <c r="M123" s="382"/>
      <c r="N123" s="382"/>
      <c r="O123" s="382"/>
      <c r="P123" s="382"/>
      <c r="Q123" s="382"/>
      <c r="R123" s="382"/>
      <c r="S123" s="343"/>
      <c r="T123" s="343"/>
      <c r="U123" s="343"/>
      <c r="V123" s="330"/>
      <c r="W123" s="330"/>
      <c r="X123" s="330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</row>
    <row r="124" spans="1:37">
      <c r="A124" s="343"/>
      <c r="B124" s="382"/>
      <c r="C124" s="382"/>
      <c r="D124" s="382"/>
      <c r="E124" s="382"/>
      <c r="F124" s="382"/>
      <c r="G124" s="382"/>
      <c r="H124" s="382"/>
      <c r="I124" s="382"/>
      <c r="J124" s="382"/>
      <c r="K124" s="382"/>
      <c r="L124" s="382"/>
      <c r="M124" s="382"/>
      <c r="N124" s="382"/>
      <c r="O124" s="382"/>
      <c r="P124" s="382"/>
      <c r="Q124" s="382"/>
      <c r="R124" s="382"/>
      <c r="S124" s="343"/>
      <c r="T124" s="343"/>
      <c r="U124" s="343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</row>
    <row r="125" spans="1:37">
      <c r="A125" s="343"/>
      <c r="B125" s="382"/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Q125" s="382"/>
      <c r="R125" s="382"/>
      <c r="S125" s="343"/>
      <c r="T125" s="343"/>
      <c r="U125" s="343"/>
      <c r="V125" s="330"/>
      <c r="W125" s="330"/>
      <c r="X125" s="330"/>
      <c r="Y125" s="330"/>
      <c r="Z125" s="330"/>
      <c r="AA125" s="330"/>
      <c r="AB125" s="330"/>
      <c r="AC125" s="330"/>
      <c r="AD125" s="330"/>
      <c r="AE125" s="330"/>
      <c r="AF125" s="330"/>
      <c r="AG125" s="330"/>
      <c r="AH125" s="330"/>
      <c r="AI125" s="330"/>
      <c r="AJ125" s="330"/>
      <c r="AK125" s="330"/>
    </row>
    <row r="126" spans="1:37">
      <c r="A126" s="343"/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43"/>
      <c r="T126" s="343"/>
      <c r="U126" s="343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</row>
    <row r="127" spans="1:37">
      <c r="A127" s="343"/>
      <c r="B127" s="382"/>
      <c r="C127" s="382"/>
      <c r="D127" s="382"/>
      <c r="E127" s="382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Q127" s="382"/>
      <c r="R127" s="382"/>
      <c r="S127" s="343"/>
      <c r="T127" s="343"/>
      <c r="U127" s="343"/>
      <c r="V127" s="330"/>
      <c r="W127" s="330"/>
      <c r="X127" s="330"/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</row>
    <row r="128" spans="1:37">
      <c r="A128" s="343"/>
      <c r="B128" s="382"/>
      <c r="C128" s="382"/>
      <c r="D128" s="382"/>
      <c r="E128" s="382"/>
      <c r="F128" s="382"/>
      <c r="G128" s="382"/>
      <c r="H128" s="382"/>
      <c r="I128" s="382"/>
      <c r="J128" s="382"/>
      <c r="K128" s="382"/>
      <c r="L128" s="382"/>
      <c r="M128" s="382"/>
      <c r="N128" s="382"/>
      <c r="O128" s="382"/>
      <c r="P128" s="382"/>
      <c r="Q128" s="382"/>
      <c r="R128" s="382"/>
      <c r="S128" s="343"/>
      <c r="T128" s="343"/>
      <c r="U128" s="343"/>
      <c r="V128" s="330"/>
      <c r="W128" s="330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  <c r="AK128" s="330"/>
    </row>
    <row r="129" spans="1:37">
      <c r="A129" s="343"/>
      <c r="B129" s="382"/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Q129" s="382"/>
      <c r="R129" s="382"/>
      <c r="S129" s="343"/>
      <c r="T129" s="343"/>
      <c r="U129" s="343"/>
      <c r="V129" s="330"/>
      <c r="W129" s="330"/>
      <c r="X129" s="330"/>
      <c r="Y129" s="330"/>
      <c r="Z129" s="330"/>
      <c r="AA129" s="330"/>
      <c r="AB129" s="330"/>
      <c r="AC129" s="330"/>
      <c r="AD129" s="330"/>
      <c r="AE129" s="330"/>
      <c r="AF129" s="330"/>
      <c r="AG129" s="330"/>
      <c r="AH129" s="330"/>
      <c r="AI129" s="330"/>
      <c r="AJ129" s="330"/>
      <c r="AK129" s="330"/>
    </row>
    <row r="130" spans="1:37">
      <c r="A130" s="343"/>
      <c r="B130" s="382"/>
      <c r="C130" s="382"/>
      <c r="D130" s="382"/>
      <c r="E130" s="382"/>
      <c r="F130" s="382"/>
      <c r="G130" s="382"/>
      <c r="H130" s="382"/>
      <c r="I130" s="382"/>
      <c r="J130" s="382"/>
      <c r="K130" s="382"/>
      <c r="L130" s="382"/>
      <c r="M130" s="382"/>
      <c r="N130" s="382"/>
      <c r="O130" s="382"/>
      <c r="P130" s="382"/>
      <c r="Q130" s="382"/>
      <c r="R130" s="382"/>
      <c r="S130" s="343"/>
      <c r="T130" s="343"/>
      <c r="U130" s="343"/>
      <c r="V130" s="330"/>
      <c r="W130" s="330"/>
      <c r="X130" s="330"/>
      <c r="Y130" s="330"/>
      <c r="Z130" s="330"/>
      <c r="AA130" s="330"/>
      <c r="AB130" s="330"/>
      <c r="AC130" s="330"/>
      <c r="AD130" s="330"/>
      <c r="AE130" s="330"/>
      <c r="AF130" s="330"/>
      <c r="AG130" s="330"/>
      <c r="AH130" s="330"/>
      <c r="AI130" s="330"/>
      <c r="AJ130" s="330"/>
      <c r="AK130" s="330"/>
    </row>
    <row r="131" spans="1:37">
      <c r="A131" s="343"/>
      <c r="B131" s="382"/>
      <c r="C131" s="382"/>
      <c r="D131" s="382"/>
      <c r="E131" s="382"/>
      <c r="F131" s="382"/>
      <c r="G131" s="382"/>
      <c r="H131" s="382"/>
      <c r="I131" s="382"/>
      <c r="J131" s="382"/>
      <c r="K131" s="382"/>
      <c r="L131" s="382"/>
      <c r="M131" s="382"/>
      <c r="N131" s="382"/>
      <c r="O131" s="382"/>
      <c r="P131" s="382"/>
      <c r="Q131" s="382"/>
      <c r="R131" s="382"/>
      <c r="S131" s="343"/>
      <c r="T131" s="343"/>
      <c r="U131" s="343"/>
      <c r="V131" s="330"/>
      <c r="W131" s="330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</row>
    <row r="132" spans="1:37">
      <c r="A132" s="343"/>
      <c r="B132" s="382"/>
      <c r="C132" s="382"/>
      <c r="D132" s="382"/>
      <c r="E132" s="382"/>
      <c r="F132" s="382"/>
      <c r="G132" s="382"/>
      <c r="H132" s="382"/>
      <c r="I132" s="382"/>
      <c r="J132" s="382"/>
      <c r="K132" s="382"/>
      <c r="L132" s="382"/>
      <c r="M132" s="382"/>
      <c r="N132" s="382"/>
      <c r="O132" s="382"/>
      <c r="P132" s="382"/>
      <c r="Q132" s="382"/>
      <c r="R132" s="382"/>
      <c r="S132" s="343"/>
      <c r="T132" s="343"/>
      <c r="U132" s="343"/>
      <c r="V132" s="330"/>
      <c r="W132" s="330"/>
      <c r="X132" s="330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</row>
    <row r="133" spans="1:37">
      <c r="A133" s="343"/>
      <c r="B133" s="382"/>
      <c r="C133" s="382"/>
      <c r="D133" s="382"/>
      <c r="E133" s="382"/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43"/>
      <c r="T133" s="343"/>
      <c r="U133" s="343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30"/>
      <c r="AG133" s="330"/>
      <c r="AH133" s="330"/>
      <c r="AI133" s="330"/>
      <c r="AJ133" s="330"/>
      <c r="AK133" s="330"/>
    </row>
    <row r="134" spans="1:37">
      <c r="A134" s="343"/>
      <c r="B134" s="382"/>
      <c r="C134" s="382"/>
      <c r="D134" s="382"/>
      <c r="E134" s="382"/>
      <c r="F134" s="382"/>
      <c r="G134" s="382"/>
      <c r="H134" s="382"/>
      <c r="I134" s="382"/>
      <c r="J134" s="382"/>
      <c r="K134" s="382"/>
      <c r="L134" s="382"/>
      <c r="M134" s="382"/>
      <c r="N134" s="382"/>
      <c r="O134" s="382"/>
      <c r="P134" s="382"/>
      <c r="Q134" s="382"/>
      <c r="R134" s="382"/>
      <c r="S134" s="343"/>
      <c r="T134" s="343"/>
      <c r="U134" s="343"/>
      <c r="V134" s="330"/>
      <c r="W134" s="330"/>
      <c r="X134" s="330"/>
      <c r="Y134" s="330"/>
      <c r="Z134" s="330"/>
      <c r="AA134" s="330"/>
      <c r="AB134" s="330"/>
      <c r="AC134" s="330"/>
      <c r="AD134" s="330"/>
      <c r="AE134" s="330"/>
      <c r="AF134" s="330"/>
      <c r="AG134" s="330"/>
      <c r="AH134" s="330"/>
      <c r="AI134" s="330"/>
      <c r="AJ134" s="330"/>
      <c r="AK134" s="330"/>
    </row>
    <row r="135" spans="1:37">
      <c r="A135" s="343"/>
      <c r="B135" s="382"/>
      <c r="C135" s="382"/>
      <c r="D135" s="382"/>
      <c r="E135" s="382"/>
      <c r="F135" s="382"/>
      <c r="G135" s="382"/>
      <c r="H135" s="382"/>
      <c r="I135" s="382"/>
      <c r="J135" s="382"/>
      <c r="K135" s="382"/>
      <c r="L135" s="382"/>
      <c r="M135" s="382"/>
      <c r="N135" s="382"/>
      <c r="O135" s="382"/>
      <c r="P135" s="382"/>
      <c r="Q135" s="382"/>
      <c r="R135" s="382"/>
      <c r="S135" s="343"/>
      <c r="T135" s="343"/>
      <c r="U135" s="343"/>
      <c r="V135" s="330"/>
      <c r="W135" s="330"/>
      <c r="X135" s="330"/>
      <c r="Y135" s="330"/>
      <c r="Z135" s="330"/>
      <c r="AA135" s="330"/>
      <c r="AB135" s="330"/>
      <c r="AC135" s="330"/>
      <c r="AD135" s="330"/>
      <c r="AE135" s="330"/>
      <c r="AF135" s="330"/>
      <c r="AG135" s="330"/>
      <c r="AH135" s="330"/>
      <c r="AI135" s="330"/>
      <c r="AJ135" s="330"/>
      <c r="AK135" s="330"/>
    </row>
    <row r="136" spans="1:37">
      <c r="A136" s="343"/>
      <c r="B136" s="382"/>
      <c r="C136" s="382"/>
      <c r="D136" s="382"/>
      <c r="E136" s="382"/>
      <c r="F136" s="382"/>
      <c r="G136" s="382"/>
      <c r="H136" s="382"/>
      <c r="I136" s="382"/>
      <c r="J136" s="382"/>
      <c r="K136" s="382"/>
      <c r="L136" s="382"/>
      <c r="M136" s="382"/>
      <c r="N136" s="382"/>
      <c r="O136" s="382"/>
      <c r="P136" s="382"/>
      <c r="Q136" s="382"/>
      <c r="R136" s="382"/>
      <c r="S136" s="343"/>
      <c r="T136" s="343"/>
      <c r="U136" s="343"/>
      <c r="V136" s="330"/>
      <c r="W136" s="330"/>
      <c r="X136" s="330"/>
      <c r="Y136" s="330"/>
      <c r="Z136" s="330"/>
      <c r="AA136" s="330"/>
      <c r="AB136" s="330"/>
      <c r="AC136" s="330"/>
      <c r="AD136" s="330"/>
      <c r="AE136" s="330"/>
      <c r="AF136" s="330"/>
      <c r="AG136" s="330"/>
      <c r="AH136" s="330"/>
      <c r="AI136" s="330"/>
      <c r="AJ136" s="330"/>
      <c r="AK136" s="330"/>
    </row>
    <row r="137" spans="1:37">
      <c r="A137" s="343"/>
      <c r="B137" s="382"/>
      <c r="C137" s="382"/>
      <c r="D137" s="382"/>
      <c r="E137" s="382"/>
      <c r="F137" s="382"/>
      <c r="G137" s="382"/>
      <c r="H137" s="382"/>
      <c r="I137" s="382"/>
      <c r="J137" s="382"/>
      <c r="K137" s="382"/>
      <c r="L137" s="382"/>
      <c r="M137" s="382"/>
      <c r="N137" s="382"/>
      <c r="O137" s="382"/>
      <c r="P137" s="382"/>
      <c r="Q137" s="382"/>
      <c r="R137" s="382"/>
      <c r="S137" s="343"/>
      <c r="T137" s="343"/>
      <c r="U137" s="343"/>
      <c r="V137" s="330"/>
      <c r="W137" s="330"/>
      <c r="X137" s="330"/>
      <c r="Y137" s="330"/>
      <c r="Z137" s="330"/>
      <c r="AA137" s="330"/>
      <c r="AB137" s="330"/>
      <c r="AC137" s="330"/>
      <c r="AD137" s="330"/>
      <c r="AE137" s="330"/>
      <c r="AF137" s="330"/>
      <c r="AG137" s="330"/>
      <c r="AH137" s="330"/>
      <c r="AI137" s="330"/>
      <c r="AJ137" s="330"/>
      <c r="AK137" s="330"/>
    </row>
    <row r="138" spans="1:37">
      <c r="A138" s="343"/>
      <c r="B138" s="382"/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2"/>
      <c r="O138" s="382"/>
      <c r="P138" s="382"/>
      <c r="Q138" s="382"/>
      <c r="R138" s="382"/>
      <c r="S138" s="343"/>
      <c r="T138" s="343"/>
      <c r="U138" s="343"/>
      <c r="V138" s="330"/>
      <c r="W138" s="330"/>
      <c r="X138" s="330"/>
      <c r="Y138" s="330"/>
      <c r="Z138" s="330"/>
      <c r="AA138" s="330"/>
      <c r="AB138" s="330"/>
      <c r="AC138" s="330"/>
      <c r="AD138" s="330"/>
      <c r="AE138" s="330"/>
      <c r="AF138" s="330"/>
      <c r="AG138" s="330"/>
      <c r="AH138" s="330"/>
      <c r="AI138" s="330"/>
      <c r="AJ138" s="330"/>
      <c r="AK138" s="330"/>
    </row>
    <row r="139" spans="1:37">
      <c r="A139" s="343"/>
      <c r="B139" s="382"/>
      <c r="C139" s="382"/>
      <c r="D139" s="382"/>
      <c r="E139" s="382"/>
      <c r="F139" s="382"/>
      <c r="G139" s="382"/>
      <c r="H139" s="382"/>
      <c r="I139" s="382"/>
      <c r="J139" s="382"/>
      <c r="K139" s="382"/>
      <c r="L139" s="382"/>
      <c r="M139" s="382"/>
      <c r="N139" s="382"/>
      <c r="O139" s="382"/>
      <c r="P139" s="382"/>
      <c r="Q139" s="382"/>
      <c r="R139" s="382"/>
      <c r="S139" s="343"/>
      <c r="T139" s="343"/>
      <c r="U139" s="343"/>
      <c r="V139" s="330"/>
      <c r="W139" s="330"/>
      <c r="X139" s="330"/>
      <c r="Y139" s="330"/>
      <c r="Z139" s="330"/>
      <c r="AA139" s="330"/>
      <c r="AB139" s="330"/>
      <c r="AC139" s="330"/>
      <c r="AD139" s="330"/>
      <c r="AE139" s="330"/>
      <c r="AF139" s="330"/>
      <c r="AG139" s="330"/>
      <c r="AH139" s="330"/>
      <c r="AI139" s="330"/>
      <c r="AJ139" s="330"/>
      <c r="AK139" s="330"/>
    </row>
    <row r="140" spans="1:37">
      <c r="A140" s="343"/>
      <c r="B140" s="382"/>
      <c r="C140" s="382"/>
      <c r="D140" s="382"/>
      <c r="E140" s="382"/>
      <c r="F140" s="382"/>
      <c r="G140" s="382"/>
      <c r="H140" s="382"/>
      <c r="I140" s="382"/>
      <c r="J140" s="382"/>
      <c r="K140" s="382"/>
      <c r="L140" s="382"/>
      <c r="M140" s="382"/>
      <c r="N140" s="382"/>
      <c r="O140" s="382"/>
      <c r="P140" s="382"/>
      <c r="Q140" s="382"/>
      <c r="R140" s="382"/>
      <c r="S140" s="343"/>
      <c r="T140" s="343"/>
      <c r="U140" s="343"/>
      <c r="V140" s="330"/>
      <c r="W140" s="330"/>
      <c r="X140" s="330"/>
      <c r="Y140" s="330"/>
      <c r="Z140" s="330"/>
      <c r="AA140" s="330"/>
      <c r="AB140" s="330"/>
      <c r="AC140" s="330"/>
      <c r="AD140" s="330"/>
      <c r="AE140" s="330"/>
      <c r="AF140" s="330"/>
      <c r="AG140" s="330"/>
      <c r="AH140" s="330"/>
      <c r="AI140" s="330"/>
      <c r="AJ140" s="330"/>
      <c r="AK140" s="330"/>
    </row>
    <row r="141" spans="1:37">
      <c r="A141" s="343"/>
      <c r="B141" s="382"/>
      <c r="C141" s="382"/>
      <c r="D141" s="382"/>
      <c r="E141" s="382"/>
      <c r="F141" s="382"/>
      <c r="G141" s="382"/>
      <c r="H141" s="382"/>
      <c r="I141" s="382"/>
      <c r="J141" s="382"/>
      <c r="K141" s="382"/>
      <c r="L141" s="382"/>
      <c r="M141" s="382"/>
      <c r="N141" s="382"/>
      <c r="O141" s="382"/>
      <c r="P141" s="382"/>
      <c r="Q141" s="382"/>
      <c r="R141" s="382"/>
      <c r="S141" s="343"/>
      <c r="T141" s="343"/>
      <c r="U141" s="343"/>
      <c r="V141" s="330"/>
      <c r="W141" s="330"/>
      <c r="X141" s="330"/>
      <c r="Y141" s="330"/>
      <c r="Z141" s="330"/>
      <c r="AA141" s="330"/>
      <c r="AB141" s="330"/>
      <c r="AC141" s="330"/>
      <c r="AD141" s="330"/>
      <c r="AE141" s="330"/>
      <c r="AF141" s="330"/>
      <c r="AG141" s="330"/>
      <c r="AH141" s="330"/>
      <c r="AI141" s="330"/>
      <c r="AJ141" s="330"/>
      <c r="AK141" s="330"/>
    </row>
    <row r="142" spans="1:37">
      <c r="A142" s="343"/>
      <c r="B142" s="382"/>
      <c r="C142" s="382"/>
      <c r="D142" s="382"/>
      <c r="E142" s="382"/>
      <c r="F142" s="382"/>
      <c r="G142" s="382"/>
      <c r="H142" s="382"/>
      <c r="I142" s="382"/>
      <c r="J142" s="382"/>
      <c r="K142" s="382"/>
      <c r="L142" s="382"/>
      <c r="M142" s="382"/>
      <c r="N142" s="382"/>
      <c r="O142" s="382"/>
      <c r="P142" s="382"/>
      <c r="Q142" s="382"/>
      <c r="R142" s="382"/>
      <c r="S142" s="343"/>
      <c r="T142" s="343"/>
      <c r="U142" s="343"/>
      <c r="V142" s="330"/>
      <c r="W142" s="330"/>
      <c r="X142" s="330"/>
      <c r="Y142" s="330"/>
      <c r="Z142" s="330"/>
      <c r="AA142" s="330"/>
      <c r="AB142" s="330"/>
      <c r="AC142" s="330"/>
      <c r="AD142" s="330"/>
      <c r="AE142" s="330"/>
      <c r="AF142" s="330"/>
      <c r="AG142" s="330"/>
      <c r="AH142" s="330"/>
      <c r="AI142" s="330"/>
      <c r="AJ142" s="330"/>
      <c r="AK142" s="330"/>
    </row>
    <row r="143" spans="1:37">
      <c r="A143" s="343"/>
      <c r="B143" s="382"/>
      <c r="C143" s="382"/>
      <c r="D143" s="382"/>
      <c r="E143" s="382"/>
      <c r="F143" s="382"/>
      <c r="G143" s="382"/>
      <c r="H143" s="382"/>
      <c r="I143" s="382"/>
      <c r="J143" s="382"/>
      <c r="K143" s="382"/>
      <c r="L143" s="382"/>
      <c r="M143" s="382"/>
      <c r="N143" s="382"/>
      <c r="O143" s="382"/>
      <c r="P143" s="382"/>
      <c r="Q143" s="382"/>
      <c r="R143" s="382"/>
      <c r="S143" s="343"/>
      <c r="T143" s="343"/>
      <c r="U143" s="343"/>
      <c r="V143" s="330"/>
      <c r="W143" s="330"/>
      <c r="X143" s="330"/>
      <c r="Y143" s="330"/>
      <c r="Z143" s="330"/>
      <c r="AA143" s="330"/>
      <c r="AB143" s="330"/>
      <c r="AC143" s="330"/>
      <c r="AD143" s="330"/>
      <c r="AE143" s="330"/>
      <c r="AF143" s="330"/>
      <c r="AG143" s="330"/>
      <c r="AH143" s="330"/>
      <c r="AI143" s="330"/>
      <c r="AJ143" s="330"/>
      <c r="AK143" s="330"/>
    </row>
    <row r="144" spans="1:37">
      <c r="A144" s="343"/>
      <c r="B144" s="382"/>
      <c r="C144" s="382"/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2"/>
      <c r="O144" s="382"/>
      <c r="P144" s="382"/>
      <c r="Q144" s="382"/>
      <c r="R144" s="382"/>
      <c r="S144" s="343"/>
      <c r="T144" s="343"/>
      <c r="U144" s="343"/>
      <c r="V144" s="330"/>
      <c r="W144" s="330"/>
      <c r="X144" s="330"/>
      <c r="Y144" s="330"/>
      <c r="Z144" s="330"/>
      <c r="AA144" s="330"/>
      <c r="AB144" s="330"/>
      <c r="AC144" s="330"/>
      <c r="AD144" s="330"/>
      <c r="AE144" s="330"/>
      <c r="AF144" s="330"/>
      <c r="AG144" s="330"/>
      <c r="AH144" s="330"/>
      <c r="AI144" s="330"/>
      <c r="AJ144" s="330"/>
      <c r="AK144" s="330"/>
    </row>
    <row r="145" spans="1:37">
      <c r="A145" s="343"/>
      <c r="B145" s="382"/>
      <c r="C145" s="382"/>
      <c r="D145" s="382"/>
      <c r="E145" s="382"/>
      <c r="F145" s="382"/>
      <c r="G145" s="382"/>
      <c r="H145" s="382"/>
      <c r="I145" s="382"/>
      <c r="J145" s="382"/>
      <c r="K145" s="382"/>
      <c r="L145" s="382"/>
      <c r="M145" s="382"/>
      <c r="N145" s="382"/>
      <c r="O145" s="382"/>
      <c r="P145" s="382"/>
      <c r="Q145" s="382"/>
      <c r="R145" s="382"/>
      <c r="S145" s="343"/>
      <c r="T145" s="343"/>
      <c r="U145" s="343"/>
      <c r="V145" s="330"/>
      <c r="W145" s="330"/>
      <c r="X145" s="330"/>
      <c r="Y145" s="330"/>
      <c r="Z145" s="330"/>
      <c r="AA145" s="330"/>
      <c r="AB145" s="330"/>
      <c r="AC145" s="330"/>
      <c r="AD145" s="330"/>
      <c r="AE145" s="330"/>
      <c r="AF145" s="330"/>
      <c r="AG145" s="330"/>
      <c r="AH145" s="330"/>
      <c r="AI145" s="330"/>
      <c r="AJ145" s="330"/>
      <c r="AK145" s="330"/>
    </row>
    <row r="146" spans="1:37">
      <c r="A146" s="343"/>
      <c r="B146" s="382"/>
      <c r="C146" s="382"/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382"/>
      <c r="Q146" s="382"/>
      <c r="R146" s="382"/>
      <c r="S146" s="343"/>
      <c r="T146" s="343"/>
      <c r="U146" s="343"/>
      <c r="V146" s="330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</row>
    <row r="147" spans="1:37">
      <c r="A147" s="343"/>
      <c r="B147" s="382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382"/>
      <c r="Q147" s="382"/>
      <c r="R147" s="382"/>
      <c r="S147" s="343"/>
      <c r="T147" s="343"/>
      <c r="U147" s="343"/>
      <c r="V147" s="330"/>
      <c r="W147" s="330"/>
      <c r="X147" s="330"/>
      <c r="Y147" s="330"/>
      <c r="Z147" s="330"/>
      <c r="AA147" s="330"/>
      <c r="AB147" s="330"/>
      <c r="AC147" s="330"/>
      <c r="AD147" s="330"/>
      <c r="AE147" s="330"/>
      <c r="AF147" s="330"/>
      <c r="AG147" s="330"/>
      <c r="AH147" s="330"/>
      <c r="AI147" s="330"/>
      <c r="AJ147" s="330"/>
      <c r="AK147" s="330"/>
    </row>
    <row r="148" spans="1:37">
      <c r="A148" s="343"/>
      <c r="B148" s="382"/>
      <c r="C148" s="382"/>
      <c r="D148" s="382"/>
      <c r="E148" s="382"/>
      <c r="F148" s="382"/>
      <c r="G148" s="382"/>
      <c r="H148" s="382"/>
      <c r="I148" s="382"/>
      <c r="J148" s="382"/>
      <c r="K148" s="382"/>
      <c r="L148" s="382"/>
      <c r="M148" s="382"/>
      <c r="N148" s="382"/>
      <c r="O148" s="382"/>
      <c r="P148" s="382"/>
      <c r="Q148" s="382"/>
      <c r="R148" s="382"/>
      <c r="S148" s="343"/>
      <c r="T148" s="343"/>
      <c r="U148" s="343"/>
      <c r="V148" s="330"/>
      <c r="W148" s="330"/>
      <c r="X148" s="330"/>
      <c r="Y148" s="330"/>
      <c r="Z148" s="330"/>
      <c r="AA148" s="330"/>
      <c r="AB148" s="330"/>
      <c r="AC148" s="330"/>
      <c r="AD148" s="330"/>
      <c r="AE148" s="330"/>
      <c r="AF148" s="330"/>
      <c r="AG148" s="330"/>
      <c r="AH148" s="330"/>
      <c r="AI148" s="330"/>
      <c r="AJ148" s="330"/>
      <c r="AK148" s="330"/>
    </row>
    <row r="149" spans="1:37">
      <c r="A149" s="343"/>
      <c r="B149" s="382"/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43"/>
      <c r="T149" s="343"/>
      <c r="U149" s="343"/>
      <c r="V149" s="330"/>
      <c r="W149" s="330"/>
      <c r="X149" s="330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</row>
    <row r="150" spans="1:37">
      <c r="A150" s="343"/>
      <c r="B150" s="382"/>
      <c r="C150" s="382"/>
      <c r="D150" s="382"/>
      <c r="E150" s="382"/>
      <c r="F150" s="382"/>
      <c r="G150" s="382"/>
      <c r="H150" s="382"/>
      <c r="I150" s="382"/>
      <c r="J150" s="382"/>
      <c r="K150" s="382"/>
      <c r="L150" s="382"/>
      <c r="M150" s="382"/>
      <c r="N150" s="382"/>
      <c r="O150" s="382"/>
      <c r="P150" s="382"/>
      <c r="Q150" s="382"/>
      <c r="R150" s="382"/>
      <c r="S150" s="343"/>
      <c r="T150" s="343"/>
      <c r="U150" s="343"/>
      <c r="V150" s="330"/>
      <c r="W150" s="330"/>
      <c r="X150" s="330"/>
      <c r="Y150" s="330"/>
      <c r="Z150" s="330"/>
      <c r="AA150" s="330"/>
      <c r="AB150" s="330"/>
      <c r="AC150" s="330"/>
      <c r="AD150" s="330"/>
      <c r="AE150" s="330"/>
      <c r="AF150" s="330"/>
      <c r="AG150" s="330"/>
      <c r="AH150" s="330"/>
      <c r="AI150" s="330"/>
      <c r="AJ150" s="330"/>
      <c r="AK150" s="330"/>
    </row>
    <row r="151" spans="1:37">
      <c r="A151" s="343"/>
      <c r="B151" s="382"/>
      <c r="C151" s="382"/>
      <c r="D151" s="382"/>
      <c r="E151" s="382"/>
      <c r="F151" s="382"/>
      <c r="G151" s="382"/>
      <c r="H151" s="382"/>
      <c r="I151" s="382"/>
      <c r="J151" s="382"/>
      <c r="K151" s="382"/>
      <c r="L151" s="382"/>
      <c r="M151" s="382"/>
      <c r="N151" s="382"/>
      <c r="O151" s="382"/>
      <c r="P151" s="382"/>
      <c r="Q151" s="382"/>
      <c r="R151" s="382"/>
      <c r="S151" s="343"/>
      <c r="T151" s="343"/>
      <c r="U151" s="343"/>
      <c r="V151" s="330"/>
      <c r="W151" s="330"/>
      <c r="X151" s="330"/>
      <c r="Y151" s="330"/>
      <c r="Z151" s="330"/>
      <c r="AA151" s="330"/>
      <c r="AB151" s="330"/>
      <c r="AC151" s="330"/>
      <c r="AD151" s="330"/>
      <c r="AE151" s="330"/>
      <c r="AF151" s="330"/>
      <c r="AG151" s="330"/>
      <c r="AH151" s="330"/>
      <c r="AI151" s="330"/>
      <c r="AJ151" s="330"/>
      <c r="AK151" s="330"/>
    </row>
    <row r="152" spans="1:37">
      <c r="A152" s="343"/>
      <c r="B152" s="382"/>
      <c r="C152" s="382"/>
      <c r="D152" s="382"/>
      <c r="E152" s="382"/>
      <c r="F152" s="382"/>
      <c r="G152" s="382"/>
      <c r="H152" s="382"/>
      <c r="I152" s="382"/>
      <c r="J152" s="382"/>
      <c r="K152" s="382"/>
      <c r="L152" s="382"/>
      <c r="M152" s="382"/>
      <c r="N152" s="382"/>
      <c r="O152" s="382"/>
      <c r="P152" s="382"/>
      <c r="Q152" s="382"/>
      <c r="R152" s="382"/>
      <c r="S152" s="343"/>
      <c r="T152" s="343"/>
      <c r="U152" s="343"/>
      <c r="V152" s="330"/>
      <c r="W152" s="330"/>
      <c r="X152" s="330"/>
      <c r="Y152" s="330"/>
      <c r="Z152" s="330"/>
      <c r="AA152" s="330"/>
      <c r="AB152" s="330"/>
      <c r="AC152" s="330"/>
      <c r="AD152" s="330"/>
      <c r="AE152" s="330"/>
      <c r="AF152" s="330"/>
      <c r="AG152" s="330"/>
      <c r="AH152" s="330"/>
      <c r="AI152" s="330"/>
      <c r="AJ152" s="330"/>
      <c r="AK152" s="330"/>
    </row>
    <row r="153" spans="1:37">
      <c r="A153" s="343"/>
      <c r="B153" s="382"/>
      <c r="C153" s="382"/>
      <c r="D153" s="382"/>
      <c r="E153" s="382"/>
      <c r="F153" s="382"/>
      <c r="G153" s="382"/>
      <c r="H153" s="382"/>
      <c r="I153" s="382"/>
      <c r="J153" s="382"/>
      <c r="K153" s="382"/>
      <c r="L153" s="382"/>
      <c r="M153" s="382"/>
      <c r="N153" s="382"/>
      <c r="O153" s="382"/>
      <c r="P153" s="382"/>
      <c r="Q153" s="382"/>
      <c r="R153" s="382"/>
      <c r="S153" s="343"/>
      <c r="T153" s="343"/>
      <c r="U153" s="343"/>
      <c r="V153" s="330"/>
      <c r="W153" s="330"/>
      <c r="X153" s="330"/>
      <c r="Y153" s="330"/>
      <c r="Z153" s="330"/>
      <c r="AA153" s="330"/>
      <c r="AB153" s="330"/>
      <c r="AC153" s="330"/>
      <c r="AD153" s="330"/>
      <c r="AE153" s="330"/>
      <c r="AF153" s="330"/>
      <c r="AG153" s="330"/>
      <c r="AH153" s="330"/>
      <c r="AI153" s="330"/>
      <c r="AJ153" s="330"/>
      <c r="AK153" s="330"/>
    </row>
    <row r="154" spans="1:37">
      <c r="A154" s="343"/>
      <c r="B154" s="382"/>
      <c r="C154" s="382"/>
      <c r="D154" s="382"/>
      <c r="E154" s="382"/>
      <c r="F154" s="382"/>
      <c r="G154" s="382"/>
      <c r="H154" s="382"/>
      <c r="I154" s="382"/>
      <c r="J154" s="382"/>
      <c r="K154" s="382"/>
      <c r="L154" s="382"/>
      <c r="M154" s="382"/>
      <c r="N154" s="382"/>
      <c r="O154" s="382"/>
      <c r="P154" s="382"/>
      <c r="Q154" s="382"/>
      <c r="R154" s="382"/>
      <c r="S154" s="343"/>
      <c r="T154" s="343"/>
      <c r="U154" s="343"/>
      <c r="V154" s="330"/>
      <c r="W154" s="330"/>
      <c r="X154" s="330"/>
      <c r="Y154" s="330"/>
      <c r="Z154" s="330"/>
      <c r="AA154" s="330"/>
      <c r="AB154" s="330"/>
      <c r="AC154" s="330"/>
      <c r="AD154" s="330"/>
      <c r="AE154" s="330"/>
      <c r="AF154" s="330"/>
      <c r="AG154" s="330"/>
      <c r="AH154" s="330"/>
      <c r="AI154" s="330"/>
      <c r="AJ154" s="330"/>
      <c r="AK154" s="330"/>
    </row>
    <row r="155" spans="1:37">
      <c r="A155" s="343"/>
      <c r="B155" s="382"/>
      <c r="C155" s="382"/>
      <c r="D155" s="382"/>
      <c r="E155" s="382"/>
      <c r="F155" s="382"/>
      <c r="G155" s="382"/>
      <c r="H155" s="382"/>
      <c r="I155" s="382"/>
      <c r="J155" s="382"/>
      <c r="K155" s="382"/>
      <c r="L155" s="382"/>
      <c r="M155" s="382"/>
      <c r="N155" s="382"/>
      <c r="O155" s="382"/>
      <c r="P155" s="382"/>
      <c r="Q155" s="382"/>
      <c r="R155" s="382"/>
      <c r="S155" s="343"/>
      <c r="T155" s="343"/>
      <c r="U155" s="343"/>
      <c r="V155" s="330"/>
      <c r="W155" s="330"/>
      <c r="X155" s="330"/>
      <c r="Y155" s="330"/>
      <c r="Z155" s="330"/>
      <c r="AA155" s="330"/>
      <c r="AB155" s="330"/>
      <c r="AC155" s="330"/>
      <c r="AD155" s="330"/>
      <c r="AE155" s="330"/>
      <c r="AF155" s="330"/>
      <c r="AG155" s="330"/>
      <c r="AH155" s="330"/>
      <c r="AI155" s="330"/>
      <c r="AJ155" s="330"/>
      <c r="AK155" s="330"/>
    </row>
    <row r="156" spans="1:37">
      <c r="A156" s="343"/>
      <c r="B156" s="382"/>
      <c r="C156" s="382"/>
      <c r="D156" s="382"/>
      <c r="E156" s="382"/>
      <c r="F156" s="382"/>
      <c r="G156" s="382"/>
      <c r="H156" s="382"/>
      <c r="I156" s="382"/>
      <c r="J156" s="382"/>
      <c r="K156" s="382"/>
      <c r="L156" s="382"/>
      <c r="M156" s="382"/>
      <c r="N156" s="382"/>
      <c r="O156" s="382"/>
      <c r="P156" s="382"/>
      <c r="Q156" s="382"/>
      <c r="R156" s="382"/>
      <c r="S156" s="343"/>
      <c r="T156" s="343"/>
      <c r="U156" s="343"/>
      <c r="V156" s="330"/>
      <c r="W156" s="330"/>
      <c r="X156" s="330"/>
      <c r="Y156" s="330"/>
      <c r="Z156" s="330"/>
      <c r="AA156" s="330"/>
      <c r="AB156" s="330"/>
      <c r="AC156" s="330"/>
      <c r="AD156" s="330"/>
      <c r="AE156" s="330"/>
      <c r="AF156" s="330"/>
      <c r="AG156" s="330"/>
      <c r="AH156" s="330"/>
      <c r="AI156" s="330"/>
      <c r="AJ156" s="330"/>
      <c r="AK156" s="330"/>
    </row>
    <row r="157" spans="1:37">
      <c r="A157" s="343"/>
      <c r="B157" s="382"/>
      <c r="C157" s="382"/>
      <c r="D157" s="382"/>
      <c r="E157" s="382"/>
      <c r="F157" s="382"/>
      <c r="G157" s="382"/>
      <c r="H157" s="382"/>
      <c r="I157" s="382"/>
      <c r="J157" s="382"/>
      <c r="K157" s="382"/>
      <c r="L157" s="382"/>
      <c r="M157" s="382"/>
      <c r="N157" s="382"/>
      <c r="O157" s="382"/>
      <c r="P157" s="382"/>
      <c r="Q157" s="382"/>
      <c r="R157" s="382"/>
      <c r="S157" s="343"/>
      <c r="T157" s="343"/>
      <c r="U157" s="343"/>
      <c r="V157" s="330"/>
      <c r="W157" s="330"/>
      <c r="X157" s="330"/>
      <c r="Y157" s="330"/>
      <c r="Z157" s="330"/>
      <c r="AA157" s="330"/>
      <c r="AB157" s="330"/>
      <c r="AC157" s="330"/>
      <c r="AD157" s="330"/>
      <c r="AE157" s="330"/>
      <c r="AF157" s="330"/>
      <c r="AG157" s="330"/>
      <c r="AH157" s="330"/>
      <c r="AI157" s="330"/>
      <c r="AJ157" s="330"/>
      <c r="AK157" s="330"/>
    </row>
    <row r="158" spans="1:37">
      <c r="A158" s="343"/>
      <c r="B158" s="382"/>
      <c r="C158" s="382"/>
      <c r="D158" s="382"/>
      <c r="E158" s="382"/>
      <c r="F158" s="382"/>
      <c r="G158" s="382"/>
      <c r="H158" s="382"/>
      <c r="I158" s="382"/>
      <c r="J158" s="382"/>
      <c r="K158" s="382"/>
      <c r="L158" s="382"/>
      <c r="M158" s="382"/>
      <c r="N158" s="382"/>
      <c r="O158" s="382"/>
      <c r="P158" s="382"/>
      <c r="Q158" s="382"/>
      <c r="R158" s="382"/>
      <c r="S158" s="343"/>
      <c r="T158" s="343"/>
      <c r="U158" s="343"/>
      <c r="V158" s="330"/>
      <c r="W158" s="330"/>
      <c r="X158" s="330"/>
      <c r="Y158" s="330"/>
      <c r="Z158" s="330"/>
      <c r="AA158" s="330"/>
      <c r="AB158" s="330"/>
      <c r="AC158" s="330"/>
      <c r="AD158" s="330"/>
      <c r="AE158" s="330"/>
      <c r="AF158" s="330"/>
      <c r="AG158" s="330"/>
      <c r="AH158" s="330"/>
      <c r="AI158" s="330"/>
      <c r="AJ158" s="330"/>
      <c r="AK158" s="330"/>
    </row>
    <row r="159" spans="1:37">
      <c r="A159" s="343"/>
      <c r="B159" s="382"/>
      <c r="C159" s="382"/>
      <c r="D159" s="382"/>
      <c r="E159" s="382"/>
      <c r="F159" s="382"/>
      <c r="G159" s="382"/>
      <c r="H159" s="382"/>
      <c r="I159" s="382"/>
      <c r="J159" s="382"/>
      <c r="K159" s="382"/>
      <c r="L159" s="382"/>
      <c r="M159" s="382"/>
      <c r="N159" s="382"/>
      <c r="O159" s="382"/>
      <c r="P159" s="382"/>
      <c r="Q159" s="382"/>
      <c r="R159" s="382"/>
      <c r="S159" s="343"/>
      <c r="T159" s="343"/>
      <c r="U159" s="343"/>
      <c r="V159" s="330"/>
      <c r="W159" s="330"/>
      <c r="X159" s="330"/>
      <c r="Y159" s="330"/>
      <c r="Z159" s="330"/>
      <c r="AA159" s="330"/>
      <c r="AB159" s="330"/>
      <c r="AC159" s="330"/>
      <c r="AD159" s="330"/>
      <c r="AE159" s="330"/>
      <c r="AF159" s="330"/>
      <c r="AG159" s="330"/>
      <c r="AH159" s="330"/>
      <c r="AI159" s="330"/>
      <c r="AJ159" s="330"/>
      <c r="AK159" s="330"/>
    </row>
    <row r="160" spans="1:37">
      <c r="A160" s="343"/>
      <c r="B160" s="382"/>
      <c r="C160" s="382"/>
      <c r="D160" s="382"/>
      <c r="E160" s="382"/>
      <c r="F160" s="382"/>
      <c r="G160" s="382"/>
      <c r="H160" s="382"/>
      <c r="I160" s="382"/>
      <c r="J160" s="382"/>
      <c r="K160" s="382"/>
      <c r="L160" s="382"/>
      <c r="M160" s="382"/>
      <c r="N160" s="382"/>
      <c r="O160" s="382"/>
      <c r="P160" s="382"/>
      <c r="Q160" s="382"/>
      <c r="R160" s="382"/>
      <c r="S160" s="343"/>
      <c r="T160" s="343"/>
      <c r="U160" s="343"/>
      <c r="V160" s="330"/>
      <c r="W160" s="330"/>
      <c r="X160" s="330"/>
      <c r="Y160" s="330"/>
      <c r="Z160" s="330"/>
      <c r="AA160" s="330"/>
      <c r="AB160" s="330"/>
      <c r="AC160" s="330"/>
      <c r="AD160" s="330"/>
      <c r="AE160" s="330"/>
      <c r="AF160" s="330"/>
      <c r="AG160" s="330"/>
      <c r="AH160" s="330"/>
      <c r="AI160" s="330"/>
      <c r="AJ160" s="330"/>
      <c r="AK160" s="330"/>
    </row>
    <row r="161" spans="1:37">
      <c r="A161" s="343"/>
      <c r="B161" s="382"/>
      <c r="C161" s="382"/>
      <c r="D161" s="382"/>
      <c r="E161" s="382"/>
      <c r="F161" s="382"/>
      <c r="G161" s="382"/>
      <c r="H161" s="382"/>
      <c r="I161" s="382"/>
      <c r="J161" s="382"/>
      <c r="K161" s="382"/>
      <c r="L161" s="382"/>
      <c r="M161" s="382"/>
      <c r="N161" s="382"/>
      <c r="O161" s="382"/>
      <c r="P161" s="382"/>
      <c r="Q161" s="382"/>
      <c r="R161" s="382"/>
      <c r="S161" s="343"/>
      <c r="T161" s="343"/>
      <c r="U161" s="343"/>
      <c r="V161" s="330"/>
      <c r="W161" s="330"/>
      <c r="X161" s="330"/>
      <c r="Y161" s="330"/>
      <c r="Z161" s="330"/>
      <c r="AA161" s="330"/>
      <c r="AB161" s="330"/>
      <c r="AC161" s="330"/>
      <c r="AD161" s="330"/>
      <c r="AE161" s="330"/>
      <c r="AF161" s="330"/>
      <c r="AG161" s="330"/>
      <c r="AH161" s="330"/>
      <c r="AI161" s="330"/>
      <c r="AJ161" s="330"/>
      <c r="AK161" s="330"/>
    </row>
    <row r="162" spans="1:37">
      <c r="A162" s="343"/>
      <c r="B162" s="382"/>
      <c r="C162" s="382"/>
      <c r="D162" s="382"/>
      <c r="E162" s="382"/>
      <c r="F162" s="382"/>
      <c r="G162" s="382"/>
      <c r="H162" s="382"/>
      <c r="I162" s="382"/>
      <c r="J162" s="382"/>
      <c r="K162" s="382"/>
      <c r="L162" s="382"/>
      <c r="M162" s="382"/>
      <c r="N162" s="382"/>
      <c r="O162" s="382"/>
      <c r="P162" s="382"/>
      <c r="Q162" s="382"/>
      <c r="R162" s="382"/>
      <c r="S162" s="343"/>
      <c r="T162" s="343"/>
      <c r="U162" s="343"/>
      <c r="V162" s="330"/>
      <c r="W162" s="330"/>
      <c r="X162" s="330"/>
      <c r="Y162" s="330"/>
      <c r="Z162" s="330"/>
      <c r="AA162" s="330"/>
      <c r="AB162" s="330"/>
      <c r="AC162" s="330"/>
      <c r="AD162" s="330"/>
      <c r="AE162" s="330"/>
      <c r="AF162" s="330"/>
      <c r="AG162" s="330"/>
      <c r="AH162" s="330"/>
      <c r="AI162" s="330"/>
      <c r="AJ162" s="330"/>
      <c r="AK162" s="330"/>
    </row>
    <row r="163" spans="1:37">
      <c r="A163" s="343"/>
      <c r="B163" s="382"/>
      <c r="C163" s="382"/>
      <c r="D163" s="382"/>
      <c r="E163" s="382"/>
      <c r="F163" s="382"/>
      <c r="G163" s="382"/>
      <c r="H163" s="382"/>
      <c r="I163" s="382"/>
      <c r="J163" s="382"/>
      <c r="K163" s="382"/>
      <c r="L163" s="382"/>
      <c r="M163" s="382"/>
      <c r="N163" s="382"/>
      <c r="O163" s="382"/>
      <c r="P163" s="382"/>
      <c r="Q163" s="382"/>
      <c r="R163" s="382"/>
      <c r="S163" s="343"/>
      <c r="T163" s="343"/>
      <c r="U163" s="343"/>
      <c r="V163" s="330"/>
      <c r="W163" s="330"/>
      <c r="X163" s="330"/>
      <c r="Y163" s="330"/>
      <c r="Z163" s="330"/>
      <c r="AA163" s="330"/>
      <c r="AB163" s="330"/>
      <c r="AC163" s="330"/>
      <c r="AD163" s="330"/>
      <c r="AE163" s="330"/>
      <c r="AF163" s="330"/>
      <c r="AG163" s="330"/>
      <c r="AH163" s="330"/>
      <c r="AI163" s="330"/>
      <c r="AJ163" s="330"/>
      <c r="AK163" s="330"/>
    </row>
    <row r="164" spans="1:37">
      <c r="A164" s="343"/>
      <c r="B164" s="382"/>
      <c r="C164" s="382"/>
      <c r="D164" s="382"/>
      <c r="E164" s="382"/>
      <c r="F164" s="382"/>
      <c r="G164" s="382"/>
      <c r="H164" s="382"/>
      <c r="I164" s="382"/>
      <c r="J164" s="382"/>
      <c r="K164" s="382"/>
      <c r="L164" s="382"/>
      <c r="M164" s="382"/>
      <c r="N164" s="382"/>
      <c r="O164" s="382"/>
      <c r="P164" s="382"/>
      <c r="Q164" s="382"/>
      <c r="R164" s="382"/>
      <c r="S164" s="343"/>
      <c r="T164" s="343"/>
      <c r="U164" s="343"/>
      <c r="V164" s="330"/>
      <c r="W164" s="330"/>
      <c r="X164" s="330"/>
      <c r="Y164" s="330"/>
      <c r="Z164" s="330"/>
      <c r="AA164" s="330"/>
      <c r="AB164" s="330"/>
      <c r="AC164" s="330"/>
      <c r="AD164" s="330"/>
      <c r="AE164" s="330"/>
      <c r="AF164" s="330"/>
      <c r="AG164" s="330"/>
      <c r="AH164" s="330"/>
      <c r="AI164" s="330"/>
      <c r="AJ164" s="330"/>
      <c r="AK164" s="330"/>
    </row>
    <row r="165" spans="1:37">
      <c r="A165" s="343"/>
      <c r="B165" s="382"/>
      <c r="C165" s="382"/>
      <c r="D165" s="382"/>
      <c r="E165" s="382"/>
      <c r="F165" s="382"/>
      <c r="G165" s="382"/>
      <c r="H165" s="382"/>
      <c r="I165" s="382"/>
      <c r="J165" s="382"/>
      <c r="K165" s="382"/>
      <c r="L165" s="382"/>
      <c r="M165" s="382"/>
      <c r="N165" s="382"/>
      <c r="O165" s="382"/>
      <c r="P165" s="382"/>
      <c r="Q165" s="382"/>
      <c r="R165" s="382"/>
      <c r="S165" s="343"/>
      <c r="T165" s="343"/>
      <c r="U165" s="343"/>
      <c r="V165" s="330"/>
      <c r="W165" s="330"/>
      <c r="X165" s="330"/>
      <c r="Y165" s="330"/>
      <c r="Z165" s="330"/>
      <c r="AA165" s="330"/>
      <c r="AB165" s="330"/>
      <c r="AC165" s="330"/>
      <c r="AD165" s="330"/>
      <c r="AE165" s="330"/>
      <c r="AF165" s="330"/>
      <c r="AG165" s="330"/>
      <c r="AH165" s="330"/>
      <c r="AI165" s="330"/>
      <c r="AJ165" s="330"/>
      <c r="AK165" s="330"/>
    </row>
    <row r="166" spans="1:37">
      <c r="A166" s="343"/>
      <c r="B166" s="382"/>
      <c r="C166" s="382"/>
      <c r="D166" s="382"/>
      <c r="E166" s="382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43"/>
      <c r="T166" s="343"/>
      <c r="U166" s="343"/>
      <c r="V166" s="330"/>
      <c r="W166" s="330"/>
      <c r="X166" s="330"/>
      <c r="Y166" s="330"/>
      <c r="Z166" s="330"/>
      <c r="AA166" s="330"/>
      <c r="AB166" s="330"/>
      <c r="AC166" s="330"/>
      <c r="AD166" s="330"/>
      <c r="AE166" s="330"/>
      <c r="AF166" s="330"/>
      <c r="AG166" s="330"/>
      <c r="AH166" s="330"/>
      <c r="AI166" s="330"/>
      <c r="AJ166" s="330"/>
      <c r="AK166" s="330"/>
    </row>
    <row r="167" spans="1:37">
      <c r="A167" s="343"/>
      <c r="B167" s="382"/>
      <c r="C167" s="382"/>
      <c r="D167" s="382"/>
      <c r="E167" s="382"/>
      <c r="F167" s="382"/>
      <c r="G167" s="382"/>
      <c r="H167" s="382"/>
      <c r="I167" s="382"/>
      <c r="J167" s="382"/>
      <c r="K167" s="382"/>
      <c r="L167" s="382"/>
      <c r="M167" s="382"/>
      <c r="N167" s="382"/>
      <c r="O167" s="382"/>
      <c r="P167" s="382"/>
      <c r="Q167" s="382"/>
      <c r="R167" s="382"/>
      <c r="S167" s="343"/>
      <c r="T167" s="343"/>
      <c r="U167" s="343"/>
      <c r="V167" s="330"/>
      <c r="W167" s="330"/>
      <c r="X167" s="330"/>
      <c r="Y167" s="330"/>
      <c r="Z167" s="330"/>
      <c r="AA167" s="330"/>
      <c r="AB167" s="330"/>
      <c r="AC167" s="330"/>
      <c r="AD167" s="330"/>
      <c r="AE167" s="330"/>
      <c r="AF167" s="330"/>
      <c r="AG167" s="330"/>
      <c r="AH167" s="330"/>
      <c r="AI167" s="330"/>
      <c r="AJ167" s="330"/>
      <c r="AK167" s="330"/>
    </row>
    <row r="168" spans="1:37">
      <c r="A168" s="343"/>
      <c r="B168" s="382"/>
      <c r="C168" s="382"/>
      <c r="D168" s="382"/>
      <c r="E168" s="382"/>
      <c r="F168" s="382"/>
      <c r="G168" s="382"/>
      <c r="H168" s="382"/>
      <c r="I168" s="382"/>
      <c r="J168" s="382"/>
      <c r="K168" s="382"/>
      <c r="L168" s="382"/>
      <c r="M168" s="382"/>
      <c r="N168" s="382"/>
      <c r="O168" s="382"/>
      <c r="P168" s="382"/>
      <c r="Q168" s="382"/>
      <c r="R168" s="382"/>
      <c r="S168" s="343"/>
      <c r="T168" s="343"/>
      <c r="U168" s="343"/>
      <c r="V168" s="330"/>
      <c r="W168" s="330"/>
      <c r="X168" s="330"/>
      <c r="Y168" s="330"/>
      <c r="Z168" s="330"/>
      <c r="AA168" s="330"/>
      <c r="AB168" s="330"/>
      <c r="AC168" s="330"/>
      <c r="AD168" s="330"/>
      <c r="AE168" s="330"/>
      <c r="AF168" s="330"/>
      <c r="AG168" s="330"/>
      <c r="AH168" s="330"/>
      <c r="AI168" s="330"/>
      <c r="AJ168" s="330"/>
      <c r="AK168" s="330"/>
    </row>
    <row r="169" spans="1:37">
      <c r="A169" s="343"/>
      <c r="B169" s="382"/>
      <c r="C169" s="382"/>
      <c r="D169" s="382"/>
      <c r="E169" s="382"/>
      <c r="F169" s="382"/>
      <c r="G169" s="382"/>
      <c r="H169" s="382"/>
      <c r="I169" s="382"/>
      <c r="J169" s="382"/>
      <c r="K169" s="382"/>
      <c r="L169" s="382"/>
      <c r="M169" s="382"/>
      <c r="N169" s="382"/>
      <c r="O169" s="382"/>
      <c r="P169" s="382"/>
      <c r="Q169" s="382"/>
      <c r="R169" s="382"/>
      <c r="S169" s="343"/>
      <c r="T169" s="343"/>
      <c r="U169" s="343"/>
      <c r="V169" s="330"/>
      <c r="W169" s="330"/>
      <c r="X169" s="330"/>
      <c r="Y169" s="330"/>
      <c r="Z169" s="330"/>
      <c r="AA169" s="330"/>
      <c r="AB169" s="330"/>
      <c r="AC169" s="330"/>
      <c r="AD169" s="330"/>
      <c r="AE169" s="330"/>
      <c r="AF169" s="330"/>
      <c r="AG169" s="330"/>
      <c r="AH169" s="330"/>
      <c r="AI169" s="330"/>
      <c r="AJ169" s="330"/>
      <c r="AK169" s="330"/>
    </row>
    <row r="170" spans="1:37">
      <c r="A170" s="343"/>
      <c r="B170" s="382"/>
      <c r="C170" s="382"/>
      <c r="D170" s="382"/>
      <c r="E170" s="382"/>
      <c r="F170" s="382"/>
      <c r="G170" s="382"/>
      <c r="H170" s="382"/>
      <c r="I170" s="382"/>
      <c r="J170" s="382"/>
      <c r="K170" s="382"/>
      <c r="L170" s="382"/>
      <c r="M170" s="382"/>
      <c r="N170" s="382"/>
      <c r="O170" s="382"/>
      <c r="P170" s="382"/>
      <c r="Q170" s="382"/>
      <c r="R170" s="382"/>
      <c r="S170" s="343"/>
      <c r="T170" s="343"/>
      <c r="U170" s="343"/>
      <c r="V170" s="330"/>
      <c r="W170" s="330"/>
      <c r="X170" s="330"/>
      <c r="Y170" s="330"/>
      <c r="Z170" s="330"/>
      <c r="AA170" s="330"/>
      <c r="AB170" s="330"/>
      <c r="AC170" s="330"/>
      <c r="AD170" s="330"/>
      <c r="AE170" s="330"/>
      <c r="AF170" s="330"/>
      <c r="AG170" s="330"/>
      <c r="AH170" s="330"/>
      <c r="AI170" s="330"/>
      <c r="AJ170" s="330"/>
      <c r="AK170" s="330"/>
    </row>
    <row r="171" spans="1:37">
      <c r="A171" s="343"/>
      <c r="B171" s="382"/>
      <c r="C171" s="382"/>
      <c r="D171" s="382"/>
      <c r="E171" s="382"/>
      <c r="F171" s="382"/>
      <c r="G171" s="382"/>
      <c r="H171" s="382"/>
      <c r="I171" s="382"/>
      <c r="J171" s="382"/>
      <c r="K171" s="382"/>
      <c r="L171" s="382"/>
      <c r="M171" s="382"/>
      <c r="N171" s="382"/>
      <c r="O171" s="382"/>
      <c r="P171" s="382"/>
      <c r="Q171" s="382"/>
      <c r="R171" s="382"/>
      <c r="S171" s="343"/>
      <c r="T171" s="343"/>
      <c r="U171" s="343"/>
      <c r="V171" s="330"/>
      <c r="W171" s="330"/>
      <c r="X171" s="330"/>
      <c r="Y171" s="330"/>
      <c r="Z171" s="330"/>
      <c r="AA171" s="330"/>
      <c r="AB171" s="330"/>
      <c r="AC171" s="330"/>
      <c r="AD171" s="330"/>
      <c r="AE171" s="330"/>
      <c r="AF171" s="330"/>
      <c r="AG171" s="330"/>
      <c r="AH171" s="330"/>
      <c r="AI171" s="330"/>
      <c r="AJ171" s="330"/>
      <c r="AK171" s="330"/>
    </row>
    <row r="172" spans="1:37">
      <c r="A172" s="343"/>
      <c r="B172" s="382"/>
      <c r="C172" s="382"/>
      <c r="D172" s="382"/>
      <c r="E172" s="382"/>
      <c r="F172" s="382"/>
      <c r="G172" s="382"/>
      <c r="H172" s="382"/>
      <c r="I172" s="382"/>
      <c r="J172" s="382"/>
      <c r="K172" s="382"/>
      <c r="L172" s="382"/>
      <c r="M172" s="382"/>
      <c r="N172" s="382"/>
      <c r="O172" s="382"/>
      <c r="P172" s="382"/>
      <c r="Q172" s="382"/>
      <c r="R172" s="382"/>
      <c r="S172" s="343"/>
      <c r="T172" s="343"/>
      <c r="U172" s="343"/>
      <c r="V172" s="330"/>
      <c r="W172" s="330"/>
      <c r="X172" s="330"/>
      <c r="Y172" s="330"/>
      <c r="Z172" s="330"/>
      <c r="AA172" s="330"/>
      <c r="AB172" s="330"/>
      <c r="AC172" s="330"/>
      <c r="AD172" s="330"/>
      <c r="AE172" s="330"/>
      <c r="AF172" s="330"/>
      <c r="AG172" s="330"/>
      <c r="AH172" s="330"/>
      <c r="AI172" s="330"/>
      <c r="AJ172" s="330"/>
      <c r="AK172" s="330"/>
    </row>
    <row r="173" spans="1:37">
      <c r="A173" s="343"/>
      <c r="B173" s="382"/>
      <c r="C173" s="382"/>
      <c r="D173" s="382"/>
      <c r="E173" s="382"/>
      <c r="F173" s="382"/>
      <c r="G173" s="382"/>
      <c r="H173" s="382"/>
      <c r="I173" s="382"/>
      <c r="J173" s="382"/>
      <c r="K173" s="382"/>
      <c r="L173" s="382"/>
      <c r="M173" s="382"/>
      <c r="N173" s="382"/>
      <c r="O173" s="382"/>
      <c r="P173" s="382"/>
      <c r="Q173" s="382"/>
      <c r="R173" s="382"/>
      <c r="S173" s="343"/>
      <c r="T173" s="343"/>
      <c r="U173" s="343"/>
      <c r="V173" s="330"/>
      <c r="W173" s="330"/>
      <c r="X173" s="330"/>
      <c r="Y173" s="330"/>
      <c r="Z173" s="330"/>
      <c r="AA173" s="330"/>
      <c r="AB173" s="330"/>
      <c r="AC173" s="330"/>
      <c r="AD173" s="330"/>
      <c r="AE173" s="330"/>
      <c r="AF173" s="330"/>
      <c r="AG173" s="330"/>
      <c r="AH173" s="330"/>
      <c r="AI173" s="330"/>
      <c r="AJ173" s="330"/>
      <c r="AK173" s="330"/>
    </row>
    <row r="174" spans="1:37">
      <c r="A174" s="343"/>
      <c r="B174" s="382"/>
      <c r="C174" s="382"/>
      <c r="D174" s="382"/>
      <c r="E174" s="382"/>
      <c r="F174" s="382"/>
      <c r="G174" s="382"/>
      <c r="H174" s="382"/>
      <c r="I174" s="382"/>
      <c r="J174" s="382"/>
      <c r="K174" s="382"/>
      <c r="L174" s="382"/>
      <c r="M174" s="382"/>
      <c r="N174" s="382"/>
      <c r="O174" s="382"/>
      <c r="P174" s="382"/>
      <c r="Q174" s="382"/>
      <c r="R174" s="382"/>
      <c r="S174" s="343"/>
      <c r="T174" s="343"/>
      <c r="U174" s="343"/>
      <c r="V174" s="330"/>
      <c r="W174" s="330"/>
      <c r="X174" s="330"/>
      <c r="Y174" s="330"/>
      <c r="Z174" s="330"/>
      <c r="AA174" s="330"/>
      <c r="AB174" s="330"/>
      <c r="AC174" s="330"/>
      <c r="AD174" s="330"/>
      <c r="AE174" s="330"/>
      <c r="AF174" s="330"/>
      <c r="AG174" s="330"/>
      <c r="AH174" s="330"/>
      <c r="AI174" s="330"/>
      <c r="AJ174" s="330"/>
      <c r="AK174" s="330"/>
    </row>
    <row r="175" spans="1:37">
      <c r="A175" s="343"/>
      <c r="B175" s="382"/>
      <c r="C175" s="382"/>
      <c r="D175" s="382"/>
      <c r="E175" s="382"/>
      <c r="F175" s="382"/>
      <c r="G175" s="382"/>
      <c r="H175" s="382"/>
      <c r="I175" s="382"/>
      <c r="J175" s="382"/>
      <c r="K175" s="382"/>
      <c r="L175" s="382"/>
      <c r="M175" s="382"/>
      <c r="N175" s="382"/>
      <c r="O175" s="382"/>
      <c r="P175" s="382"/>
      <c r="Q175" s="382"/>
      <c r="R175" s="382"/>
      <c r="S175" s="343"/>
      <c r="T175" s="343"/>
      <c r="U175" s="343"/>
      <c r="V175" s="330"/>
      <c r="W175" s="330"/>
      <c r="X175" s="330"/>
      <c r="Y175" s="330"/>
      <c r="Z175" s="330"/>
      <c r="AA175" s="330"/>
      <c r="AB175" s="330"/>
      <c r="AC175" s="330"/>
      <c r="AD175" s="330"/>
      <c r="AE175" s="330"/>
      <c r="AF175" s="330"/>
      <c r="AG175" s="330"/>
      <c r="AH175" s="330"/>
      <c r="AI175" s="330"/>
      <c r="AJ175" s="330"/>
      <c r="AK175" s="330"/>
    </row>
    <row r="176" spans="1:37">
      <c r="A176" s="343"/>
      <c r="B176" s="382"/>
      <c r="C176" s="382"/>
      <c r="D176" s="382"/>
      <c r="E176" s="382"/>
      <c r="F176" s="382"/>
      <c r="G176" s="382"/>
      <c r="H176" s="382"/>
      <c r="I176" s="382"/>
      <c r="J176" s="382"/>
      <c r="K176" s="382"/>
      <c r="L176" s="382"/>
      <c r="M176" s="382"/>
      <c r="N176" s="382"/>
      <c r="O176" s="382"/>
      <c r="P176" s="382"/>
      <c r="Q176" s="382"/>
      <c r="R176" s="382"/>
      <c r="S176" s="343"/>
      <c r="T176" s="343"/>
      <c r="U176" s="343"/>
      <c r="V176" s="330"/>
      <c r="W176" s="330"/>
      <c r="X176" s="330"/>
      <c r="Y176" s="330"/>
      <c r="Z176" s="330"/>
      <c r="AA176" s="330"/>
      <c r="AB176" s="330"/>
      <c r="AC176" s="330"/>
      <c r="AD176" s="330"/>
      <c r="AE176" s="330"/>
      <c r="AF176" s="330"/>
      <c r="AG176" s="330"/>
      <c r="AH176" s="330"/>
      <c r="AI176" s="330"/>
      <c r="AJ176" s="330"/>
      <c r="AK176" s="330"/>
    </row>
    <row r="177" spans="1:37">
      <c r="A177" s="343"/>
      <c r="B177" s="382"/>
      <c r="C177" s="382"/>
      <c r="D177" s="382"/>
      <c r="E177" s="382"/>
      <c r="F177" s="382"/>
      <c r="G177" s="382"/>
      <c r="H177" s="382"/>
      <c r="I177" s="382"/>
      <c r="J177" s="382"/>
      <c r="K177" s="382"/>
      <c r="L177" s="382"/>
      <c r="M177" s="382"/>
      <c r="N177" s="382"/>
      <c r="O177" s="382"/>
      <c r="P177" s="382"/>
      <c r="Q177" s="382"/>
      <c r="R177" s="382"/>
      <c r="S177" s="343"/>
      <c r="T177" s="343"/>
      <c r="U177" s="343"/>
      <c r="V177" s="330"/>
      <c r="W177" s="330"/>
      <c r="X177" s="330"/>
      <c r="Y177" s="330"/>
      <c r="Z177" s="330"/>
      <c r="AA177" s="330"/>
      <c r="AB177" s="330"/>
      <c r="AC177" s="330"/>
      <c r="AD177" s="330"/>
      <c r="AE177" s="330"/>
      <c r="AF177" s="330"/>
      <c r="AG177" s="330"/>
      <c r="AH177" s="330"/>
      <c r="AI177" s="330"/>
      <c r="AJ177" s="330"/>
      <c r="AK177" s="330"/>
    </row>
    <row r="178" spans="1:37">
      <c r="A178" s="343"/>
      <c r="B178" s="382"/>
      <c r="C178" s="382"/>
      <c r="D178" s="382"/>
      <c r="E178" s="382"/>
      <c r="F178" s="382"/>
      <c r="G178" s="382"/>
      <c r="H178" s="382"/>
      <c r="I178" s="382"/>
      <c r="J178" s="382"/>
      <c r="K178" s="382"/>
      <c r="L178" s="382"/>
      <c r="M178" s="382"/>
      <c r="N178" s="382"/>
      <c r="O178" s="382"/>
      <c r="P178" s="382"/>
      <c r="Q178" s="382"/>
      <c r="R178" s="382"/>
      <c r="S178" s="343"/>
      <c r="T178" s="343"/>
      <c r="U178" s="343"/>
      <c r="V178" s="330"/>
      <c r="W178" s="330"/>
      <c r="X178" s="330"/>
      <c r="Y178" s="330"/>
      <c r="Z178" s="330"/>
      <c r="AA178" s="330"/>
      <c r="AB178" s="330"/>
      <c r="AC178" s="330"/>
      <c r="AD178" s="330"/>
      <c r="AE178" s="330"/>
      <c r="AF178" s="330"/>
      <c r="AG178" s="330"/>
      <c r="AH178" s="330"/>
      <c r="AI178" s="330"/>
      <c r="AJ178" s="330"/>
      <c r="AK178" s="330"/>
    </row>
    <row r="179" spans="1:37">
      <c r="A179" s="343"/>
      <c r="B179" s="382"/>
      <c r="C179" s="382"/>
      <c r="D179" s="382"/>
      <c r="E179" s="382"/>
      <c r="F179" s="382"/>
      <c r="G179" s="382"/>
      <c r="H179" s="382"/>
      <c r="I179" s="382"/>
      <c r="J179" s="382"/>
      <c r="K179" s="382"/>
      <c r="L179" s="382"/>
      <c r="M179" s="382"/>
      <c r="N179" s="382"/>
      <c r="O179" s="382"/>
      <c r="P179" s="382"/>
      <c r="Q179" s="382"/>
      <c r="R179" s="382"/>
      <c r="S179" s="343"/>
      <c r="T179" s="343"/>
      <c r="U179" s="343"/>
      <c r="V179" s="330"/>
      <c r="W179" s="330"/>
      <c r="X179" s="330"/>
      <c r="Y179" s="330"/>
      <c r="Z179" s="330"/>
      <c r="AA179" s="330"/>
      <c r="AB179" s="330"/>
      <c r="AC179" s="330"/>
      <c r="AD179" s="330"/>
      <c r="AE179" s="330"/>
      <c r="AF179" s="330"/>
      <c r="AG179" s="330"/>
      <c r="AH179" s="330"/>
      <c r="AI179" s="330"/>
      <c r="AJ179" s="330"/>
      <c r="AK179" s="330"/>
    </row>
    <row r="180" spans="1:37">
      <c r="A180" s="343"/>
      <c r="B180" s="382"/>
      <c r="C180" s="382"/>
      <c r="D180" s="382"/>
      <c r="E180" s="382"/>
      <c r="F180" s="382"/>
      <c r="G180" s="382"/>
      <c r="H180" s="382"/>
      <c r="I180" s="382"/>
      <c r="J180" s="382"/>
      <c r="K180" s="382"/>
      <c r="L180" s="382"/>
      <c r="M180" s="382"/>
      <c r="N180" s="382"/>
      <c r="O180" s="382"/>
      <c r="P180" s="382"/>
      <c r="Q180" s="382"/>
      <c r="R180" s="382"/>
      <c r="S180" s="343"/>
      <c r="T180" s="343"/>
      <c r="U180" s="343"/>
      <c r="V180" s="330"/>
      <c r="W180" s="330"/>
      <c r="X180" s="330"/>
      <c r="Y180" s="330"/>
      <c r="Z180" s="330"/>
      <c r="AA180" s="330"/>
      <c r="AB180" s="330"/>
      <c r="AC180" s="330"/>
      <c r="AD180" s="330"/>
      <c r="AE180" s="330"/>
      <c r="AF180" s="330"/>
      <c r="AG180" s="330"/>
      <c r="AH180" s="330"/>
      <c r="AI180" s="330"/>
      <c r="AJ180" s="330"/>
      <c r="AK180" s="330"/>
    </row>
    <row r="181" spans="1:37">
      <c r="A181" s="343"/>
      <c r="B181" s="382"/>
      <c r="C181" s="382"/>
      <c r="D181" s="382"/>
      <c r="E181" s="382"/>
      <c r="F181" s="382"/>
      <c r="G181" s="382"/>
      <c r="H181" s="382"/>
      <c r="I181" s="382"/>
      <c r="J181" s="382"/>
      <c r="K181" s="382"/>
      <c r="L181" s="382"/>
      <c r="M181" s="382"/>
      <c r="N181" s="382"/>
      <c r="O181" s="382"/>
      <c r="P181" s="382"/>
      <c r="Q181" s="382"/>
      <c r="R181" s="382"/>
      <c r="S181" s="343"/>
      <c r="T181" s="343"/>
      <c r="U181" s="343"/>
      <c r="V181" s="330"/>
      <c r="W181" s="330"/>
      <c r="X181" s="330"/>
      <c r="Y181" s="330"/>
      <c r="Z181" s="330"/>
      <c r="AA181" s="330"/>
      <c r="AB181" s="330"/>
      <c r="AC181" s="330"/>
      <c r="AD181" s="330"/>
      <c r="AE181" s="330"/>
      <c r="AF181" s="330"/>
      <c r="AG181" s="330"/>
      <c r="AH181" s="330"/>
      <c r="AI181" s="330"/>
      <c r="AJ181" s="330"/>
      <c r="AK181" s="330"/>
    </row>
    <row r="182" spans="1:37">
      <c r="A182" s="343"/>
      <c r="B182" s="382"/>
      <c r="C182" s="382"/>
      <c r="D182" s="382"/>
      <c r="E182" s="382"/>
      <c r="F182" s="382"/>
      <c r="G182" s="382"/>
      <c r="H182" s="382"/>
      <c r="I182" s="382"/>
      <c r="J182" s="382"/>
      <c r="K182" s="382"/>
      <c r="L182" s="382"/>
      <c r="M182" s="382"/>
      <c r="N182" s="382"/>
      <c r="O182" s="382"/>
      <c r="P182" s="382"/>
      <c r="Q182" s="382"/>
      <c r="R182" s="382"/>
      <c r="S182" s="343"/>
      <c r="T182" s="343"/>
      <c r="U182" s="343"/>
      <c r="V182" s="330"/>
      <c r="W182" s="330"/>
      <c r="X182" s="330"/>
      <c r="Y182" s="330"/>
      <c r="Z182" s="330"/>
      <c r="AA182" s="330"/>
      <c r="AB182" s="330"/>
      <c r="AC182" s="330"/>
      <c r="AD182" s="330"/>
      <c r="AE182" s="330"/>
      <c r="AF182" s="330"/>
      <c r="AG182" s="330"/>
      <c r="AH182" s="330"/>
      <c r="AI182" s="330"/>
      <c r="AJ182" s="330"/>
      <c r="AK182" s="330"/>
    </row>
    <row r="183" spans="1:37">
      <c r="A183" s="343"/>
      <c r="B183" s="382"/>
      <c r="C183" s="382"/>
      <c r="D183" s="382"/>
      <c r="E183" s="382"/>
      <c r="F183" s="382"/>
      <c r="G183" s="382"/>
      <c r="H183" s="382"/>
      <c r="I183" s="382"/>
      <c r="J183" s="382"/>
      <c r="K183" s="382"/>
      <c r="L183" s="382"/>
      <c r="M183" s="382"/>
      <c r="N183" s="382"/>
      <c r="O183" s="382"/>
      <c r="P183" s="382"/>
      <c r="Q183" s="382"/>
      <c r="R183" s="382"/>
      <c r="S183" s="343"/>
      <c r="T183" s="343"/>
      <c r="U183" s="343"/>
      <c r="V183" s="330"/>
      <c r="W183" s="330"/>
      <c r="X183" s="330"/>
      <c r="Y183" s="330"/>
      <c r="Z183" s="330"/>
      <c r="AA183" s="330"/>
      <c r="AB183" s="330"/>
      <c r="AC183" s="330"/>
      <c r="AD183" s="330"/>
      <c r="AE183" s="330"/>
      <c r="AF183" s="330"/>
      <c r="AG183" s="330"/>
      <c r="AH183" s="330"/>
      <c r="AI183" s="330"/>
      <c r="AJ183" s="330"/>
      <c r="AK183" s="330"/>
    </row>
    <row r="184" spans="1:37">
      <c r="A184" s="343"/>
      <c r="B184" s="382"/>
      <c r="C184" s="382"/>
      <c r="D184" s="382"/>
      <c r="E184" s="382"/>
      <c r="F184" s="382"/>
      <c r="G184" s="382"/>
      <c r="H184" s="382"/>
      <c r="I184" s="382"/>
      <c r="J184" s="382"/>
      <c r="K184" s="382"/>
      <c r="L184" s="382"/>
      <c r="M184" s="382"/>
      <c r="N184" s="382"/>
      <c r="O184" s="382"/>
      <c r="P184" s="382"/>
      <c r="Q184" s="382"/>
      <c r="R184" s="382"/>
      <c r="S184" s="343"/>
      <c r="T184" s="343"/>
      <c r="U184" s="343"/>
      <c r="V184" s="330"/>
      <c r="W184" s="330"/>
      <c r="X184" s="330"/>
      <c r="Y184" s="330"/>
      <c r="Z184" s="330"/>
      <c r="AA184" s="330"/>
      <c r="AB184" s="330"/>
      <c r="AC184" s="330"/>
      <c r="AD184" s="330"/>
      <c r="AE184" s="330"/>
      <c r="AF184" s="330"/>
      <c r="AG184" s="330"/>
      <c r="AH184" s="330"/>
      <c r="AI184" s="330"/>
      <c r="AJ184" s="330"/>
      <c r="AK184" s="330"/>
    </row>
    <row r="185" spans="1:37">
      <c r="A185" s="343"/>
      <c r="B185" s="382"/>
      <c r="C185" s="382"/>
      <c r="D185" s="382"/>
      <c r="E185" s="382"/>
      <c r="F185" s="382"/>
      <c r="G185" s="382"/>
      <c r="H185" s="382"/>
      <c r="I185" s="382"/>
      <c r="J185" s="382"/>
      <c r="K185" s="382"/>
      <c r="L185" s="382"/>
      <c r="M185" s="382"/>
      <c r="N185" s="382"/>
      <c r="O185" s="382"/>
      <c r="P185" s="382"/>
      <c r="Q185" s="382"/>
      <c r="R185" s="382"/>
      <c r="S185" s="343"/>
      <c r="T185" s="343"/>
      <c r="U185" s="343"/>
      <c r="V185" s="330"/>
      <c r="W185" s="330"/>
      <c r="X185" s="330"/>
      <c r="Y185" s="330"/>
      <c r="Z185" s="330"/>
      <c r="AA185" s="330"/>
      <c r="AB185" s="330"/>
      <c r="AC185" s="330"/>
      <c r="AD185" s="330"/>
      <c r="AE185" s="330"/>
      <c r="AF185" s="330"/>
      <c r="AG185" s="330"/>
      <c r="AH185" s="330"/>
      <c r="AI185" s="330"/>
      <c r="AJ185" s="330"/>
      <c r="AK185" s="330"/>
    </row>
    <row r="186" spans="1:37">
      <c r="A186" s="343"/>
      <c r="B186" s="382"/>
      <c r="C186" s="382"/>
      <c r="D186" s="382"/>
      <c r="E186" s="382"/>
      <c r="F186" s="382"/>
      <c r="G186" s="382"/>
      <c r="H186" s="382"/>
      <c r="I186" s="382"/>
      <c r="J186" s="382"/>
      <c r="K186" s="382"/>
      <c r="L186" s="382"/>
      <c r="M186" s="382"/>
      <c r="N186" s="382"/>
      <c r="O186" s="382"/>
      <c r="P186" s="382"/>
      <c r="Q186" s="382"/>
      <c r="R186" s="382"/>
      <c r="S186" s="343"/>
      <c r="T186" s="343"/>
      <c r="U186" s="343"/>
      <c r="V186" s="330"/>
      <c r="W186" s="330"/>
      <c r="X186" s="330"/>
      <c r="Y186" s="330"/>
      <c r="Z186" s="330"/>
      <c r="AA186" s="330"/>
      <c r="AB186" s="330"/>
      <c r="AC186" s="330"/>
      <c r="AD186" s="330"/>
      <c r="AE186" s="330"/>
      <c r="AF186" s="330"/>
      <c r="AG186" s="330"/>
      <c r="AH186" s="330"/>
      <c r="AI186" s="330"/>
      <c r="AJ186" s="330"/>
      <c r="AK186" s="330"/>
    </row>
    <row r="187" spans="1:37">
      <c r="A187" s="343"/>
      <c r="B187" s="382"/>
      <c r="C187" s="382"/>
      <c r="D187" s="382"/>
      <c r="E187" s="382"/>
      <c r="F187" s="382"/>
      <c r="G187" s="382"/>
      <c r="H187" s="382"/>
      <c r="I187" s="382"/>
      <c r="J187" s="382"/>
      <c r="K187" s="382"/>
      <c r="L187" s="382"/>
      <c r="M187" s="382"/>
      <c r="N187" s="382"/>
      <c r="O187" s="382"/>
      <c r="P187" s="382"/>
      <c r="Q187" s="382"/>
      <c r="R187" s="382"/>
      <c r="S187" s="343"/>
      <c r="T187" s="343"/>
      <c r="U187" s="343"/>
      <c r="V187" s="330"/>
      <c r="W187" s="330"/>
      <c r="X187" s="330"/>
      <c r="Y187" s="330"/>
      <c r="Z187" s="330"/>
      <c r="AA187" s="330"/>
      <c r="AB187" s="330"/>
      <c r="AC187" s="330"/>
      <c r="AD187" s="330"/>
      <c r="AE187" s="330"/>
      <c r="AF187" s="330"/>
      <c r="AG187" s="330"/>
      <c r="AH187" s="330"/>
      <c r="AI187" s="330"/>
      <c r="AJ187" s="330"/>
      <c r="AK187" s="330"/>
    </row>
    <row r="188" spans="1:37">
      <c r="A188" s="343"/>
      <c r="B188" s="382"/>
      <c r="C188" s="382"/>
      <c r="D188" s="382"/>
      <c r="E188" s="382"/>
      <c r="F188" s="382"/>
      <c r="G188" s="382"/>
      <c r="H188" s="382"/>
      <c r="I188" s="382"/>
      <c r="J188" s="382"/>
      <c r="K188" s="382"/>
      <c r="L188" s="382"/>
      <c r="M188" s="382"/>
      <c r="N188" s="382"/>
      <c r="O188" s="382"/>
      <c r="P188" s="382"/>
      <c r="Q188" s="382"/>
      <c r="R188" s="382"/>
      <c r="S188" s="343"/>
      <c r="T188" s="343"/>
      <c r="U188" s="343"/>
      <c r="V188" s="330"/>
      <c r="W188" s="330"/>
      <c r="X188" s="330"/>
      <c r="Y188" s="330"/>
      <c r="Z188" s="330"/>
      <c r="AA188" s="330"/>
      <c r="AB188" s="330"/>
      <c r="AC188" s="330"/>
      <c r="AD188" s="330"/>
      <c r="AE188" s="330"/>
      <c r="AF188" s="330"/>
      <c r="AG188" s="330"/>
      <c r="AH188" s="330"/>
      <c r="AI188" s="330"/>
      <c r="AJ188" s="330"/>
      <c r="AK188" s="330"/>
    </row>
    <row r="189" spans="1:37">
      <c r="A189" s="343"/>
      <c r="B189" s="382"/>
      <c r="C189" s="382"/>
      <c r="D189" s="382"/>
      <c r="E189" s="382"/>
      <c r="F189" s="382"/>
      <c r="G189" s="382"/>
      <c r="H189" s="382"/>
      <c r="I189" s="382"/>
      <c r="J189" s="382"/>
      <c r="K189" s="382"/>
      <c r="L189" s="382"/>
      <c r="M189" s="382"/>
      <c r="N189" s="382"/>
      <c r="O189" s="382"/>
      <c r="P189" s="382"/>
      <c r="Q189" s="382"/>
      <c r="R189" s="382"/>
      <c r="S189" s="343"/>
      <c r="T189" s="343"/>
      <c r="U189" s="343"/>
      <c r="V189" s="330"/>
      <c r="W189" s="330"/>
      <c r="X189" s="330"/>
      <c r="Y189" s="330"/>
      <c r="Z189" s="330"/>
      <c r="AA189" s="330"/>
      <c r="AB189" s="330"/>
      <c r="AC189" s="330"/>
      <c r="AD189" s="330"/>
      <c r="AE189" s="330"/>
      <c r="AF189" s="330"/>
      <c r="AG189" s="330"/>
      <c r="AH189" s="330"/>
      <c r="AI189" s="330"/>
      <c r="AJ189" s="330"/>
      <c r="AK189" s="330"/>
    </row>
    <row r="190" spans="1:37">
      <c r="A190" s="343"/>
      <c r="B190" s="382"/>
      <c r="C190" s="382"/>
      <c r="D190" s="382"/>
      <c r="E190" s="382"/>
      <c r="F190" s="382"/>
      <c r="G190" s="382"/>
      <c r="H190" s="382"/>
      <c r="I190" s="382"/>
      <c r="J190" s="382"/>
      <c r="K190" s="382"/>
      <c r="L190" s="382"/>
      <c r="M190" s="382"/>
      <c r="N190" s="382"/>
      <c r="O190" s="382"/>
      <c r="P190" s="382"/>
      <c r="Q190" s="382"/>
      <c r="R190" s="382"/>
      <c r="S190" s="343"/>
      <c r="T190" s="343"/>
      <c r="U190" s="343"/>
      <c r="V190" s="330"/>
      <c r="W190" s="330"/>
      <c r="X190" s="330"/>
      <c r="Y190" s="330"/>
      <c r="Z190" s="330"/>
      <c r="AA190" s="330"/>
      <c r="AB190" s="330"/>
      <c r="AC190" s="330"/>
      <c r="AD190" s="330"/>
      <c r="AE190" s="330"/>
      <c r="AF190" s="330"/>
      <c r="AG190" s="330"/>
      <c r="AH190" s="330"/>
      <c r="AI190" s="330"/>
      <c r="AJ190" s="330"/>
      <c r="AK190" s="330"/>
    </row>
    <row r="191" spans="1:37">
      <c r="A191" s="343"/>
      <c r="B191" s="382"/>
      <c r="C191" s="382"/>
      <c r="D191" s="382"/>
      <c r="E191" s="382"/>
      <c r="F191" s="382"/>
      <c r="G191" s="382"/>
      <c r="H191" s="382"/>
      <c r="I191" s="382"/>
      <c r="J191" s="382"/>
      <c r="K191" s="382"/>
      <c r="L191" s="382"/>
      <c r="M191" s="382"/>
      <c r="N191" s="382"/>
      <c r="O191" s="382"/>
      <c r="P191" s="382"/>
      <c r="Q191" s="382"/>
      <c r="R191" s="382"/>
      <c r="S191" s="343"/>
      <c r="T191" s="343"/>
      <c r="U191" s="343"/>
      <c r="V191" s="330"/>
      <c r="W191" s="330"/>
      <c r="X191" s="330"/>
      <c r="Y191" s="330"/>
      <c r="Z191" s="330"/>
      <c r="AA191" s="330"/>
      <c r="AB191" s="330"/>
      <c r="AC191" s="330"/>
      <c r="AD191" s="330"/>
      <c r="AE191" s="330"/>
      <c r="AF191" s="330"/>
      <c r="AG191" s="330"/>
      <c r="AH191" s="330"/>
      <c r="AI191" s="330"/>
      <c r="AJ191" s="330"/>
      <c r="AK191" s="330"/>
    </row>
    <row r="192" spans="1:37">
      <c r="A192" s="343"/>
      <c r="B192" s="382"/>
      <c r="C192" s="382"/>
      <c r="D192" s="382"/>
      <c r="E192" s="382"/>
      <c r="F192" s="382"/>
      <c r="G192" s="382"/>
      <c r="H192" s="382"/>
      <c r="I192" s="382"/>
      <c r="J192" s="382"/>
      <c r="K192" s="382"/>
      <c r="L192" s="382"/>
      <c r="M192" s="382"/>
      <c r="N192" s="382"/>
      <c r="O192" s="382"/>
      <c r="P192" s="382"/>
      <c r="Q192" s="382"/>
      <c r="R192" s="382"/>
      <c r="S192" s="343"/>
      <c r="T192" s="343"/>
      <c r="U192" s="343"/>
      <c r="V192" s="330"/>
      <c r="W192" s="330"/>
      <c r="X192" s="330"/>
      <c r="Y192" s="330"/>
      <c r="Z192" s="330"/>
      <c r="AA192" s="330"/>
      <c r="AB192" s="330"/>
      <c r="AC192" s="330"/>
      <c r="AD192" s="330"/>
      <c r="AE192" s="330"/>
      <c r="AF192" s="330"/>
      <c r="AG192" s="330"/>
      <c r="AH192" s="330"/>
      <c r="AI192" s="330"/>
      <c r="AJ192" s="330"/>
      <c r="AK192" s="330"/>
    </row>
    <row r="193" spans="1:37">
      <c r="A193" s="343"/>
      <c r="B193" s="382"/>
      <c r="C193" s="382"/>
      <c r="D193" s="382"/>
      <c r="E193" s="382"/>
      <c r="F193" s="382"/>
      <c r="G193" s="382"/>
      <c r="H193" s="382"/>
      <c r="I193" s="382"/>
      <c r="J193" s="382"/>
      <c r="K193" s="382"/>
      <c r="L193" s="382"/>
      <c r="M193" s="382"/>
      <c r="N193" s="382"/>
      <c r="O193" s="382"/>
      <c r="P193" s="382"/>
      <c r="Q193" s="382"/>
      <c r="R193" s="382"/>
      <c r="S193" s="343"/>
      <c r="T193" s="343"/>
      <c r="U193" s="343"/>
      <c r="V193" s="330"/>
      <c r="W193" s="330"/>
      <c r="X193" s="330"/>
      <c r="Y193" s="330"/>
      <c r="Z193" s="330"/>
      <c r="AA193" s="330"/>
      <c r="AB193" s="330"/>
      <c r="AC193" s="330"/>
      <c r="AD193" s="330"/>
      <c r="AE193" s="330"/>
      <c r="AF193" s="330"/>
      <c r="AG193" s="330"/>
      <c r="AH193" s="330"/>
      <c r="AI193" s="330"/>
      <c r="AJ193" s="330"/>
      <c r="AK193" s="330"/>
    </row>
    <row r="194" spans="1:37">
      <c r="A194" s="343"/>
      <c r="B194" s="382"/>
      <c r="C194" s="382"/>
      <c r="D194" s="382"/>
      <c r="E194" s="382"/>
      <c r="F194" s="382"/>
      <c r="G194" s="382"/>
      <c r="H194" s="382"/>
      <c r="I194" s="382"/>
      <c r="J194" s="382"/>
      <c r="K194" s="382"/>
      <c r="L194" s="382"/>
      <c r="M194" s="382"/>
      <c r="N194" s="382"/>
      <c r="O194" s="382"/>
      <c r="P194" s="382"/>
      <c r="Q194" s="382"/>
      <c r="R194" s="382"/>
      <c r="S194" s="343"/>
      <c r="T194" s="343"/>
      <c r="U194" s="343"/>
      <c r="V194" s="330"/>
      <c r="W194" s="330"/>
      <c r="X194" s="330"/>
      <c r="Y194" s="330"/>
      <c r="Z194" s="330"/>
      <c r="AA194" s="330"/>
      <c r="AB194" s="330"/>
      <c r="AC194" s="330"/>
      <c r="AD194" s="330"/>
      <c r="AE194" s="330"/>
      <c r="AF194" s="330"/>
      <c r="AG194" s="330"/>
      <c r="AH194" s="330"/>
      <c r="AI194" s="330"/>
      <c r="AJ194" s="330"/>
      <c r="AK194" s="330"/>
    </row>
    <row r="195" spans="1:37">
      <c r="A195" s="343"/>
      <c r="B195" s="382"/>
      <c r="C195" s="382"/>
      <c r="D195" s="382"/>
      <c r="E195" s="382"/>
      <c r="F195" s="382"/>
      <c r="G195" s="382"/>
      <c r="H195" s="382"/>
      <c r="I195" s="382"/>
      <c r="J195" s="382"/>
      <c r="K195" s="382"/>
      <c r="L195" s="382"/>
      <c r="M195" s="382"/>
      <c r="N195" s="382"/>
      <c r="O195" s="382"/>
      <c r="P195" s="382"/>
      <c r="Q195" s="382"/>
      <c r="R195" s="382"/>
      <c r="S195" s="343"/>
      <c r="T195" s="343"/>
      <c r="U195" s="343"/>
      <c r="V195" s="330"/>
      <c r="W195" s="330"/>
      <c r="X195" s="330"/>
      <c r="Y195" s="330"/>
      <c r="Z195" s="330"/>
      <c r="AA195" s="330"/>
      <c r="AB195" s="330"/>
      <c r="AC195" s="330"/>
      <c r="AD195" s="330"/>
      <c r="AE195" s="330"/>
      <c r="AF195" s="330"/>
      <c r="AG195" s="330"/>
      <c r="AH195" s="330"/>
      <c r="AI195" s="330"/>
      <c r="AJ195" s="330"/>
      <c r="AK195" s="330"/>
    </row>
    <row r="196" spans="1:37">
      <c r="A196" s="343"/>
      <c r="B196" s="382"/>
      <c r="C196" s="382"/>
      <c r="D196" s="382"/>
      <c r="E196" s="382"/>
      <c r="F196" s="382"/>
      <c r="G196" s="382"/>
      <c r="H196" s="382"/>
      <c r="I196" s="382"/>
      <c r="J196" s="382"/>
      <c r="K196" s="382"/>
      <c r="L196" s="382"/>
      <c r="M196" s="382"/>
      <c r="N196" s="382"/>
      <c r="O196" s="382"/>
      <c r="P196" s="382"/>
      <c r="Q196" s="382"/>
      <c r="R196" s="382"/>
      <c r="S196" s="343"/>
      <c r="T196" s="343"/>
      <c r="U196" s="343"/>
      <c r="V196" s="330"/>
      <c r="W196" s="330"/>
      <c r="X196" s="330"/>
      <c r="Y196" s="330"/>
      <c r="Z196" s="330"/>
      <c r="AA196" s="330"/>
      <c r="AB196" s="330"/>
      <c r="AC196" s="330"/>
      <c r="AD196" s="330"/>
      <c r="AE196" s="330"/>
      <c r="AF196" s="330"/>
      <c r="AG196" s="330"/>
      <c r="AH196" s="330"/>
      <c r="AI196" s="330"/>
      <c r="AJ196" s="330"/>
      <c r="AK196" s="330"/>
    </row>
    <row r="197" spans="1:37">
      <c r="A197" s="343"/>
      <c r="B197" s="382"/>
      <c r="C197" s="382"/>
      <c r="D197" s="382"/>
      <c r="E197" s="382"/>
      <c r="F197" s="382"/>
      <c r="G197" s="382"/>
      <c r="H197" s="382"/>
      <c r="I197" s="382"/>
      <c r="J197" s="382"/>
      <c r="K197" s="382"/>
      <c r="L197" s="382"/>
      <c r="M197" s="382"/>
      <c r="N197" s="382"/>
      <c r="O197" s="382"/>
      <c r="P197" s="382"/>
      <c r="Q197" s="382"/>
      <c r="R197" s="382"/>
      <c r="S197" s="343"/>
      <c r="T197" s="343"/>
      <c r="U197" s="343"/>
      <c r="V197" s="330"/>
      <c r="W197" s="330"/>
      <c r="X197" s="330"/>
      <c r="Y197" s="330"/>
      <c r="Z197" s="330"/>
      <c r="AA197" s="330"/>
      <c r="AB197" s="330"/>
      <c r="AC197" s="330"/>
      <c r="AD197" s="330"/>
      <c r="AE197" s="330"/>
      <c r="AF197" s="330"/>
      <c r="AG197" s="330"/>
      <c r="AH197" s="330"/>
      <c r="AI197" s="330"/>
      <c r="AJ197" s="330"/>
      <c r="AK197" s="330"/>
    </row>
    <row r="198" spans="1:37">
      <c r="A198" s="343"/>
      <c r="B198" s="382"/>
      <c r="C198" s="382"/>
      <c r="D198" s="382"/>
      <c r="E198" s="382"/>
      <c r="F198" s="382"/>
      <c r="G198" s="382"/>
      <c r="H198" s="382"/>
      <c r="I198" s="382"/>
      <c r="J198" s="382"/>
      <c r="K198" s="382"/>
      <c r="L198" s="382"/>
      <c r="M198" s="382"/>
      <c r="N198" s="382"/>
      <c r="O198" s="382"/>
      <c r="P198" s="382"/>
      <c r="Q198" s="382"/>
      <c r="R198" s="382"/>
      <c r="S198" s="343"/>
      <c r="T198" s="343"/>
      <c r="U198" s="343"/>
      <c r="V198" s="330"/>
      <c r="W198" s="330"/>
      <c r="X198" s="330"/>
      <c r="Y198" s="330"/>
      <c r="Z198" s="330"/>
      <c r="AA198" s="330"/>
      <c r="AB198" s="330"/>
      <c r="AC198" s="330"/>
      <c r="AD198" s="330"/>
      <c r="AE198" s="330"/>
      <c r="AF198" s="330"/>
      <c r="AG198" s="330"/>
      <c r="AH198" s="330"/>
      <c r="AI198" s="330"/>
      <c r="AJ198" s="330"/>
      <c r="AK198" s="330"/>
    </row>
    <row r="199" spans="1:37">
      <c r="A199" s="343"/>
      <c r="B199" s="382"/>
      <c r="C199" s="382"/>
      <c r="D199" s="382"/>
      <c r="E199" s="382"/>
      <c r="F199" s="382"/>
      <c r="G199" s="382"/>
      <c r="H199" s="382"/>
      <c r="I199" s="382"/>
      <c r="J199" s="382"/>
      <c r="K199" s="382"/>
      <c r="L199" s="382"/>
      <c r="M199" s="382"/>
      <c r="N199" s="382"/>
      <c r="O199" s="382"/>
      <c r="P199" s="382"/>
      <c r="Q199" s="382"/>
      <c r="R199" s="382"/>
      <c r="S199" s="343"/>
      <c r="T199" s="343"/>
      <c r="U199" s="343"/>
      <c r="V199" s="330"/>
      <c r="W199" s="330"/>
      <c r="X199" s="330"/>
      <c r="Y199" s="330"/>
      <c r="Z199" s="330"/>
      <c r="AA199" s="330"/>
      <c r="AB199" s="330"/>
      <c r="AC199" s="330"/>
      <c r="AD199" s="330"/>
      <c r="AE199" s="330"/>
      <c r="AF199" s="330"/>
      <c r="AG199" s="330"/>
      <c r="AH199" s="330"/>
      <c r="AI199" s="330"/>
      <c r="AJ199" s="330"/>
      <c r="AK199" s="330"/>
    </row>
    <row r="200" spans="1:37">
      <c r="A200" s="343"/>
      <c r="B200" s="382"/>
      <c r="C200" s="382"/>
      <c r="D200" s="382"/>
      <c r="E200" s="382"/>
      <c r="F200" s="382"/>
      <c r="G200" s="382"/>
      <c r="H200" s="382"/>
      <c r="I200" s="382"/>
      <c r="J200" s="382"/>
      <c r="K200" s="382"/>
      <c r="L200" s="382"/>
      <c r="M200" s="382"/>
      <c r="N200" s="382"/>
      <c r="O200" s="382"/>
      <c r="P200" s="382"/>
      <c r="Q200" s="382"/>
      <c r="R200" s="382"/>
      <c r="S200" s="343"/>
      <c r="T200" s="343"/>
      <c r="U200" s="343"/>
      <c r="V200" s="330"/>
      <c r="W200" s="330"/>
      <c r="X200" s="330"/>
      <c r="Y200" s="330"/>
      <c r="Z200" s="330"/>
      <c r="AA200" s="330"/>
      <c r="AB200" s="330"/>
      <c r="AC200" s="330"/>
      <c r="AD200" s="330"/>
      <c r="AE200" s="330"/>
      <c r="AF200" s="330"/>
      <c r="AG200" s="330"/>
      <c r="AH200" s="330"/>
      <c r="AI200" s="330"/>
      <c r="AJ200" s="330"/>
      <c r="AK200" s="330"/>
    </row>
    <row r="201" spans="1:37">
      <c r="A201" s="343"/>
      <c r="B201" s="382"/>
      <c r="C201" s="382"/>
      <c r="D201" s="382"/>
      <c r="E201" s="382"/>
      <c r="F201" s="382"/>
      <c r="G201" s="382"/>
      <c r="H201" s="382"/>
      <c r="I201" s="382"/>
      <c r="J201" s="382"/>
      <c r="K201" s="382"/>
      <c r="L201" s="382"/>
      <c r="M201" s="382"/>
      <c r="N201" s="382"/>
      <c r="O201" s="382"/>
      <c r="P201" s="382"/>
      <c r="Q201" s="382"/>
      <c r="R201" s="382"/>
      <c r="S201" s="343"/>
      <c r="T201" s="343"/>
      <c r="U201" s="343"/>
      <c r="V201" s="330"/>
      <c r="W201" s="330"/>
      <c r="X201" s="330"/>
      <c r="Y201" s="330"/>
      <c r="Z201" s="330"/>
      <c r="AA201" s="330"/>
      <c r="AB201" s="330"/>
      <c r="AC201" s="330"/>
      <c r="AD201" s="330"/>
      <c r="AE201" s="330"/>
      <c r="AF201" s="330"/>
      <c r="AG201" s="330"/>
      <c r="AH201" s="330"/>
      <c r="AI201" s="330"/>
      <c r="AJ201" s="330"/>
      <c r="AK201" s="330"/>
    </row>
    <row r="202" spans="1:37">
      <c r="A202" s="343"/>
      <c r="B202" s="382"/>
      <c r="C202" s="382"/>
      <c r="D202" s="382"/>
      <c r="E202" s="382"/>
      <c r="F202" s="382"/>
      <c r="G202" s="382"/>
      <c r="H202" s="382"/>
      <c r="I202" s="382"/>
      <c r="J202" s="382"/>
      <c r="K202" s="382"/>
      <c r="L202" s="382"/>
      <c r="M202" s="382"/>
      <c r="N202" s="382"/>
      <c r="O202" s="382"/>
      <c r="P202" s="382"/>
      <c r="Q202" s="382"/>
      <c r="R202" s="382"/>
      <c r="S202" s="343"/>
      <c r="T202" s="343"/>
      <c r="U202" s="343"/>
      <c r="V202" s="330"/>
      <c r="W202" s="330"/>
      <c r="X202" s="330"/>
      <c r="Y202" s="330"/>
      <c r="Z202" s="330"/>
      <c r="AA202" s="330"/>
      <c r="AB202" s="330"/>
      <c r="AC202" s="330"/>
      <c r="AD202" s="330"/>
      <c r="AE202" s="330"/>
      <c r="AF202" s="330"/>
      <c r="AG202" s="330"/>
      <c r="AH202" s="330"/>
      <c r="AI202" s="330"/>
      <c r="AJ202" s="330"/>
      <c r="AK202" s="330"/>
    </row>
    <row r="203" spans="1:37">
      <c r="A203" s="343"/>
      <c r="B203" s="382"/>
      <c r="C203" s="382"/>
      <c r="D203" s="382"/>
      <c r="E203" s="382"/>
      <c r="F203" s="382"/>
      <c r="G203" s="382"/>
      <c r="H203" s="382"/>
      <c r="I203" s="382"/>
      <c r="J203" s="382"/>
      <c r="K203" s="382"/>
      <c r="L203" s="382"/>
      <c r="M203" s="382"/>
      <c r="N203" s="382"/>
      <c r="O203" s="382"/>
      <c r="P203" s="382"/>
      <c r="Q203" s="382"/>
      <c r="R203" s="382"/>
      <c r="S203" s="343"/>
      <c r="T203" s="343"/>
      <c r="U203" s="343"/>
      <c r="V203" s="330"/>
      <c r="W203" s="330"/>
      <c r="X203" s="330"/>
      <c r="Y203" s="330"/>
      <c r="Z203" s="330"/>
      <c r="AA203" s="330"/>
      <c r="AB203" s="330"/>
      <c r="AC203" s="330"/>
      <c r="AD203" s="330"/>
      <c r="AE203" s="330"/>
      <c r="AF203" s="330"/>
      <c r="AG203" s="330"/>
      <c r="AH203" s="330"/>
      <c r="AI203" s="330"/>
      <c r="AJ203" s="330"/>
      <c r="AK203" s="330"/>
    </row>
    <row r="204" spans="1:37">
      <c r="A204" s="343"/>
      <c r="B204" s="382"/>
      <c r="C204" s="382"/>
      <c r="D204" s="382"/>
      <c r="E204" s="382"/>
      <c r="F204" s="382"/>
      <c r="G204" s="382"/>
      <c r="H204" s="382"/>
      <c r="I204" s="382"/>
      <c r="J204" s="382"/>
      <c r="K204" s="382"/>
      <c r="L204" s="382"/>
      <c r="M204" s="382"/>
      <c r="N204" s="382"/>
      <c r="O204" s="382"/>
      <c r="P204" s="382"/>
      <c r="Q204" s="382"/>
      <c r="R204" s="382"/>
      <c r="S204" s="343"/>
      <c r="T204" s="343"/>
      <c r="U204" s="343"/>
      <c r="V204" s="330"/>
      <c r="W204" s="330"/>
      <c r="X204" s="330"/>
      <c r="Y204" s="330"/>
      <c r="Z204" s="330"/>
      <c r="AA204" s="330"/>
      <c r="AB204" s="330"/>
      <c r="AC204" s="330"/>
      <c r="AD204" s="330"/>
      <c r="AE204" s="330"/>
      <c r="AF204" s="330"/>
      <c r="AG204" s="330"/>
      <c r="AH204" s="330"/>
      <c r="AI204" s="330"/>
      <c r="AJ204" s="330"/>
      <c r="AK204" s="330"/>
    </row>
    <row r="205" spans="1:37">
      <c r="A205" s="343"/>
      <c r="B205" s="382"/>
      <c r="C205" s="382"/>
      <c r="D205" s="382"/>
      <c r="E205" s="382"/>
      <c r="F205" s="382"/>
      <c r="G205" s="382"/>
      <c r="H205" s="382"/>
      <c r="I205" s="382"/>
      <c r="J205" s="382"/>
      <c r="K205" s="382"/>
      <c r="L205" s="382"/>
      <c r="M205" s="382"/>
      <c r="N205" s="382"/>
      <c r="O205" s="382"/>
      <c r="P205" s="382"/>
      <c r="Q205" s="382"/>
      <c r="R205" s="382"/>
      <c r="S205" s="343"/>
      <c r="T205" s="343"/>
      <c r="U205" s="343"/>
      <c r="V205" s="330"/>
      <c r="W205" s="330"/>
      <c r="X205" s="330"/>
      <c r="Y205" s="330"/>
      <c r="Z205" s="330"/>
      <c r="AA205" s="330"/>
      <c r="AB205" s="330"/>
      <c r="AC205" s="330"/>
      <c r="AD205" s="330"/>
      <c r="AE205" s="330"/>
      <c r="AF205" s="330"/>
      <c r="AG205" s="330"/>
      <c r="AH205" s="330"/>
      <c r="AI205" s="330"/>
      <c r="AJ205" s="330"/>
      <c r="AK205" s="330"/>
    </row>
    <row r="206" spans="1:37">
      <c r="A206" s="343"/>
      <c r="B206" s="382"/>
      <c r="C206" s="382"/>
      <c r="D206" s="382"/>
      <c r="E206" s="382"/>
      <c r="F206" s="382"/>
      <c r="G206" s="382"/>
      <c r="H206" s="382"/>
      <c r="I206" s="382"/>
      <c r="J206" s="382"/>
      <c r="K206" s="382"/>
      <c r="L206" s="382"/>
      <c r="M206" s="382"/>
      <c r="N206" s="382"/>
      <c r="O206" s="382"/>
      <c r="P206" s="382"/>
      <c r="Q206" s="382"/>
      <c r="R206" s="382"/>
      <c r="S206" s="343"/>
      <c r="T206" s="343"/>
      <c r="U206" s="343"/>
      <c r="V206" s="330"/>
      <c r="W206" s="330"/>
      <c r="X206" s="330"/>
      <c r="Y206" s="330"/>
      <c r="Z206" s="330"/>
      <c r="AA206" s="330"/>
      <c r="AB206" s="330"/>
      <c r="AC206" s="330"/>
      <c r="AD206" s="330"/>
      <c r="AE206" s="330"/>
      <c r="AF206" s="330"/>
      <c r="AG206" s="330"/>
      <c r="AH206" s="330"/>
      <c r="AI206" s="330"/>
      <c r="AJ206" s="330"/>
      <c r="AK206" s="330"/>
    </row>
    <row r="207" spans="1:37">
      <c r="A207" s="343"/>
      <c r="B207" s="382"/>
      <c r="C207" s="382"/>
      <c r="D207" s="382"/>
      <c r="E207" s="382"/>
      <c r="F207" s="382"/>
      <c r="G207" s="382"/>
      <c r="H207" s="382"/>
      <c r="I207" s="382"/>
      <c r="J207" s="382"/>
      <c r="K207" s="382"/>
      <c r="L207" s="382"/>
      <c r="M207" s="382"/>
      <c r="N207" s="382"/>
      <c r="O207" s="382"/>
      <c r="P207" s="382"/>
      <c r="Q207" s="382"/>
      <c r="R207" s="382"/>
      <c r="S207" s="343"/>
      <c r="T207" s="343"/>
      <c r="U207" s="343"/>
      <c r="V207" s="330"/>
      <c r="W207" s="330"/>
      <c r="X207" s="330"/>
      <c r="Y207" s="330"/>
      <c r="Z207" s="330"/>
      <c r="AA207" s="330"/>
      <c r="AB207" s="330"/>
      <c r="AC207" s="330"/>
      <c r="AD207" s="330"/>
      <c r="AE207" s="330"/>
      <c r="AF207" s="330"/>
      <c r="AG207" s="330"/>
      <c r="AH207" s="330"/>
      <c r="AI207" s="330"/>
      <c r="AJ207" s="330"/>
      <c r="AK207" s="330"/>
    </row>
    <row r="208" spans="1:37">
      <c r="A208" s="343"/>
      <c r="B208" s="382"/>
      <c r="C208" s="382"/>
      <c r="D208" s="382"/>
      <c r="E208" s="382"/>
      <c r="F208" s="382"/>
      <c r="G208" s="382"/>
      <c r="H208" s="382"/>
      <c r="I208" s="382"/>
      <c r="J208" s="382"/>
      <c r="K208" s="382"/>
      <c r="L208" s="382"/>
      <c r="M208" s="382"/>
      <c r="N208" s="382"/>
      <c r="O208" s="382"/>
      <c r="P208" s="382"/>
      <c r="Q208" s="382"/>
      <c r="R208" s="382"/>
      <c r="S208" s="343"/>
      <c r="T208" s="343"/>
      <c r="U208" s="343"/>
      <c r="V208" s="330"/>
      <c r="W208" s="330"/>
      <c r="X208" s="330"/>
      <c r="Y208" s="330"/>
      <c r="Z208" s="330"/>
      <c r="AA208" s="330"/>
      <c r="AB208" s="330"/>
      <c r="AC208" s="330"/>
      <c r="AD208" s="330"/>
      <c r="AE208" s="330"/>
      <c r="AF208" s="330"/>
      <c r="AG208" s="330"/>
      <c r="AH208" s="330"/>
      <c r="AI208" s="330"/>
      <c r="AJ208" s="330"/>
      <c r="AK208" s="330"/>
    </row>
    <row r="209" spans="1:37">
      <c r="A209" s="343"/>
      <c r="B209" s="382"/>
      <c r="C209" s="382"/>
      <c r="D209" s="382"/>
      <c r="E209" s="382"/>
      <c r="F209" s="382"/>
      <c r="G209" s="382"/>
      <c r="H209" s="382"/>
      <c r="I209" s="382"/>
      <c r="J209" s="382"/>
      <c r="K209" s="382"/>
      <c r="L209" s="382"/>
      <c r="M209" s="382"/>
      <c r="N209" s="382"/>
      <c r="O209" s="382"/>
      <c r="P209" s="382"/>
      <c r="Q209" s="382"/>
      <c r="R209" s="382"/>
      <c r="S209" s="343"/>
      <c r="T209" s="343"/>
      <c r="U209" s="343"/>
      <c r="V209" s="330"/>
      <c r="W209" s="330"/>
      <c r="X209" s="330"/>
      <c r="Y209" s="330"/>
      <c r="Z209" s="330"/>
      <c r="AA209" s="330"/>
      <c r="AB209" s="330"/>
      <c r="AC209" s="330"/>
      <c r="AD209" s="330"/>
      <c r="AE209" s="330"/>
      <c r="AF209" s="330"/>
      <c r="AG209" s="330"/>
      <c r="AH209" s="330"/>
      <c r="AI209" s="330"/>
      <c r="AJ209" s="330"/>
      <c r="AK209" s="330"/>
    </row>
    <row r="210" spans="1:37">
      <c r="A210" s="343"/>
      <c r="B210" s="382"/>
      <c r="C210" s="382"/>
      <c r="D210" s="382"/>
      <c r="E210" s="382"/>
      <c r="F210" s="382"/>
      <c r="G210" s="382"/>
      <c r="H210" s="382"/>
      <c r="I210" s="382"/>
      <c r="J210" s="382"/>
      <c r="K210" s="382"/>
      <c r="L210" s="382"/>
      <c r="M210" s="382"/>
      <c r="N210" s="382"/>
      <c r="O210" s="382"/>
      <c r="P210" s="382"/>
      <c r="Q210" s="382"/>
      <c r="R210" s="382"/>
      <c r="S210" s="343"/>
      <c r="T210" s="343"/>
      <c r="U210" s="343"/>
      <c r="V210" s="330"/>
      <c r="W210" s="330"/>
      <c r="X210" s="330"/>
      <c r="Y210" s="330"/>
      <c r="Z210" s="330"/>
      <c r="AA210" s="330"/>
      <c r="AB210" s="330"/>
      <c r="AC210" s="330"/>
      <c r="AD210" s="330"/>
      <c r="AE210" s="330"/>
      <c r="AF210" s="330"/>
      <c r="AG210" s="330"/>
      <c r="AH210" s="330"/>
      <c r="AI210" s="330"/>
      <c r="AJ210" s="330"/>
      <c r="AK210" s="330"/>
    </row>
    <row r="211" spans="1:37">
      <c r="A211" s="343"/>
      <c r="B211" s="382"/>
      <c r="C211" s="382"/>
      <c r="D211" s="382"/>
      <c r="E211" s="382"/>
      <c r="F211" s="382"/>
      <c r="G211" s="382"/>
      <c r="H211" s="382"/>
      <c r="I211" s="382"/>
      <c r="J211" s="382"/>
      <c r="K211" s="382"/>
      <c r="L211" s="382"/>
      <c r="M211" s="382"/>
      <c r="N211" s="382"/>
      <c r="O211" s="382"/>
      <c r="P211" s="382"/>
      <c r="Q211" s="382"/>
      <c r="R211" s="382"/>
      <c r="S211" s="343"/>
      <c r="T211" s="343"/>
      <c r="U211" s="343"/>
      <c r="V211" s="330"/>
      <c r="W211" s="330"/>
      <c r="X211" s="330"/>
      <c r="Y211" s="330"/>
      <c r="Z211" s="330"/>
      <c r="AA211" s="330"/>
      <c r="AB211" s="330"/>
      <c r="AC211" s="330"/>
      <c r="AD211" s="330"/>
      <c r="AE211" s="330"/>
      <c r="AF211" s="330"/>
      <c r="AG211" s="330"/>
      <c r="AH211" s="330"/>
      <c r="AI211" s="330"/>
      <c r="AJ211" s="330"/>
      <c r="AK211" s="330"/>
    </row>
    <row r="212" spans="1:37">
      <c r="A212" s="343"/>
      <c r="B212" s="382"/>
      <c r="C212" s="382"/>
      <c r="D212" s="382"/>
      <c r="E212" s="382"/>
      <c r="F212" s="382"/>
      <c r="G212" s="382"/>
      <c r="H212" s="382"/>
      <c r="I212" s="382"/>
      <c r="J212" s="382"/>
      <c r="K212" s="382"/>
      <c r="L212" s="382"/>
      <c r="M212" s="382"/>
      <c r="N212" s="382"/>
      <c r="O212" s="382"/>
      <c r="P212" s="382"/>
      <c r="Q212" s="382"/>
      <c r="R212" s="382"/>
      <c r="S212" s="343"/>
      <c r="T212" s="343"/>
      <c r="U212" s="343"/>
      <c r="V212" s="330"/>
      <c r="W212" s="330"/>
      <c r="X212" s="330"/>
      <c r="Y212" s="330"/>
      <c r="Z212" s="330"/>
      <c r="AA212" s="330"/>
      <c r="AB212" s="330"/>
      <c r="AC212" s="330"/>
      <c r="AD212" s="330"/>
      <c r="AE212" s="330"/>
      <c r="AF212" s="330"/>
      <c r="AG212" s="330"/>
      <c r="AH212" s="330"/>
      <c r="AI212" s="330"/>
      <c r="AJ212" s="330"/>
      <c r="AK212" s="330"/>
    </row>
    <row r="213" spans="1:37">
      <c r="A213" s="343"/>
      <c r="B213" s="382"/>
      <c r="C213" s="382"/>
      <c r="D213" s="382"/>
      <c r="E213" s="382"/>
      <c r="F213" s="382"/>
      <c r="G213" s="382"/>
      <c r="H213" s="382"/>
      <c r="I213" s="382"/>
      <c r="J213" s="382"/>
      <c r="K213" s="382"/>
      <c r="L213" s="382"/>
      <c r="M213" s="382"/>
      <c r="N213" s="382"/>
      <c r="O213" s="382"/>
      <c r="P213" s="382"/>
      <c r="Q213" s="382"/>
      <c r="R213" s="382"/>
      <c r="S213" s="343"/>
      <c r="T213" s="343"/>
      <c r="U213" s="343"/>
      <c r="V213" s="330"/>
      <c r="W213" s="330"/>
      <c r="X213" s="330"/>
      <c r="Y213" s="330"/>
      <c r="Z213" s="330"/>
      <c r="AA213" s="330"/>
      <c r="AB213" s="330"/>
      <c r="AC213" s="330"/>
      <c r="AD213" s="330"/>
      <c r="AE213" s="330"/>
      <c r="AF213" s="330"/>
      <c r="AG213" s="330"/>
      <c r="AH213" s="330"/>
      <c r="AI213" s="330"/>
      <c r="AJ213" s="330"/>
      <c r="AK213" s="330"/>
    </row>
    <row r="214" spans="1:37">
      <c r="A214" s="343"/>
      <c r="B214" s="382"/>
      <c r="C214" s="382"/>
      <c r="D214" s="382"/>
      <c r="E214" s="382"/>
      <c r="F214" s="382"/>
      <c r="G214" s="382"/>
      <c r="H214" s="382"/>
      <c r="I214" s="382"/>
      <c r="J214" s="382"/>
      <c r="K214" s="382"/>
      <c r="L214" s="382"/>
      <c r="M214" s="382"/>
      <c r="N214" s="382"/>
      <c r="O214" s="382"/>
      <c r="P214" s="382"/>
      <c r="Q214" s="382"/>
      <c r="R214" s="382"/>
      <c r="S214" s="343"/>
      <c r="T214" s="343"/>
      <c r="U214" s="343"/>
      <c r="V214" s="330"/>
      <c r="W214" s="330"/>
      <c r="X214" s="330"/>
      <c r="Y214" s="330"/>
      <c r="Z214" s="330"/>
      <c r="AA214" s="330"/>
      <c r="AB214" s="330"/>
      <c r="AC214" s="330"/>
      <c r="AD214" s="330"/>
      <c r="AE214" s="330"/>
      <c r="AF214" s="330"/>
      <c r="AG214" s="330"/>
      <c r="AH214" s="330"/>
      <c r="AI214" s="330"/>
      <c r="AJ214" s="330"/>
      <c r="AK214" s="330"/>
    </row>
    <row r="215" spans="1:37">
      <c r="A215" s="343"/>
      <c r="B215" s="382"/>
      <c r="C215" s="382"/>
      <c r="D215" s="382"/>
      <c r="E215" s="382"/>
      <c r="F215" s="382"/>
      <c r="G215" s="382"/>
      <c r="H215" s="382"/>
      <c r="I215" s="382"/>
      <c r="J215" s="382"/>
      <c r="K215" s="382"/>
      <c r="L215" s="382"/>
      <c r="M215" s="382"/>
      <c r="N215" s="382"/>
      <c r="O215" s="382"/>
      <c r="P215" s="382"/>
      <c r="Q215" s="382"/>
      <c r="R215" s="382"/>
      <c r="S215" s="343"/>
      <c r="T215" s="343"/>
      <c r="U215" s="343"/>
      <c r="V215" s="330"/>
      <c r="W215" s="330"/>
      <c r="X215" s="330"/>
      <c r="Y215" s="330"/>
      <c r="Z215" s="330"/>
      <c r="AA215" s="330"/>
      <c r="AB215" s="330"/>
      <c r="AC215" s="330"/>
      <c r="AD215" s="330"/>
      <c r="AE215" s="330"/>
      <c r="AF215" s="330"/>
      <c r="AG215" s="330"/>
      <c r="AH215" s="330"/>
      <c r="AI215" s="330"/>
      <c r="AJ215" s="330"/>
      <c r="AK215" s="330"/>
    </row>
    <row r="216" spans="1:37">
      <c r="A216" s="343"/>
      <c r="B216" s="382"/>
      <c r="C216" s="382"/>
      <c r="D216" s="382"/>
      <c r="E216" s="382"/>
      <c r="F216" s="382"/>
      <c r="G216" s="382"/>
      <c r="H216" s="382"/>
      <c r="I216" s="382"/>
      <c r="J216" s="382"/>
      <c r="K216" s="382"/>
      <c r="L216" s="382"/>
      <c r="M216" s="382"/>
      <c r="N216" s="382"/>
      <c r="O216" s="382"/>
      <c r="P216" s="382"/>
      <c r="Q216" s="382"/>
      <c r="R216" s="382"/>
      <c r="S216" s="343"/>
      <c r="T216" s="343"/>
      <c r="U216" s="343"/>
      <c r="V216" s="330"/>
      <c r="W216" s="330"/>
      <c r="X216" s="330"/>
      <c r="Y216" s="330"/>
      <c r="Z216" s="330"/>
      <c r="AA216" s="330"/>
      <c r="AB216" s="330"/>
      <c r="AC216" s="330"/>
      <c r="AD216" s="330"/>
      <c r="AE216" s="330"/>
      <c r="AF216" s="330"/>
      <c r="AG216" s="330"/>
      <c r="AH216" s="330"/>
      <c r="AI216" s="330"/>
      <c r="AJ216" s="330"/>
      <c r="AK216" s="330"/>
    </row>
    <row r="217" spans="1:37">
      <c r="A217" s="343"/>
      <c r="B217" s="382"/>
      <c r="C217" s="382"/>
      <c r="D217" s="382"/>
      <c r="E217" s="382"/>
      <c r="F217" s="382"/>
      <c r="G217" s="382"/>
      <c r="H217" s="382"/>
      <c r="I217" s="382"/>
      <c r="J217" s="382"/>
      <c r="K217" s="382"/>
      <c r="L217" s="382"/>
      <c r="M217" s="382"/>
      <c r="N217" s="382"/>
      <c r="O217" s="382"/>
      <c r="P217" s="382"/>
      <c r="Q217" s="382"/>
      <c r="R217" s="382"/>
      <c r="S217" s="343"/>
      <c r="T217" s="343"/>
      <c r="U217" s="343"/>
      <c r="V217" s="330"/>
      <c r="W217" s="330"/>
      <c r="X217" s="330"/>
      <c r="Y217" s="330"/>
      <c r="Z217" s="330"/>
      <c r="AA217" s="330"/>
      <c r="AB217" s="330"/>
      <c r="AC217" s="330"/>
      <c r="AD217" s="330"/>
      <c r="AE217" s="330"/>
      <c r="AF217" s="330"/>
      <c r="AG217" s="330"/>
      <c r="AH217" s="330"/>
      <c r="AI217" s="330"/>
      <c r="AJ217" s="330"/>
      <c r="AK217" s="330"/>
    </row>
    <row r="218" spans="1:37">
      <c r="A218" s="343"/>
      <c r="B218" s="382"/>
      <c r="C218" s="382"/>
      <c r="D218" s="382"/>
      <c r="E218" s="382"/>
      <c r="F218" s="382"/>
      <c r="G218" s="382"/>
      <c r="H218" s="382"/>
      <c r="I218" s="382"/>
      <c r="J218" s="382"/>
      <c r="K218" s="382"/>
      <c r="L218" s="382"/>
      <c r="M218" s="382"/>
      <c r="N218" s="382"/>
      <c r="O218" s="382"/>
      <c r="P218" s="382"/>
      <c r="Q218" s="382"/>
      <c r="R218" s="382"/>
      <c r="S218" s="343"/>
      <c r="T218" s="343"/>
      <c r="U218" s="343"/>
      <c r="V218" s="330"/>
      <c r="W218" s="330"/>
      <c r="X218" s="330"/>
      <c r="Y218" s="330"/>
      <c r="Z218" s="330"/>
      <c r="AA218" s="330"/>
      <c r="AB218" s="330"/>
      <c r="AC218" s="330"/>
      <c r="AD218" s="330"/>
      <c r="AE218" s="330"/>
      <c r="AF218" s="330"/>
      <c r="AG218" s="330"/>
      <c r="AH218" s="330"/>
      <c r="AI218" s="330"/>
      <c r="AJ218" s="330"/>
      <c r="AK218" s="330"/>
    </row>
    <row r="219" spans="1:37">
      <c r="A219" s="343"/>
      <c r="B219" s="382"/>
      <c r="C219" s="382"/>
      <c r="D219" s="382"/>
      <c r="E219" s="382"/>
      <c r="F219" s="382"/>
      <c r="G219" s="382"/>
      <c r="H219" s="382"/>
      <c r="I219" s="382"/>
      <c r="J219" s="382"/>
      <c r="K219" s="382"/>
      <c r="L219" s="382"/>
      <c r="M219" s="382"/>
      <c r="N219" s="382"/>
      <c r="O219" s="382"/>
      <c r="P219" s="382"/>
      <c r="Q219" s="382"/>
      <c r="R219" s="382"/>
      <c r="S219" s="343"/>
      <c r="T219" s="343"/>
      <c r="U219" s="343"/>
      <c r="V219" s="330"/>
      <c r="W219" s="330"/>
      <c r="X219" s="330"/>
      <c r="Y219" s="330"/>
      <c r="Z219" s="330"/>
      <c r="AA219" s="330"/>
      <c r="AB219" s="330"/>
      <c r="AC219" s="330"/>
      <c r="AD219" s="330"/>
      <c r="AE219" s="330"/>
      <c r="AF219" s="330"/>
      <c r="AG219" s="330"/>
      <c r="AH219" s="330"/>
      <c r="AI219" s="330"/>
      <c r="AJ219" s="330"/>
      <c r="AK219" s="330"/>
    </row>
    <row r="220" spans="1:37">
      <c r="A220" s="343"/>
      <c r="B220" s="382"/>
      <c r="C220" s="382"/>
      <c r="D220" s="382"/>
      <c r="E220" s="382"/>
      <c r="F220" s="382"/>
      <c r="G220" s="382"/>
      <c r="H220" s="382"/>
      <c r="I220" s="382"/>
      <c r="J220" s="382"/>
      <c r="K220" s="382"/>
      <c r="L220" s="382"/>
      <c r="M220" s="382"/>
      <c r="N220" s="382"/>
      <c r="O220" s="382"/>
      <c r="P220" s="382"/>
      <c r="Q220" s="382"/>
      <c r="R220" s="382"/>
      <c r="S220" s="343"/>
      <c r="T220" s="343"/>
      <c r="U220" s="343"/>
      <c r="V220" s="330"/>
      <c r="W220" s="330"/>
      <c r="X220" s="330"/>
      <c r="Y220" s="330"/>
      <c r="Z220" s="330"/>
      <c r="AA220" s="330"/>
      <c r="AB220" s="330"/>
      <c r="AC220" s="330"/>
      <c r="AD220" s="330"/>
      <c r="AE220" s="330"/>
      <c r="AF220" s="330"/>
      <c r="AG220" s="330"/>
      <c r="AH220" s="330"/>
      <c r="AI220" s="330"/>
      <c r="AJ220" s="330"/>
      <c r="AK220" s="330"/>
    </row>
    <row r="221" spans="1:37">
      <c r="A221" s="343"/>
      <c r="B221" s="382"/>
      <c r="C221" s="382"/>
      <c r="D221" s="382"/>
      <c r="E221" s="382"/>
      <c r="F221" s="382"/>
      <c r="G221" s="382"/>
      <c r="H221" s="382"/>
      <c r="I221" s="382"/>
      <c r="J221" s="382"/>
      <c r="K221" s="382"/>
      <c r="L221" s="382"/>
      <c r="M221" s="382"/>
      <c r="N221" s="382"/>
      <c r="O221" s="382"/>
      <c r="P221" s="382"/>
      <c r="Q221" s="382"/>
      <c r="R221" s="382"/>
      <c r="S221" s="343"/>
      <c r="T221" s="343"/>
      <c r="U221" s="343"/>
      <c r="V221" s="330"/>
      <c r="W221" s="330"/>
      <c r="X221" s="330"/>
      <c r="Y221" s="330"/>
      <c r="Z221" s="330"/>
      <c r="AA221" s="330"/>
      <c r="AB221" s="330"/>
      <c r="AC221" s="330"/>
      <c r="AD221" s="330"/>
      <c r="AE221" s="330"/>
      <c r="AF221" s="330"/>
      <c r="AG221" s="330"/>
      <c r="AH221" s="330"/>
      <c r="AI221" s="330"/>
      <c r="AJ221" s="330"/>
      <c r="AK221" s="330"/>
    </row>
    <row r="222" spans="1:37">
      <c r="A222" s="343"/>
      <c r="B222" s="382"/>
      <c r="C222" s="382"/>
      <c r="D222" s="382"/>
      <c r="E222" s="382"/>
      <c r="F222" s="382"/>
      <c r="G222" s="382"/>
      <c r="H222" s="382"/>
      <c r="I222" s="382"/>
      <c r="J222" s="382"/>
      <c r="K222" s="382"/>
      <c r="L222" s="382"/>
      <c r="M222" s="382"/>
      <c r="N222" s="382"/>
      <c r="O222" s="382"/>
      <c r="P222" s="382"/>
      <c r="Q222" s="382"/>
      <c r="R222" s="382"/>
      <c r="S222" s="343"/>
      <c r="T222" s="343"/>
      <c r="U222" s="343"/>
      <c r="V222" s="330"/>
      <c r="W222" s="330"/>
      <c r="X222" s="330"/>
      <c r="Y222" s="330"/>
      <c r="Z222" s="330"/>
      <c r="AA222" s="330"/>
      <c r="AB222" s="330"/>
      <c r="AC222" s="330"/>
      <c r="AD222" s="330"/>
      <c r="AE222" s="330"/>
      <c r="AF222" s="330"/>
      <c r="AG222" s="330"/>
      <c r="AH222" s="330"/>
      <c r="AI222" s="330"/>
      <c r="AJ222" s="330"/>
      <c r="AK222" s="330"/>
    </row>
    <row r="223" spans="1:37">
      <c r="A223" s="343"/>
      <c r="B223" s="382"/>
      <c r="C223" s="382"/>
      <c r="D223" s="382"/>
      <c r="E223" s="382"/>
      <c r="F223" s="382"/>
      <c r="G223" s="382"/>
      <c r="H223" s="382"/>
      <c r="I223" s="382"/>
      <c r="J223" s="382"/>
      <c r="K223" s="382"/>
      <c r="L223" s="382"/>
      <c r="M223" s="382"/>
      <c r="N223" s="382"/>
      <c r="O223" s="382"/>
      <c r="P223" s="382"/>
      <c r="Q223" s="382"/>
      <c r="R223" s="382"/>
      <c r="S223" s="343"/>
      <c r="T223" s="343"/>
      <c r="U223" s="343"/>
      <c r="V223" s="330"/>
      <c r="W223" s="330"/>
      <c r="X223" s="330"/>
      <c r="Y223" s="330"/>
      <c r="Z223" s="330"/>
      <c r="AA223" s="330"/>
      <c r="AB223" s="330"/>
      <c r="AC223" s="330"/>
      <c r="AD223" s="330"/>
      <c r="AE223" s="330"/>
      <c r="AF223" s="330"/>
      <c r="AG223" s="330"/>
      <c r="AH223" s="330"/>
      <c r="AI223" s="330"/>
      <c r="AJ223" s="330"/>
      <c r="AK223" s="330"/>
    </row>
    <row r="224" spans="1:37">
      <c r="A224" s="343"/>
      <c r="B224" s="382"/>
      <c r="C224" s="382"/>
      <c r="D224" s="382"/>
      <c r="E224" s="382"/>
      <c r="F224" s="382"/>
      <c r="G224" s="382"/>
      <c r="H224" s="382"/>
      <c r="I224" s="382"/>
      <c r="J224" s="382"/>
      <c r="K224" s="382"/>
      <c r="L224" s="382"/>
      <c r="M224" s="382"/>
      <c r="N224" s="382"/>
      <c r="O224" s="382"/>
      <c r="P224" s="382"/>
      <c r="Q224" s="382"/>
      <c r="R224" s="382"/>
      <c r="S224" s="343"/>
      <c r="T224" s="343"/>
      <c r="U224" s="343"/>
      <c r="V224" s="330"/>
      <c r="W224" s="330"/>
      <c r="X224" s="330"/>
      <c r="Y224" s="330"/>
      <c r="Z224" s="330"/>
      <c r="AA224" s="330"/>
      <c r="AB224" s="330"/>
      <c r="AC224" s="330"/>
      <c r="AD224" s="330"/>
      <c r="AE224" s="330"/>
      <c r="AF224" s="330"/>
      <c r="AG224" s="330"/>
      <c r="AH224" s="330"/>
      <c r="AI224" s="330"/>
      <c r="AJ224" s="330"/>
      <c r="AK224" s="330"/>
    </row>
    <row r="225" spans="1:37">
      <c r="A225" s="343"/>
      <c r="B225" s="382"/>
      <c r="C225" s="382"/>
      <c r="D225" s="382"/>
      <c r="E225" s="382"/>
      <c r="F225" s="382"/>
      <c r="G225" s="382"/>
      <c r="H225" s="382"/>
      <c r="I225" s="382"/>
      <c r="J225" s="382"/>
      <c r="K225" s="382"/>
      <c r="L225" s="382"/>
      <c r="M225" s="382"/>
      <c r="N225" s="382"/>
      <c r="O225" s="382"/>
      <c r="P225" s="382"/>
      <c r="Q225" s="382"/>
      <c r="R225" s="382"/>
      <c r="S225" s="343"/>
      <c r="T225" s="343"/>
      <c r="U225" s="343"/>
      <c r="V225" s="330"/>
      <c r="W225" s="330"/>
      <c r="X225" s="330"/>
      <c r="Y225" s="330"/>
      <c r="Z225" s="330"/>
      <c r="AA225" s="330"/>
      <c r="AB225" s="330"/>
      <c r="AC225" s="330"/>
      <c r="AD225" s="330"/>
      <c r="AE225" s="330"/>
      <c r="AF225" s="330"/>
      <c r="AG225" s="330"/>
      <c r="AH225" s="330"/>
      <c r="AI225" s="330"/>
      <c r="AJ225" s="330"/>
      <c r="AK225" s="330"/>
    </row>
    <row r="226" spans="1:37">
      <c r="A226" s="343"/>
      <c r="B226" s="382"/>
      <c r="C226" s="382"/>
      <c r="D226" s="382"/>
      <c r="E226" s="382"/>
      <c r="F226" s="382"/>
      <c r="G226" s="382"/>
      <c r="H226" s="382"/>
      <c r="I226" s="382"/>
      <c r="J226" s="382"/>
      <c r="K226" s="382"/>
      <c r="L226" s="382"/>
      <c r="M226" s="382"/>
      <c r="N226" s="382"/>
      <c r="O226" s="382"/>
      <c r="P226" s="382"/>
      <c r="Q226" s="382"/>
      <c r="R226" s="382"/>
      <c r="S226" s="343"/>
      <c r="T226" s="343"/>
      <c r="U226" s="343"/>
      <c r="V226" s="330"/>
      <c r="W226" s="330"/>
      <c r="X226" s="330"/>
      <c r="Y226" s="330"/>
      <c r="Z226" s="330"/>
      <c r="AA226" s="330"/>
      <c r="AB226" s="330"/>
      <c r="AC226" s="330"/>
      <c r="AD226" s="330"/>
      <c r="AE226" s="330"/>
      <c r="AF226" s="330"/>
      <c r="AG226" s="330"/>
      <c r="AH226" s="330"/>
      <c r="AI226" s="330"/>
      <c r="AJ226" s="330"/>
      <c r="AK226" s="330"/>
    </row>
    <row r="227" spans="1:37">
      <c r="V227" s="330"/>
      <c r="W227" s="330"/>
      <c r="X227" s="330"/>
      <c r="Y227" s="330"/>
      <c r="Z227" s="330"/>
      <c r="AA227" s="330"/>
      <c r="AB227" s="330"/>
      <c r="AC227" s="330"/>
      <c r="AD227" s="330"/>
      <c r="AE227" s="330"/>
      <c r="AF227" s="330"/>
      <c r="AG227" s="330"/>
      <c r="AH227" s="330"/>
      <c r="AI227" s="330"/>
      <c r="AJ227" s="330"/>
      <c r="AK227" s="330"/>
    </row>
    <row r="228" spans="1:37">
      <c r="V228" s="330"/>
      <c r="W228" s="330"/>
      <c r="X228" s="330"/>
      <c r="Y228" s="330"/>
      <c r="Z228" s="330"/>
      <c r="AA228" s="330"/>
      <c r="AB228" s="330"/>
      <c r="AC228" s="330"/>
      <c r="AD228" s="330"/>
      <c r="AE228" s="330"/>
      <c r="AF228" s="330"/>
      <c r="AG228" s="330"/>
      <c r="AH228" s="330"/>
      <c r="AI228" s="330"/>
      <c r="AJ228" s="330"/>
      <c r="AK228" s="330"/>
    </row>
    <row r="229" spans="1:37">
      <c r="V229" s="330"/>
      <c r="W229" s="330"/>
      <c r="X229" s="330"/>
      <c r="Y229" s="330"/>
      <c r="Z229" s="330"/>
      <c r="AA229" s="330"/>
      <c r="AB229" s="330"/>
      <c r="AC229" s="330"/>
      <c r="AD229" s="330"/>
      <c r="AE229" s="330"/>
      <c r="AF229" s="330"/>
      <c r="AG229" s="330"/>
      <c r="AH229" s="330"/>
      <c r="AI229" s="330"/>
      <c r="AJ229" s="330"/>
      <c r="AK229" s="330"/>
    </row>
  </sheetData>
  <mergeCells count="7">
    <mergeCell ref="M8:O8"/>
    <mergeCell ref="B1:J1"/>
    <mergeCell ref="A5:L5"/>
    <mergeCell ref="A51:L51"/>
    <mergeCell ref="A52:L52"/>
    <mergeCell ref="H7:H8"/>
    <mergeCell ref="F7:F8"/>
  </mergeCells>
  <phoneticPr fontId="0" type="noConversion"/>
  <printOptions horizontalCentered="1"/>
  <pageMargins left="0.59055118110236227" right="0.59055118110236227" top="1.1605511811023623" bottom="0.59055118110236227" header="0.59055118110236227" footer="0.59055118110236227"/>
  <pageSetup scale="85" firstPageNumber="2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Y230"/>
  <sheetViews>
    <sheetView showGridLines="0" zoomScale="80" zoomScaleNormal="80" zoomScaleSheetLayoutView="98" workbookViewId="0">
      <selection activeCell="Z25" sqref="Z25"/>
    </sheetView>
  </sheetViews>
  <sheetFormatPr baseColWidth="10" defaultColWidth="11.42578125" defaultRowHeight="12"/>
  <cols>
    <col min="1" max="1" width="18.140625" style="19" customWidth="1"/>
    <col min="2" max="2" width="10.85546875" style="19" hidden="1" customWidth="1"/>
    <col min="3" max="4" width="11.5703125" style="19" hidden="1" customWidth="1"/>
    <col min="5" max="7" width="14.42578125" style="19" hidden="1" customWidth="1"/>
    <col min="8" max="9" width="12" style="19" hidden="1" customWidth="1"/>
    <col min="10" max="11" width="14.42578125" style="19" hidden="1" customWidth="1"/>
    <col min="12" max="12" width="17.28515625" style="19" hidden="1" customWidth="1"/>
    <col min="13" max="17" width="16" style="19" customWidth="1"/>
    <col min="18" max="18" width="31" style="19" customWidth="1"/>
    <col min="19" max="25" width="11.42578125" style="19" customWidth="1"/>
    <col min="26" max="16384" width="11.42578125" style="19"/>
  </cols>
  <sheetData>
    <row r="1" spans="1:51" s="4" customFormat="1" ht="34.5" customHeight="1">
      <c r="A1" s="666" t="s">
        <v>251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396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</row>
    <row r="2" spans="1:51" s="4" customFormat="1" ht="5.0999999999999996" customHeight="1">
      <c r="A2" s="668"/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397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338"/>
      <c r="AY2" s="338"/>
    </row>
    <row r="3" spans="1:51" s="4" customFormat="1" ht="5.0999999999999996" customHeight="1">
      <c r="A3" s="5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338"/>
      <c r="AY3" s="338"/>
    </row>
    <row r="4" spans="1:51" ht="15" customHeight="1">
      <c r="A4" s="477" t="s">
        <v>176</v>
      </c>
      <c r="B4" s="489"/>
      <c r="C4" s="489"/>
      <c r="D4" s="489"/>
      <c r="E4" s="489"/>
      <c r="F4" s="490"/>
      <c r="G4" s="231"/>
      <c r="H4" s="231"/>
      <c r="I4" s="231"/>
      <c r="J4" s="231"/>
      <c r="K4" s="231"/>
      <c r="L4" s="231"/>
      <c r="M4" s="231"/>
      <c r="N4" s="231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>
        <v>4341.1444999999994</v>
      </c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</row>
    <row r="5" spans="1:51" ht="15" customHeight="1">
      <c r="A5" s="80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</row>
    <row r="6" spans="1:51" ht="15" customHeight="1">
      <c r="A6" s="81"/>
      <c r="B6" s="81"/>
      <c r="C6" s="81"/>
      <c r="D6" s="82"/>
      <c r="E6" s="82"/>
      <c r="Q6" s="83" t="s">
        <v>31</v>
      </c>
      <c r="R6" s="334"/>
      <c r="S6" s="334"/>
      <c r="T6" s="334"/>
      <c r="U6" s="398" t="s">
        <v>53</v>
      </c>
      <c r="V6" s="334"/>
      <c r="W6" s="334"/>
      <c r="X6" s="334"/>
      <c r="Y6" s="334" t="s">
        <v>53</v>
      </c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</row>
    <row r="7" spans="1:51" ht="15" customHeight="1">
      <c r="A7" s="470" t="s">
        <v>207</v>
      </c>
      <c r="B7" s="478">
        <v>2005</v>
      </c>
      <c r="C7" s="478">
        <v>2006</v>
      </c>
      <c r="D7" s="478">
        <v>2007</v>
      </c>
      <c r="E7" s="478">
        <v>2008</v>
      </c>
      <c r="F7" s="478">
        <v>2009</v>
      </c>
      <c r="G7" s="478">
        <v>2010</v>
      </c>
      <c r="H7" s="478">
        <v>2011</v>
      </c>
      <c r="I7" s="478">
        <v>2012</v>
      </c>
      <c r="J7" s="478">
        <v>2013</v>
      </c>
      <c r="K7" s="478">
        <v>2014</v>
      </c>
      <c r="L7" s="478">
        <v>2015</v>
      </c>
      <c r="M7" s="478">
        <v>2017</v>
      </c>
      <c r="N7" s="478">
        <v>2018</v>
      </c>
      <c r="O7" s="478">
        <v>2019</v>
      </c>
      <c r="P7" s="478">
        <v>2020</v>
      </c>
      <c r="Q7" s="478">
        <v>2021</v>
      </c>
      <c r="R7" s="334"/>
      <c r="S7" s="343">
        <v>2000</v>
      </c>
      <c r="T7" s="343">
        <v>2001</v>
      </c>
      <c r="U7" s="343">
        <v>2002</v>
      </c>
      <c r="V7" s="343">
        <v>2003</v>
      </c>
      <c r="W7" s="343">
        <v>2004</v>
      </c>
      <c r="X7" s="343">
        <v>2005</v>
      </c>
      <c r="Y7" s="343">
        <v>2006</v>
      </c>
      <c r="Z7" s="343">
        <v>2007</v>
      </c>
      <c r="AA7" s="343">
        <v>2008</v>
      </c>
      <c r="AB7" s="343">
        <v>2009</v>
      </c>
      <c r="AC7" s="334">
        <v>2010</v>
      </c>
      <c r="AD7" s="334">
        <v>2011</v>
      </c>
      <c r="AE7" s="334">
        <v>2012</v>
      </c>
      <c r="AF7" s="334">
        <v>2013</v>
      </c>
      <c r="AG7" s="334">
        <v>2014</v>
      </c>
      <c r="AH7" s="334">
        <v>2015</v>
      </c>
      <c r="AI7" s="334">
        <v>2016</v>
      </c>
      <c r="AJ7" s="334">
        <v>2017</v>
      </c>
      <c r="AK7" s="334">
        <v>2018</v>
      </c>
      <c r="AL7" s="334">
        <v>2019</v>
      </c>
      <c r="AM7" s="334">
        <v>2020</v>
      </c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</row>
    <row r="8" spans="1:51" ht="5.0999999999999996" customHeight="1">
      <c r="A8" s="64"/>
      <c r="B8" s="64"/>
      <c r="C8" s="64"/>
      <c r="D8" s="64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</row>
    <row r="9" spans="1:51" ht="16.5" customHeight="1">
      <c r="A9" s="575" t="s">
        <v>54</v>
      </c>
      <c r="B9" s="576">
        <f>[2]copia!B12/'7'!X9*100</f>
        <v>6.6876638467974345</v>
      </c>
      <c r="C9" s="576">
        <f>'4 '!C8/'7'!Y9*100</f>
        <v>5.8868680734780634</v>
      </c>
      <c r="D9" s="576">
        <f>'4 '!D8/'7'!Z9*100</f>
        <v>5.9409206712972669</v>
      </c>
      <c r="E9" s="576">
        <f>'4 '!E8/'7'!AA9*100</f>
        <v>6.376152989296946</v>
      </c>
      <c r="F9" s="576">
        <f>'4 '!F8/'7'!AB9*100</f>
        <v>8.8537547813293305</v>
      </c>
      <c r="G9" s="576">
        <f>'4 '!G8/'7'!AC9*100</f>
        <v>9.4034895353503405</v>
      </c>
      <c r="H9" s="576">
        <f>'4 '!Z8/'7'!AD9*100</f>
        <v>10.421325528325539</v>
      </c>
      <c r="I9" s="576">
        <f>'4 '!AC8/'7'!AE9*100</f>
        <v>10.618867661025376</v>
      </c>
      <c r="J9" s="576">
        <f>'4 '!AG8/'7'!AF9*100</f>
        <v>9.9638790675055748</v>
      </c>
      <c r="K9" s="577">
        <f>'4 '!AJ8/'7'!AG9*100</f>
        <v>11.897628441572241</v>
      </c>
      <c r="L9" s="577">
        <f>'4 '!AM8/'7'!AH9*100</f>
        <v>9.0546586858409572</v>
      </c>
      <c r="M9" s="577">
        <v>7.973179167435215</v>
      </c>
      <c r="N9" s="577">
        <v>6.7537413067867522</v>
      </c>
      <c r="O9" s="577">
        <v>5.9904042205408414</v>
      </c>
      <c r="P9" s="578">
        <v>6.3366636894247499</v>
      </c>
      <c r="Q9" s="578">
        <v>4.07</v>
      </c>
      <c r="R9" s="334"/>
      <c r="S9" s="334">
        <v>2830.1</v>
      </c>
      <c r="T9" s="334">
        <v>2736.7</v>
      </c>
      <c r="U9" s="334">
        <v>2399.8000000000002</v>
      </c>
      <c r="V9" s="334">
        <v>2969.4</v>
      </c>
      <c r="W9" s="334">
        <v>2803.7</v>
      </c>
      <c r="X9" s="341">
        <v>3227.1</v>
      </c>
      <c r="Y9" s="341">
        <v>3952.2</v>
      </c>
      <c r="Z9" s="341">
        <f t="shared" ref="Z9:AH9" si="0">SUM(Z10:Z25)</f>
        <v>4684.7621000000008</v>
      </c>
      <c r="AA9" s="341">
        <f t="shared" si="0"/>
        <v>5263.8715000000002</v>
      </c>
      <c r="AB9" s="399">
        <f t="shared" si="0"/>
        <v>4414.2797</v>
      </c>
      <c r="AC9" s="399">
        <f t="shared" si="0"/>
        <v>4246.2959999999994</v>
      </c>
      <c r="AD9" s="399">
        <f t="shared" si="0"/>
        <v>4341.1444999999994</v>
      </c>
      <c r="AE9" s="400">
        <f t="shared" si="0"/>
        <v>4599.8557999999994</v>
      </c>
      <c r="AF9" s="400">
        <f t="shared" si="0"/>
        <v>5191.4218999999985</v>
      </c>
      <c r="AG9" s="400">
        <f t="shared" si="0"/>
        <v>4728.8524999999991</v>
      </c>
      <c r="AH9" s="400">
        <f t="shared" si="0"/>
        <v>5906.5782439300001</v>
      </c>
      <c r="AI9" s="401">
        <f>SUM(AI10:AI25)</f>
        <v>6507.739050690001</v>
      </c>
      <c r="AJ9" s="341">
        <v>8058.8907700000073</v>
      </c>
      <c r="AK9" s="342">
        <f>SUM(AK10:AK25)</f>
        <v>9300.4361800000024</v>
      </c>
      <c r="AL9" s="342">
        <f>SUM(AL10:AL25)</f>
        <v>9801.3903299999693</v>
      </c>
      <c r="AM9" s="342">
        <f>SUM(AM10:AM25)</f>
        <v>9068.4266699999989</v>
      </c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</row>
    <row r="10" spans="1:51" ht="16.5" customHeight="1">
      <c r="A10" s="84" t="s">
        <v>14</v>
      </c>
      <c r="B10" s="85">
        <f>[2]copia!B13/'7'!X10*100</f>
        <v>9.2618082618862037</v>
      </c>
      <c r="C10" s="85">
        <f>'4 '!C9/'7'!Y10*100</f>
        <v>10.047118946367219</v>
      </c>
      <c r="D10" s="85">
        <f>'4 '!D9/'7'!Z10*100</f>
        <v>11.521000326118672</v>
      </c>
      <c r="E10" s="85">
        <f>'4 '!E9/'7'!AA10*100</f>
        <v>11.34673271965123</v>
      </c>
      <c r="F10" s="85">
        <f>'4 '!F9/'7'!AB10*100</f>
        <v>8.9510667928178869</v>
      </c>
      <c r="G10" s="85">
        <f>'4 '!G9/'7'!AC10*100</f>
        <v>11.897837824788974</v>
      </c>
      <c r="H10" s="85">
        <f>'4 '!Z9/'7'!AD10*100</f>
        <v>15.634217194326641</v>
      </c>
      <c r="I10" s="85">
        <f>'4 '!AC9/'7'!AE10*100</f>
        <v>14.311750880741926</v>
      </c>
      <c r="J10" s="85">
        <f>'4 '!AG9/'7'!AF10*100</f>
        <v>20.808850524279844</v>
      </c>
      <c r="K10" s="174">
        <f>'4 '!AJ9/'7'!AG10*100</f>
        <v>34.435961175991849</v>
      </c>
      <c r="L10" s="174">
        <f>'4 '!AM9/'7'!AH10*100</f>
        <v>23.488957406560907</v>
      </c>
      <c r="M10" s="174">
        <v>13.641468980944751</v>
      </c>
      <c r="N10" s="174">
        <v>14.534359615568903</v>
      </c>
      <c r="O10" s="174">
        <v>14.534359615568903</v>
      </c>
      <c r="P10" s="174">
        <v>16.406436157868232</v>
      </c>
      <c r="Q10" s="174">
        <v>9.9148281786941581</v>
      </c>
      <c r="R10" s="334"/>
      <c r="S10" s="334"/>
      <c r="T10" s="334"/>
      <c r="U10" s="334"/>
      <c r="V10" s="334"/>
      <c r="W10" s="334"/>
      <c r="X10" s="341">
        <v>128.30000000000001</v>
      </c>
      <c r="Y10" s="341">
        <v>141.51420000000002</v>
      </c>
      <c r="Z10" s="341">
        <v>139.82640000000001</v>
      </c>
      <c r="AA10" s="341">
        <v>143.01650000000001</v>
      </c>
      <c r="AB10" s="402">
        <v>131.69379999999998</v>
      </c>
      <c r="AC10" s="402">
        <v>124.273</v>
      </c>
      <c r="AD10" s="402">
        <v>107.78089999999999</v>
      </c>
      <c r="AE10" s="342">
        <v>122.7942</v>
      </c>
      <c r="AF10" s="342">
        <v>111.67700000000001</v>
      </c>
      <c r="AG10" s="342">
        <v>101.49390000000002</v>
      </c>
      <c r="AH10" s="342">
        <v>112.59375859999997</v>
      </c>
      <c r="AI10" s="403">
        <v>116.29459666</v>
      </c>
      <c r="AJ10" s="341">
        <v>123.89868000000003</v>
      </c>
      <c r="AK10" s="342">
        <v>125.81024000000001</v>
      </c>
      <c r="AL10" s="342">
        <v>124.07632999999997</v>
      </c>
      <c r="AM10" s="342">
        <v>99.92358999999999</v>
      </c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</row>
    <row r="11" spans="1:51" ht="16.5" customHeight="1">
      <c r="A11" s="86" t="s">
        <v>33</v>
      </c>
      <c r="B11" s="85">
        <f>[2]copia!B14/'7'!X11*100</f>
        <v>3.3446351931330471</v>
      </c>
      <c r="C11" s="85">
        <f>'4 '!C10/'7'!Y11*100</f>
        <v>1.5268355794330117</v>
      </c>
      <c r="D11" s="85">
        <f>'4 '!D10/'7'!Z11*100</f>
        <v>3.8900623191460233</v>
      </c>
      <c r="E11" s="85">
        <f>'4 '!E10/'7'!AA11*100</f>
        <v>2.2537495469033528</v>
      </c>
      <c r="F11" s="85">
        <f>'4 '!F10/'7'!AB11*100</f>
        <v>3.8497812597756109</v>
      </c>
      <c r="G11" s="85">
        <f>'4 '!G10/'7'!AC11*100</f>
        <v>7.3305953984677945</v>
      </c>
      <c r="H11" s="85">
        <f>'4 '!Z10/'7'!AD11*100</f>
        <v>0.47599921331601153</v>
      </c>
      <c r="I11" s="85">
        <f>'4 '!AC10/'7'!AE11*100</f>
        <v>1.9830673219765209</v>
      </c>
      <c r="J11" s="85">
        <f>'4 '!AG10/'7'!AF11*100</f>
        <v>0.89132813978276826</v>
      </c>
      <c r="K11" s="174">
        <f>'4 '!AJ10/'7'!AG11*100</f>
        <v>9.0332952317860506</v>
      </c>
      <c r="L11" s="174">
        <f>'4 '!AM10/'7'!AH11*100</f>
        <v>1.5685440673399764</v>
      </c>
      <c r="M11" s="174">
        <v>2.8081087185162037</v>
      </c>
      <c r="N11" s="174">
        <v>2.0154381214918264</v>
      </c>
      <c r="O11" s="174">
        <v>1.7023613341215142</v>
      </c>
      <c r="P11" s="174">
        <v>2.4752145086059882</v>
      </c>
      <c r="Q11" s="174">
        <v>1.6458045735550091</v>
      </c>
      <c r="R11" s="334"/>
      <c r="S11" s="334"/>
      <c r="T11" s="334"/>
      <c r="U11" s="334"/>
      <c r="V11" s="334"/>
      <c r="W11" s="334"/>
      <c r="X11" s="341">
        <v>23.3</v>
      </c>
      <c r="Y11" s="341">
        <v>105.4272</v>
      </c>
      <c r="Z11" s="341">
        <v>65.004099999999994</v>
      </c>
      <c r="AA11" s="341">
        <v>90.764300000000006</v>
      </c>
      <c r="AB11" s="402">
        <v>42.836199999999998</v>
      </c>
      <c r="AC11" s="402">
        <v>24.4223</v>
      </c>
      <c r="AD11" s="402">
        <v>180.50450000000001</v>
      </c>
      <c r="AE11" s="342">
        <v>350.10409999999996</v>
      </c>
      <c r="AF11" s="342">
        <v>525.84450000000015</v>
      </c>
      <c r="AG11" s="342">
        <v>405.75780000000015</v>
      </c>
      <c r="AH11" s="342">
        <v>423.57751613999994</v>
      </c>
      <c r="AI11" s="403">
        <v>430.40333487000004</v>
      </c>
      <c r="AJ11" s="341">
        <v>678.36761000000001</v>
      </c>
      <c r="AK11" s="342">
        <v>785.02038000000005</v>
      </c>
      <c r="AL11" s="342">
        <v>1041.2008099999994</v>
      </c>
      <c r="AM11" s="342">
        <v>958.12706000000003</v>
      </c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</row>
    <row r="12" spans="1:51" ht="16.5" customHeight="1">
      <c r="A12" s="86" t="s">
        <v>16</v>
      </c>
      <c r="B12" s="85">
        <f>[2]copia!B15/'7'!X12*100</f>
        <v>3.632192162101981</v>
      </c>
      <c r="C12" s="85">
        <f>'4 '!C11/'7'!Y12*100</f>
        <v>3.2891068682548772</v>
      </c>
      <c r="D12" s="85">
        <f>'4 '!D11/'7'!Z12*100</f>
        <v>3.2914660912564551</v>
      </c>
      <c r="E12" s="85">
        <f>'4 '!E11/'7'!AA12*100</f>
        <v>4.2027670765613729</v>
      </c>
      <c r="F12" s="85">
        <f>'4 '!F11/'7'!AB12*100</f>
        <v>4.013449582674097</v>
      </c>
      <c r="G12" s="85">
        <f>'4 '!G11/'7'!AC12*100</f>
        <v>3.0152383439868182</v>
      </c>
      <c r="H12" s="85">
        <f>'4 '!Z11/'7'!AD12*100</f>
        <v>3.3942314745879907</v>
      </c>
      <c r="I12" s="85">
        <f>'4 '!AC11/'7'!AE12*100</f>
        <v>2.4662593094727203</v>
      </c>
      <c r="J12" s="85">
        <f>'4 '!AG11/'7'!AF12*100</f>
        <v>3.9508375916549645</v>
      </c>
      <c r="K12" s="174">
        <f>'4 '!AJ11/'7'!AG12*100</f>
        <v>6.2729299196891279</v>
      </c>
      <c r="L12" s="174">
        <f>'4 '!AM11/'7'!AH12*100</f>
        <v>4.3405165642584596</v>
      </c>
      <c r="M12" s="174">
        <v>5.1668647849569318</v>
      </c>
      <c r="N12" s="174">
        <v>4.1320694888873843</v>
      </c>
      <c r="O12" s="174">
        <v>3.0272251159019947</v>
      </c>
      <c r="P12" s="174">
        <v>2.8377881464691632</v>
      </c>
      <c r="Q12" s="174">
        <v>1.7819026143330281</v>
      </c>
      <c r="R12" s="334"/>
      <c r="S12" s="334"/>
      <c r="T12" s="334"/>
      <c r="U12" s="334"/>
      <c r="V12" s="334"/>
      <c r="W12" s="334"/>
      <c r="X12" s="341">
        <v>1796.4</v>
      </c>
      <c r="Y12" s="341">
        <v>1784.9192</v>
      </c>
      <c r="Z12" s="341">
        <v>2181.3076000000001</v>
      </c>
      <c r="AA12" s="341">
        <v>2366.9168</v>
      </c>
      <c r="AB12" s="402">
        <v>1921.1005</v>
      </c>
      <c r="AC12" s="402">
        <v>2065.9593999999997</v>
      </c>
      <c r="AD12" s="402">
        <v>2050.2431999999999</v>
      </c>
      <c r="AE12" s="342">
        <v>1989.9488999999999</v>
      </c>
      <c r="AF12" s="342">
        <v>2462.1006999999995</v>
      </c>
      <c r="AG12" s="342">
        <v>2351.6490999999983</v>
      </c>
      <c r="AH12" s="342">
        <v>3067.5450266999983</v>
      </c>
      <c r="AI12" s="403">
        <v>3550.8451867500016</v>
      </c>
      <c r="AJ12" s="341">
        <v>4434.4551200000069</v>
      </c>
      <c r="AK12" s="342">
        <v>5172.05</v>
      </c>
      <c r="AL12" s="342">
        <v>5771.4307099999724</v>
      </c>
      <c r="AM12" s="342">
        <v>5253.5634199999995</v>
      </c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</row>
    <row r="13" spans="1:51" ht="16.5" customHeight="1">
      <c r="A13" s="86" t="s">
        <v>17</v>
      </c>
      <c r="B13" s="85">
        <f>[2]copia!B16/'7'!X13*100</f>
        <v>13.757012750455374</v>
      </c>
      <c r="C13" s="85">
        <f>'4 '!C12/'7'!Y13*100</f>
        <v>4.5561049944623369</v>
      </c>
      <c r="D13" s="85">
        <f>'4 '!D12/'7'!Z13*100</f>
        <v>9.9120151539292234</v>
      </c>
      <c r="E13" s="85">
        <f>'4 '!E12/'7'!AA13*100</f>
        <v>9.1116385609601913</v>
      </c>
      <c r="F13" s="85">
        <f>'4 '!F12/'7'!AB13*100</f>
        <v>3.7528069605887246</v>
      </c>
      <c r="G13" s="85">
        <f>'4 '!G12/'7'!AC13*100</f>
        <v>1.9091855777459299</v>
      </c>
      <c r="H13" s="85">
        <f>'4 '!Z12/'7'!AD13*100</f>
        <v>0.1852500414738899</v>
      </c>
      <c r="I13" s="85">
        <f>'4 '!AC12/'7'!AE13*100</f>
        <v>0.90281892475041614</v>
      </c>
      <c r="J13" s="85">
        <f>'4 '!AG12/'7'!AF13*100</f>
        <v>1.563659755554456</v>
      </c>
      <c r="K13" s="174">
        <f>'4 '!AJ12/'7'!AG13*100</f>
        <v>3.8660087383159838</v>
      </c>
      <c r="L13" s="174">
        <f>'4 '!AM12/'7'!AH13*100</f>
        <v>3.1145820337766783</v>
      </c>
      <c r="M13" s="174">
        <v>5.3036217769592051</v>
      </c>
      <c r="N13" s="174">
        <v>4.8243425246426535</v>
      </c>
      <c r="O13" s="174">
        <v>5.3391588521264124</v>
      </c>
      <c r="P13" s="174">
        <v>3.4638672796607941</v>
      </c>
      <c r="Q13" s="174">
        <v>1.2688396756082343</v>
      </c>
      <c r="R13" s="334"/>
      <c r="S13" s="334"/>
      <c r="T13" s="334"/>
      <c r="U13" s="334"/>
      <c r="V13" s="334"/>
      <c r="W13" s="334"/>
      <c r="X13" s="341">
        <v>54.9</v>
      </c>
      <c r="Y13" s="341">
        <v>111.6897</v>
      </c>
      <c r="Z13" s="341">
        <v>67.784399999999991</v>
      </c>
      <c r="AA13" s="341">
        <v>48.240499999999997</v>
      </c>
      <c r="AB13" s="402">
        <v>74.235100000000003</v>
      </c>
      <c r="AC13" s="402">
        <v>96.989000000000004</v>
      </c>
      <c r="AD13" s="402">
        <v>130.20239999999998</v>
      </c>
      <c r="AE13" s="342">
        <v>143.11840000000001</v>
      </c>
      <c r="AF13" s="342">
        <v>117.21220000000001</v>
      </c>
      <c r="AG13" s="342">
        <v>71.11209999999997</v>
      </c>
      <c r="AH13" s="342">
        <v>144.17985949000004</v>
      </c>
      <c r="AI13" s="403">
        <v>97.014042670000009</v>
      </c>
      <c r="AJ13" s="341">
        <v>81.12757999999998</v>
      </c>
      <c r="AK13" s="342">
        <v>92.476849999999999</v>
      </c>
      <c r="AL13" s="342">
        <v>79.008699999999976</v>
      </c>
      <c r="AM13" s="342">
        <v>107.44638</v>
      </c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</row>
    <row r="14" spans="1:51" ht="16.5" customHeight="1">
      <c r="A14" s="84" t="s">
        <v>18</v>
      </c>
      <c r="B14" s="85">
        <f>[2]copia!B17/'7'!X14*100</f>
        <v>2.6426415094339628</v>
      </c>
      <c r="C14" s="85">
        <f>'4 '!C13/'7'!Y14*100</f>
        <v>3.1842531494156563</v>
      </c>
      <c r="D14" s="85">
        <f>'4 '!D13/'7'!Z14*100</f>
        <v>5.0015066379592747</v>
      </c>
      <c r="E14" s="85">
        <f>'4 '!E13/'7'!AA14*100</f>
        <v>7.1317730895793021</v>
      </c>
      <c r="F14" s="85">
        <f>'4 '!F13/'7'!AB14*100</f>
        <v>6.0375616725738244</v>
      </c>
      <c r="G14" s="85">
        <f>'4 '!G13/'7'!AC14*100</f>
        <v>5.2809490502240184</v>
      </c>
      <c r="H14" s="85">
        <f>'4 '!Z13/'7'!AD14*100</f>
        <v>5.3427897271574727</v>
      </c>
      <c r="I14" s="85">
        <f>'4 '!AC13/'7'!AE14*100</f>
        <v>42.477961752353302</v>
      </c>
      <c r="J14" s="85">
        <f>'4 '!AG13/'7'!AF14*100</f>
        <v>34.064043383712239</v>
      </c>
      <c r="K14" s="174">
        <f>'4 '!AJ13/'7'!AG14*100</f>
        <v>10.784443631586024</v>
      </c>
      <c r="L14" s="174">
        <f>'4 '!AM13/'7'!AH14*100</f>
        <v>4.9463022893050166</v>
      </c>
      <c r="M14" s="174">
        <v>5.2480557179481373</v>
      </c>
      <c r="N14" s="174">
        <v>7.1867741797609987</v>
      </c>
      <c r="O14" s="174">
        <v>7.7792444520955364</v>
      </c>
      <c r="P14" s="174">
        <v>15.132344200367994</v>
      </c>
      <c r="Q14" s="174">
        <v>7.1004129990405076</v>
      </c>
      <c r="R14" s="334"/>
      <c r="S14" s="334"/>
      <c r="T14" s="334"/>
      <c r="U14" s="334"/>
      <c r="V14" s="334"/>
      <c r="W14" s="334"/>
      <c r="X14" s="341">
        <v>185.5</v>
      </c>
      <c r="Y14" s="341">
        <v>263.50920000000002</v>
      </c>
      <c r="Z14" s="341">
        <v>319.91759999999999</v>
      </c>
      <c r="AA14" s="341">
        <v>330.33300000000003</v>
      </c>
      <c r="AB14" s="402">
        <v>249.58420000000001</v>
      </c>
      <c r="AC14" s="402">
        <v>315.53229999999996</v>
      </c>
      <c r="AD14" s="402">
        <v>366.38350000000003</v>
      </c>
      <c r="AE14" s="342">
        <v>313.08070000000004</v>
      </c>
      <c r="AF14" s="342">
        <v>312.92850000000016</v>
      </c>
      <c r="AG14" s="342">
        <v>321.49919999999986</v>
      </c>
      <c r="AH14" s="342">
        <v>341.75428454000001</v>
      </c>
      <c r="AI14" s="403">
        <v>353.46695352999984</v>
      </c>
      <c r="AJ14" s="341">
        <v>395.13299999999981</v>
      </c>
      <c r="AK14" s="342">
        <v>433.0746900000002</v>
      </c>
      <c r="AL14" s="342">
        <v>378.91469000000001</v>
      </c>
      <c r="AM14" s="342">
        <v>367.29338999999999</v>
      </c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</row>
    <row r="15" spans="1:51" ht="16.5" customHeight="1">
      <c r="A15" s="84" t="s">
        <v>19</v>
      </c>
      <c r="B15" s="85">
        <f>[2]copia!B18/'7'!X15*100</f>
        <v>8.3345666991236609</v>
      </c>
      <c r="C15" s="85">
        <f>'4 '!C14/'7'!Y15*100</f>
        <v>5.0964996407188385</v>
      </c>
      <c r="D15" s="85">
        <f>'4 '!D14/'7'!Z15*100</f>
        <v>9.0201785933338741</v>
      </c>
      <c r="E15" s="85">
        <f>'4 '!E14/'7'!AA15*100</f>
        <v>7.7328473280409069</v>
      </c>
      <c r="F15" s="85">
        <f>'4 '!F14/'7'!AB15*100</f>
        <v>13.420488730624653</v>
      </c>
      <c r="G15" s="85">
        <f>'4 '!G14/'7'!AC15*100</f>
        <v>12.620693590368216</v>
      </c>
      <c r="H15" s="85">
        <f>'4 '!Z14/'7'!AD15*100</f>
        <v>14.479401499932493</v>
      </c>
      <c r="I15" s="85">
        <f>'4 '!AC14/'7'!AE15*100</f>
        <v>13.271663461278003</v>
      </c>
      <c r="J15" s="85">
        <f>'4 '!AG14/'7'!AF15*100</f>
        <v>19.753739617832395</v>
      </c>
      <c r="K15" s="174">
        <f>'4 '!AJ14/'7'!AG15*100</f>
        <v>36.733127574270448</v>
      </c>
      <c r="L15" s="174">
        <f>'4 '!AM14/'7'!AH15*100</f>
        <v>24.635671477908659</v>
      </c>
      <c r="M15" s="174">
        <v>4.8958939674839623</v>
      </c>
      <c r="N15" s="174">
        <v>8.2221816851719574</v>
      </c>
      <c r="O15" s="174">
        <v>12.93501502160041</v>
      </c>
      <c r="P15" s="174">
        <v>5.5421169797660896</v>
      </c>
      <c r="Q15" s="174">
        <v>6.6069549672256738</v>
      </c>
      <c r="R15" s="334"/>
      <c r="S15" s="334"/>
      <c r="T15" s="334"/>
      <c r="U15" s="334"/>
      <c r="V15" s="334"/>
      <c r="W15" s="334"/>
      <c r="X15" s="341">
        <v>102.7</v>
      </c>
      <c r="Y15" s="341">
        <v>173.8193</v>
      </c>
      <c r="Z15" s="341">
        <v>174.4522</v>
      </c>
      <c r="AA15" s="341">
        <v>228.96870000000001</v>
      </c>
      <c r="AB15" s="402">
        <v>191.803</v>
      </c>
      <c r="AC15" s="402">
        <v>113.9145</v>
      </c>
      <c r="AD15" s="402">
        <v>97.764399999999995</v>
      </c>
      <c r="AE15" s="342">
        <v>125.51780000000001</v>
      </c>
      <c r="AF15" s="342">
        <v>152.14789999999994</v>
      </c>
      <c r="AG15" s="342">
        <v>146.06079999999997</v>
      </c>
      <c r="AH15" s="342">
        <v>223.35173632000004</v>
      </c>
      <c r="AI15" s="403">
        <v>285.01363890999994</v>
      </c>
      <c r="AJ15" s="341">
        <v>405.28247000000005</v>
      </c>
      <c r="AK15" s="342">
        <v>413.28447000000011</v>
      </c>
      <c r="AL15" s="342">
        <v>358.24079000000012</v>
      </c>
      <c r="AM15" s="342">
        <v>314.54226</v>
      </c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34"/>
      <c r="AY15" s="334"/>
    </row>
    <row r="16" spans="1:51" ht="16.5" customHeight="1">
      <c r="A16" s="84" t="s">
        <v>20</v>
      </c>
      <c r="B16" s="85">
        <f>[2]copia!B19/'7'!X16*100</f>
        <v>7.353304442036837</v>
      </c>
      <c r="C16" s="85">
        <f>'4 '!C15/'7'!Y16*100</f>
        <v>3.253400056499455</v>
      </c>
      <c r="D16" s="85">
        <f>'4 '!D15/'7'!Z16*100</f>
        <v>4.1260145510594679</v>
      </c>
      <c r="E16" s="85">
        <f>'4 '!E15/'7'!AA16*100</f>
        <v>6.7988662371104764</v>
      </c>
      <c r="F16" s="85">
        <f>'4 '!F15/'7'!AB16*100</f>
        <v>2.6109335643101059</v>
      </c>
      <c r="G16" s="85">
        <f>'4 '!G15/'7'!AC16*100</f>
        <v>3.7494839509709372</v>
      </c>
      <c r="H16" s="85">
        <f>'4 '!Z15/'7'!AD16*100</f>
        <v>6.3073486958639542</v>
      </c>
      <c r="I16" s="85">
        <f>'4 '!AC15/'7'!AE16*100</f>
        <v>7.5487523337523008</v>
      </c>
      <c r="J16" s="85">
        <f>'4 '!AG15/'7'!AF16*100</f>
        <v>11.107067617297599</v>
      </c>
      <c r="K16" s="174">
        <f>'4 '!AJ15/'7'!AG16*100</f>
        <v>17.690262537952314</v>
      </c>
      <c r="L16" s="174">
        <f>'4 '!AM15/'7'!AH16*100</f>
        <v>15.008900395135816</v>
      </c>
      <c r="M16" s="174">
        <v>14.366223522639505</v>
      </c>
      <c r="N16" s="174">
        <v>3.9321759329466603</v>
      </c>
      <c r="O16" s="174">
        <v>7.0199294405986308</v>
      </c>
      <c r="P16" s="174">
        <v>7.9431078844223801</v>
      </c>
      <c r="Q16" s="174">
        <v>3.7784595775673702</v>
      </c>
      <c r="R16" s="334"/>
      <c r="S16" s="334"/>
      <c r="T16" s="334"/>
      <c r="U16" s="334"/>
      <c r="V16" s="334"/>
      <c r="W16" s="334"/>
      <c r="X16" s="341">
        <v>92.3</v>
      </c>
      <c r="Y16" s="341">
        <v>123.895</v>
      </c>
      <c r="Z16" s="341">
        <v>259.25260000000003</v>
      </c>
      <c r="AA16" s="341">
        <v>229.04259999999999</v>
      </c>
      <c r="AB16" s="402">
        <v>241.06320000000002</v>
      </c>
      <c r="AC16" s="402">
        <v>130.55930000000001</v>
      </c>
      <c r="AD16" s="402">
        <v>120.3057</v>
      </c>
      <c r="AE16" s="342">
        <v>166.20229999999998</v>
      </c>
      <c r="AF16" s="342">
        <v>100.29830000000003</v>
      </c>
      <c r="AG16" s="342">
        <v>85.831399999999988</v>
      </c>
      <c r="AH16" s="342">
        <v>126.61953574</v>
      </c>
      <c r="AI16" s="403">
        <v>129.78642145000003</v>
      </c>
      <c r="AJ16" s="341">
        <v>164.26863999999995</v>
      </c>
      <c r="AK16" s="342">
        <v>280.25450000000006</v>
      </c>
      <c r="AL16" s="342">
        <v>139.12533000000002</v>
      </c>
      <c r="AM16" s="342">
        <v>127.64650999999999</v>
      </c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34"/>
      <c r="AY16" s="334"/>
    </row>
    <row r="17" spans="1:51" ht="16.5" customHeight="1">
      <c r="A17" s="84" t="s">
        <v>21</v>
      </c>
      <c r="B17" s="85">
        <f>[2]copia!B20/'7'!X17*100</f>
        <v>8.8451827242524921</v>
      </c>
      <c r="C17" s="85">
        <f>'4 '!C16/'7'!Y17*100</f>
        <v>5.7568323871512934</v>
      </c>
      <c r="D17" s="85">
        <f>'4 '!D16/'7'!Z17*100</f>
        <v>6.9585046565232389</v>
      </c>
      <c r="E17" s="85">
        <f>'4 '!E16/'7'!AA17*100</f>
        <v>12.178891825013606</v>
      </c>
      <c r="F17" s="85">
        <f>'4 '!F16/'7'!AB17*100</f>
        <v>12.656479483852715</v>
      </c>
      <c r="G17" s="85">
        <f>'4 '!G16/'7'!AC17*100</f>
        <v>10.390573500329598</v>
      </c>
      <c r="H17" s="85">
        <f>'4 '!Z16/'7'!AD17*100</f>
        <v>15.738791592067846</v>
      </c>
      <c r="I17" s="85">
        <f>'4 '!AC16/'7'!AE17*100</f>
        <v>15.393546579001802</v>
      </c>
      <c r="J17" s="85">
        <f>'4 '!AG16/'7'!AF17*100</f>
        <v>17.435740077871785</v>
      </c>
      <c r="K17" s="174">
        <f>'4 '!AJ16/'7'!AG17*100</f>
        <v>15.878349627139565</v>
      </c>
      <c r="L17" s="174">
        <f>'4 '!AM16/'7'!AH17*100</f>
        <v>18.293163683225856</v>
      </c>
      <c r="M17" s="174">
        <v>13.086045390828144</v>
      </c>
      <c r="N17" s="174">
        <v>9.0377569779546771</v>
      </c>
      <c r="O17" s="174">
        <v>20.932584050335862</v>
      </c>
      <c r="P17" s="174">
        <v>18.295878946884226</v>
      </c>
      <c r="Q17" s="174">
        <v>15.426685894794669</v>
      </c>
      <c r="R17" s="334"/>
      <c r="S17" s="334"/>
      <c r="T17" s="334"/>
      <c r="U17" s="334"/>
      <c r="V17" s="334"/>
      <c r="W17" s="334"/>
      <c r="X17" s="341">
        <v>60.2</v>
      </c>
      <c r="Y17" s="341">
        <v>128.04089999999999</v>
      </c>
      <c r="Z17" s="341">
        <v>109.5882</v>
      </c>
      <c r="AA17" s="341">
        <v>107.13289999999999</v>
      </c>
      <c r="AB17" s="402">
        <v>107.4422</v>
      </c>
      <c r="AC17" s="402">
        <v>76.456800000000001</v>
      </c>
      <c r="AD17" s="402">
        <v>80.709500000000006</v>
      </c>
      <c r="AE17" s="342">
        <v>89.918199999999999</v>
      </c>
      <c r="AF17" s="342">
        <v>82.777099999999962</v>
      </c>
      <c r="AG17" s="342">
        <v>75.202399999999983</v>
      </c>
      <c r="AH17" s="342">
        <v>95.216444250000038</v>
      </c>
      <c r="AI17" s="403">
        <v>111.85229539999999</v>
      </c>
      <c r="AJ17" s="341">
        <v>164.35523000000003</v>
      </c>
      <c r="AK17" s="342">
        <v>170.53456999999995</v>
      </c>
      <c r="AL17" s="342">
        <v>115.26574999999995</v>
      </c>
      <c r="AM17" s="342">
        <v>129.67729</v>
      </c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</row>
    <row r="18" spans="1:51" ht="16.5" customHeight="1">
      <c r="A18" s="84" t="s">
        <v>22</v>
      </c>
      <c r="B18" s="85">
        <f>[2]copia!B21/'7'!X18*100</f>
        <v>9.9190283400809722</v>
      </c>
      <c r="C18" s="85">
        <f>'4 '!C17/'7'!Y18*100</f>
        <v>6.4457324905110331</v>
      </c>
      <c r="D18" s="85">
        <f>'4 '!D17/'7'!Z18*100</f>
        <v>7.0188903208064328</v>
      </c>
      <c r="E18" s="85">
        <f>'4 '!E17/'7'!AA18*100</f>
        <v>8.7891405379261052</v>
      </c>
      <c r="F18" s="85">
        <f>'4 '!F17/'7'!AB18*100</f>
        <v>10.460598979100125</v>
      </c>
      <c r="G18" s="85">
        <f>'4 '!G17/'7'!AC18*100</f>
        <v>6.5586661185858759</v>
      </c>
      <c r="H18" s="85">
        <f>'4 '!Z17/'7'!AD18*100</f>
        <v>12.188272808086809</v>
      </c>
      <c r="I18" s="85">
        <f>'4 '!AC17/'7'!AE18*100</f>
        <v>12.374231470089928</v>
      </c>
      <c r="J18" s="85">
        <f>'4 '!AG17/'7'!AF18*100</f>
        <v>15.982296609465157</v>
      </c>
      <c r="K18" s="174">
        <f>'4 '!AJ17/'7'!AG18*100</f>
        <v>17.242187180012294</v>
      </c>
      <c r="L18" s="174">
        <f>'4 '!AM17/'7'!AH18*100</f>
        <v>13.012408683547774</v>
      </c>
      <c r="M18" s="174">
        <v>10.688657240574214</v>
      </c>
      <c r="N18" s="174">
        <v>24.209264331666088</v>
      </c>
      <c r="O18" s="174">
        <v>13.035132402771241</v>
      </c>
      <c r="P18" s="174">
        <v>18.717874350342658</v>
      </c>
      <c r="Q18" s="174">
        <v>7.2678673664122142</v>
      </c>
      <c r="R18" s="334"/>
      <c r="S18" s="334"/>
      <c r="T18" s="334"/>
      <c r="U18" s="334"/>
      <c r="V18" s="334"/>
      <c r="W18" s="334"/>
      <c r="X18" s="341">
        <v>74.099999999999994</v>
      </c>
      <c r="Y18" s="341">
        <v>110.8656</v>
      </c>
      <c r="Z18" s="341">
        <v>142.54390000000001</v>
      </c>
      <c r="AA18" s="341">
        <v>161.68020000000001</v>
      </c>
      <c r="AB18" s="402">
        <v>117.2495</v>
      </c>
      <c r="AC18" s="402">
        <v>97.795799999999915</v>
      </c>
      <c r="AD18" s="402">
        <v>96.967799999999997</v>
      </c>
      <c r="AE18" s="342">
        <v>125.01139999999999</v>
      </c>
      <c r="AF18" s="342">
        <v>128.74370000000005</v>
      </c>
      <c r="AG18" s="342">
        <v>122.07499999999993</v>
      </c>
      <c r="AH18" s="342">
        <v>136.21152264</v>
      </c>
      <c r="AI18" s="403">
        <v>118.55860333000001</v>
      </c>
      <c r="AJ18" s="341">
        <v>167.19406000000004</v>
      </c>
      <c r="AK18" s="342">
        <v>176.10531000000003</v>
      </c>
      <c r="AL18" s="342">
        <v>220.01541000000003</v>
      </c>
      <c r="AM18" s="342">
        <v>185.46123</v>
      </c>
      <c r="AN18" s="334"/>
      <c r="AO18" s="334"/>
      <c r="AP18" s="334"/>
      <c r="AQ18" s="334"/>
      <c r="AR18" s="334"/>
      <c r="AS18" s="334"/>
      <c r="AT18" s="334"/>
      <c r="AU18" s="334"/>
      <c r="AV18" s="334"/>
      <c r="AW18" s="334"/>
      <c r="AX18" s="334"/>
      <c r="AY18" s="334"/>
    </row>
    <row r="19" spans="1:51" ht="16.5" customHeight="1">
      <c r="A19" s="84" t="s">
        <v>23</v>
      </c>
      <c r="B19" s="85">
        <f>[2]copia!B22/'7'!X19*100</f>
        <v>18.414658634538156</v>
      </c>
      <c r="C19" s="85">
        <f>'4 '!C18/'7'!Y19*100</f>
        <v>7.2402961422317409</v>
      </c>
      <c r="D19" s="85">
        <f>'4 '!D18/'7'!Z19*100</f>
        <v>8.0131766662604225</v>
      </c>
      <c r="E19" s="85">
        <f>'4 '!E18/'7'!AA19*100</f>
        <v>3.2562149461876611</v>
      </c>
      <c r="F19" s="85">
        <f>'4 '!F18/'7'!AB19*100</f>
        <v>13.107020845934722</v>
      </c>
      <c r="G19" s="85">
        <f>'4 '!G18/'7'!AC19*100</f>
        <v>5.432261137703474</v>
      </c>
      <c r="H19" s="85">
        <f>'4 '!Z18/'7'!AD19*100</f>
        <v>5.9227774560511</v>
      </c>
      <c r="I19" s="85">
        <f>'4 '!AC18/'7'!AE19*100</f>
        <v>8.041231186342209</v>
      </c>
      <c r="J19" s="85">
        <f>'4 '!AG18/'7'!AF19*100</f>
        <v>11.239814837482756</v>
      </c>
      <c r="K19" s="174">
        <f>'4 '!AJ18/'7'!AG19*100</f>
        <v>10.710960872523692</v>
      </c>
      <c r="L19" s="174">
        <f>'4 '!AM18/'7'!AH19*100</f>
        <v>7.7820044071121073</v>
      </c>
      <c r="M19" s="174">
        <v>16.386209466703992</v>
      </c>
      <c r="N19" s="174">
        <v>18.961430830262181</v>
      </c>
      <c r="O19" s="174">
        <v>16.89044068601099</v>
      </c>
      <c r="P19" s="174">
        <v>18.670781161934656</v>
      </c>
      <c r="Q19" s="174">
        <v>11.152896897810221</v>
      </c>
      <c r="R19" s="334"/>
      <c r="S19" s="334"/>
      <c r="T19" s="334"/>
      <c r="U19" s="334"/>
      <c r="V19" s="334"/>
      <c r="W19" s="334"/>
      <c r="X19" s="341">
        <v>99.6</v>
      </c>
      <c r="Y19" s="341">
        <v>116.9303</v>
      </c>
      <c r="Z19" s="341">
        <v>167.38679999999999</v>
      </c>
      <c r="AA19" s="341">
        <v>211.10400000000001</v>
      </c>
      <c r="AB19" s="402">
        <v>147.9665</v>
      </c>
      <c r="AC19" s="402">
        <v>237.2235</v>
      </c>
      <c r="AD19" s="402">
        <v>155.58410000000001</v>
      </c>
      <c r="AE19" s="342">
        <v>198.2868</v>
      </c>
      <c r="AF19" s="342">
        <v>191.98269999999999</v>
      </c>
      <c r="AG19" s="342">
        <v>201.19109999999989</v>
      </c>
      <c r="AH19" s="342">
        <v>234.11963096999997</v>
      </c>
      <c r="AI19" s="403">
        <v>249.32826449000001</v>
      </c>
      <c r="AJ19" s="341">
        <v>264.03909999999991</v>
      </c>
      <c r="AK19" s="342">
        <v>289.70704000000006</v>
      </c>
      <c r="AL19" s="342">
        <v>278.10050000000001</v>
      </c>
      <c r="AM19" s="342">
        <v>298.67738000000003</v>
      </c>
      <c r="AN19" s="334"/>
      <c r="AO19" s="334"/>
      <c r="AP19" s="334"/>
      <c r="AQ19" s="334"/>
      <c r="AR19" s="334"/>
      <c r="AS19" s="334"/>
      <c r="AT19" s="334"/>
      <c r="AU19" s="334"/>
      <c r="AV19" s="334"/>
      <c r="AW19" s="334"/>
      <c r="AX19" s="334"/>
      <c r="AY19" s="334"/>
    </row>
    <row r="20" spans="1:51" ht="16.5" customHeight="1">
      <c r="A20" s="84" t="s">
        <v>24</v>
      </c>
      <c r="B20" s="85">
        <f>[2]copia!B23/'7'!X20*100</f>
        <v>15.214500683994528</v>
      </c>
      <c r="C20" s="85">
        <f>'4 '!C19/'7'!Y20*100</f>
        <v>5.9610431205200269</v>
      </c>
      <c r="D20" s="85">
        <f>'4 '!D19/'7'!Z20*100</f>
        <v>7.1402952400963615</v>
      </c>
      <c r="E20" s="85">
        <f>'4 '!E19/'7'!AA20*100</f>
        <v>5.4333860693915046</v>
      </c>
      <c r="F20" s="85">
        <f>'4 '!F19/'7'!AB20*100</f>
        <v>10.177472175890385</v>
      </c>
      <c r="G20" s="85">
        <f>'4 '!G19/'7'!AC20*100</f>
        <v>6.1232220828677191</v>
      </c>
      <c r="H20" s="85">
        <f>'4 '!Z19/'7'!AD20*100</f>
        <v>13.005548429746568</v>
      </c>
      <c r="I20" s="85">
        <f>'4 '!AC19/'7'!AE20*100</f>
        <v>18.589600322851602</v>
      </c>
      <c r="J20" s="85">
        <f>'4 '!AG19/'7'!AF20*100</f>
        <v>19.370131302114054</v>
      </c>
      <c r="K20" s="174">
        <f>'4 '!AJ19/'7'!AG20*100</f>
        <v>16.10198114670807</v>
      </c>
      <c r="L20" s="174">
        <f>'4 '!AM19/'7'!AH20*100</f>
        <v>12.397923350150021</v>
      </c>
      <c r="M20" s="174">
        <v>6.4569135772676924</v>
      </c>
      <c r="N20" s="174">
        <v>5.9190629108085684</v>
      </c>
      <c r="O20" s="174">
        <v>8.0635162421623168</v>
      </c>
      <c r="P20" s="174">
        <v>7.0448616153872008</v>
      </c>
      <c r="Q20" s="174">
        <v>3.6541538461538456</v>
      </c>
      <c r="R20" s="334"/>
      <c r="S20" s="334"/>
      <c r="T20" s="334"/>
      <c r="U20" s="334"/>
      <c r="V20" s="334"/>
      <c r="W20" s="334"/>
      <c r="X20" s="341">
        <v>73.099999999999994</v>
      </c>
      <c r="Y20" s="341">
        <v>88.672399999999996</v>
      </c>
      <c r="Z20" s="341">
        <v>102.3235</v>
      </c>
      <c r="AA20" s="341">
        <v>139.94220000000001</v>
      </c>
      <c r="AB20" s="402">
        <v>103.30069999999999</v>
      </c>
      <c r="AC20" s="402">
        <v>105.32689999999999</v>
      </c>
      <c r="AD20" s="402">
        <v>96.207399999999993</v>
      </c>
      <c r="AE20" s="342">
        <v>94.408699999999996</v>
      </c>
      <c r="AF20" s="342">
        <v>83.890500000000046</v>
      </c>
      <c r="AG20" s="342">
        <v>68.985299999999995</v>
      </c>
      <c r="AH20" s="342">
        <v>91.728265120000017</v>
      </c>
      <c r="AI20" s="403">
        <v>117.98133540000001</v>
      </c>
      <c r="AJ20" s="341">
        <v>133.02021000000005</v>
      </c>
      <c r="AK20" s="342">
        <v>156.45212999999993</v>
      </c>
      <c r="AL20" s="342">
        <v>124.20759999999999</v>
      </c>
      <c r="AM20" s="342">
        <v>99.716649999999987</v>
      </c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</row>
    <row r="21" spans="1:51" ht="16.5" customHeight="1">
      <c r="A21" s="84" t="s">
        <v>25</v>
      </c>
      <c r="B21" s="85">
        <f>[2]copia!B24/'7'!X21*100</f>
        <v>13.847404547404549</v>
      </c>
      <c r="C21" s="85">
        <f>'4 '!C20/'7'!Y21*100</f>
        <v>17.811515079402412</v>
      </c>
      <c r="D21" s="85">
        <f>'4 '!D20/'7'!Z21*100</f>
        <v>6.6664399783623249</v>
      </c>
      <c r="E21" s="85">
        <f>'4 '!E20/'7'!AA21*100</f>
        <v>4.8150805172286271</v>
      </c>
      <c r="F21" s="85">
        <f>'4 '!F20/'7'!AB21*100</f>
        <v>20.844868811803956</v>
      </c>
      <c r="G21" s="85">
        <f>'4 '!G20/'7'!AC21*100</f>
        <v>35.638042898017922</v>
      </c>
      <c r="H21" s="85">
        <f>'4 '!Z20/'7'!AD21*100</f>
        <v>39.438388737335991</v>
      </c>
      <c r="I21" s="85">
        <f>'4 '!AC20/'7'!AE21*100</f>
        <v>26.263787790827493</v>
      </c>
      <c r="J21" s="85">
        <f>'4 '!AG20/'7'!AF21*100</f>
        <v>17.33161587284787</v>
      </c>
      <c r="K21" s="174">
        <f>'4 '!AJ20/'7'!AG21*100</f>
        <v>25.112050544000631</v>
      </c>
      <c r="L21" s="174">
        <f>'4 '!AM20/'7'!AH21*100</f>
        <v>30.460684413186595</v>
      </c>
      <c r="M21" s="174">
        <v>36.258176975417236</v>
      </c>
      <c r="N21" s="174">
        <v>17.598146937240621</v>
      </c>
      <c r="O21" s="174">
        <v>21.417623566652722</v>
      </c>
      <c r="P21" s="174">
        <v>23.557769660619282</v>
      </c>
      <c r="Q21" s="174">
        <v>22.628430480212618</v>
      </c>
      <c r="R21" s="334"/>
      <c r="S21" s="334"/>
      <c r="T21" s="334"/>
      <c r="U21" s="334"/>
      <c r="V21" s="334"/>
      <c r="W21" s="334"/>
      <c r="X21" s="341">
        <v>233.1</v>
      </c>
      <c r="Y21" s="341">
        <v>361.387</v>
      </c>
      <c r="Z21" s="341">
        <v>482.30690000000004</v>
      </c>
      <c r="AA21" s="341">
        <v>603.01380000000006</v>
      </c>
      <c r="AB21" s="402">
        <v>528.83950000000004</v>
      </c>
      <c r="AC21" s="402">
        <v>403.87880000000001</v>
      </c>
      <c r="AD21" s="402">
        <v>494.1069</v>
      </c>
      <c r="AE21" s="342">
        <v>465.77440000000001</v>
      </c>
      <c r="AF21" s="342">
        <v>444.06649999999996</v>
      </c>
      <c r="AG21" s="342">
        <v>315.03639999999996</v>
      </c>
      <c r="AH21" s="342">
        <v>372.38592036000006</v>
      </c>
      <c r="AI21" s="403">
        <v>327.86085142999985</v>
      </c>
      <c r="AJ21" s="341">
        <v>359.32143000000008</v>
      </c>
      <c r="AK21" s="342">
        <v>452.49195999999984</v>
      </c>
      <c r="AL21" s="342">
        <v>455.6336500000001</v>
      </c>
      <c r="AM21" s="342">
        <v>434.75804999999997</v>
      </c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</row>
    <row r="22" spans="1:51" ht="16.5" customHeight="1">
      <c r="A22" s="84" t="s">
        <v>27</v>
      </c>
      <c r="B22" s="85">
        <f>[2]copia!B25/'7'!X22*100</f>
        <v>9.14</v>
      </c>
      <c r="C22" s="85">
        <f>'4 '!C21/'7'!Y22*100</f>
        <v>6.8485252605269098</v>
      </c>
      <c r="D22" s="85">
        <f>'4 '!D21/'7'!Z22*100</f>
        <v>12.61229342033883</v>
      </c>
      <c r="E22" s="85">
        <f>'4 '!E21/'7'!AA22*100</f>
        <v>16.124065842021288</v>
      </c>
      <c r="F22" s="85">
        <f>'4 '!F21/'7'!AB22*100</f>
        <v>14.717021460467578</v>
      </c>
      <c r="G22" s="85">
        <f>'4 '!G21/'7'!AC22*100</f>
        <v>14.747268759316389</v>
      </c>
      <c r="H22" s="85">
        <f>'4 '!Z21/'7'!AD22*100</f>
        <v>18.898437282859444</v>
      </c>
      <c r="I22" s="85">
        <f>'4 '!AC21/'7'!AE22*100</f>
        <v>24.861759738663665</v>
      </c>
      <c r="J22" s="85">
        <f>'4 '!AG21/'7'!AF22*100</f>
        <v>33.390529916540729</v>
      </c>
      <c r="K22" s="174">
        <f>'4 '!AJ21/'7'!AG22*100</f>
        <v>26.777249566274609</v>
      </c>
      <c r="L22" s="174">
        <f>'4 '!AM21/'7'!AH22*100</f>
        <v>21.463632391216283</v>
      </c>
      <c r="M22" s="174">
        <v>12.439365869702138</v>
      </c>
      <c r="N22" s="174">
        <v>17.992992328640977</v>
      </c>
      <c r="O22" s="174">
        <v>15.454348333152076</v>
      </c>
      <c r="P22" s="174">
        <v>11.956606171588742</v>
      </c>
      <c r="Q22" s="174">
        <v>17.464542275905913</v>
      </c>
      <c r="R22" s="334"/>
      <c r="S22" s="334"/>
      <c r="T22" s="334"/>
      <c r="U22" s="334"/>
      <c r="V22" s="334"/>
      <c r="W22" s="334"/>
      <c r="X22" s="341">
        <v>100</v>
      </c>
      <c r="Y22" s="341">
        <v>165.1173</v>
      </c>
      <c r="Z22" s="341">
        <v>154.10520000000002</v>
      </c>
      <c r="AA22" s="341">
        <v>171.79910000000001</v>
      </c>
      <c r="AB22" s="402">
        <v>151.5857</v>
      </c>
      <c r="AC22" s="402">
        <v>122.2979</v>
      </c>
      <c r="AD22" s="402">
        <v>115.1328</v>
      </c>
      <c r="AE22" s="342">
        <v>126.121</v>
      </c>
      <c r="AF22" s="342">
        <v>117.31469999999997</v>
      </c>
      <c r="AG22" s="342">
        <v>87.843599999999981</v>
      </c>
      <c r="AH22" s="342">
        <v>106.25508107999998</v>
      </c>
      <c r="AI22" s="403">
        <v>122.78211341000004</v>
      </c>
      <c r="AJ22" s="341">
        <v>159.89963</v>
      </c>
      <c r="AK22" s="342">
        <v>160.84372999999999</v>
      </c>
      <c r="AL22" s="342">
        <v>146.19509999999991</v>
      </c>
      <c r="AM22" s="342">
        <v>121.01260000000001</v>
      </c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</row>
    <row r="23" spans="1:51" ht="16.5" customHeight="1">
      <c r="A23" s="84" t="s">
        <v>28</v>
      </c>
      <c r="B23" s="85">
        <f>[2]copia!B26/'7'!X23*100</f>
        <v>13.684761120263589</v>
      </c>
      <c r="C23" s="85">
        <f>'4 '!C22/'7'!Y23*100</f>
        <v>7.0761912378447391</v>
      </c>
      <c r="D23" s="85">
        <f>'4 '!D22/'7'!Z23*100</f>
        <v>17.036205811394641</v>
      </c>
      <c r="E23" s="85">
        <f>'4 '!E22/'7'!AA23*100</f>
        <v>14.038070046156742</v>
      </c>
      <c r="F23" s="85">
        <f>'4 '!F22/'7'!AB23*100</f>
        <v>14.886016229768787</v>
      </c>
      <c r="G23" s="85">
        <f>'4 '!G22/'7'!AC23*100</f>
        <v>33.042543904463734</v>
      </c>
      <c r="H23" s="85">
        <f>'4 '!Z22/'7'!AD23*100</f>
        <v>30.928139997995302</v>
      </c>
      <c r="I23" s="85">
        <f>'4 '!AC22/'7'!AE23*100</f>
        <v>9.8408494369227668</v>
      </c>
      <c r="J23" s="85">
        <f>'4 '!AG22/'7'!AF23*100</f>
        <v>13.096006076633577</v>
      </c>
      <c r="K23" s="174">
        <f>'4 '!AJ22/'7'!AG23*100</f>
        <v>15.5603026954059</v>
      </c>
      <c r="L23" s="174">
        <f>'4 '!AM22/'7'!AH23*100</f>
        <v>14.065856580106505</v>
      </c>
      <c r="M23" s="174">
        <v>11.687571622660679</v>
      </c>
      <c r="N23" s="174">
        <v>8.8802085271693763</v>
      </c>
      <c r="O23" s="174">
        <v>7.3032928985090368</v>
      </c>
      <c r="P23" s="174">
        <v>8.9264365427006211</v>
      </c>
      <c r="Q23" s="174">
        <v>5.1051748906933172</v>
      </c>
      <c r="R23" s="334"/>
      <c r="S23" s="334"/>
      <c r="T23" s="334"/>
      <c r="U23" s="334"/>
      <c r="V23" s="334"/>
      <c r="W23" s="334"/>
      <c r="X23" s="341">
        <v>121.4</v>
      </c>
      <c r="Y23" s="341">
        <v>168.80549999999999</v>
      </c>
      <c r="Z23" s="341">
        <v>199.0813</v>
      </c>
      <c r="AA23" s="341">
        <v>269.77640000000002</v>
      </c>
      <c r="AB23" s="402">
        <v>258.9316</v>
      </c>
      <c r="AC23" s="402">
        <v>212.3759</v>
      </c>
      <c r="AD23" s="402">
        <v>142.66489999999999</v>
      </c>
      <c r="AE23" s="342">
        <v>172.47190000000001</v>
      </c>
      <c r="AF23" s="342">
        <v>232.36550000000003</v>
      </c>
      <c r="AG23" s="342">
        <v>263.12920000000008</v>
      </c>
      <c r="AH23" s="342">
        <v>316.52960305999989</v>
      </c>
      <c r="AI23" s="403">
        <v>366.40491104000017</v>
      </c>
      <c r="AJ23" s="341">
        <v>351.35528000000016</v>
      </c>
      <c r="AK23" s="342">
        <v>432.60358000000002</v>
      </c>
      <c r="AL23" s="342">
        <v>401.68593000000033</v>
      </c>
      <c r="AM23" s="342">
        <v>429.34714000000002</v>
      </c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</row>
    <row r="24" spans="1:51" ht="16.5" customHeight="1">
      <c r="A24" s="64" t="s">
        <v>55</v>
      </c>
      <c r="B24" s="85">
        <f>[2]copia!B27/'7'!X24*100</f>
        <v>12.076426426426428</v>
      </c>
      <c r="C24" s="85">
        <f>'4 '!C23/'7'!Y24*100</f>
        <v>16.876163316474717</v>
      </c>
      <c r="D24" s="85">
        <f>'4 '!D23/'7'!Z24*100</f>
        <v>15.536702397818706</v>
      </c>
      <c r="E24" s="85">
        <f>'4 '!E23/'7'!AA24*100</f>
        <v>15.306651822128414</v>
      </c>
      <c r="F24" s="85">
        <f>'4 '!F23/'7'!AB24*100</f>
        <v>22.808827021970622</v>
      </c>
      <c r="G24" s="85">
        <f>'4 '!G23/'7'!AC24*100</f>
        <v>19.848520439582764</v>
      </c>
      <c r="H24" s="85">
        <f>'4 '!Z23/'7'!AD24*100</f>
        <v>20.357761737777839</v>
      </c>
      <c r="I24" s="85">
        <f>'4 '!AC23/'7'!AE24*100</f>
        <v>19.699024800752436</v>
      </c>
      <c r="J24" s="85">
        <f>'4 '!AG23/'7'!AF24*100</f>
        <v>23.33877016070684</v>
      </c>
      <c r="K24" s="174">
        <f>'4 '!AJ23/'7'!AG24*100</f>
        <v>30.286389476874692</v>
      </c>
      <c r="L24" s="174">
        <f>'4 '!AM23/'7'!AH24*100</f>
        <v>26.021744473896856</v>
      </c>
      <c r="M24" s="174">
        <v>17.923314476133541</v>
      </c>
      <c r="N24" s="174">
        <v>20.570840115817695</v>
      </c>
      <c r="O24" s="174">
        <v>17.090924419086861</v>
      </c>
      <c r="P24" s="174">
        <v>16.489244780431996</v>
      </c>
      <c r="Q24" s="174">
        <v>17.637939948299859</v>
      </c>
      <c r="R24" s="334"/>
      <c r="S24" s="334"/>
      <c r="T24" s="334"/>
      <c r="U24" s="334"/>
      <c r="V24" s="334"/>
      <c r="W24" s="334"/>
      <c r="X24" s="341">
        <v>66.599999999999994</v>
      </c>
      <c r="Y24" s="341">
        <v>83.597200000000001</v>
      </c>
      <c r="Z24" s="341">
        <v>89.781600000000012</v>
      </c>
      <c r="AA24" s="341">
        <v>129.34049999999999</v>
      </c>
      <c r="AB24" s="402">
        <v>103.1605</v>
      </c>
      <c r="AC24" s="402">
        <v>78.756500000000003</v>
      </c>
      <c r="AD24" s="402">
        <v>80.617899999999992</v>
      </c>
      <c r="AE24" s="342">
        <v>90.904499999999999</v>
      </c>
      <c r="AF24" s="342">
        <v>96.747599999999949</v>
      </c>
      <c r="AG24" s="342">
        <v>81.162200000000041</v>
      </c>
      <c r="AH24" s="342">
        <v>83.588169970000024</v>
      </c>
      <c r="AI24" s="403">
        <v>84.219766070000006</v>
      </c>
      <c r="AJ24" s="341">
        <v>147.45207999999991</v>
      </c>
      <c r="AK24" s="342">
        <v>136.22097999999997</v>
      </c>
      <c r="AL24" s="342">
        <v>146.61056000000002</v>
      </c>
      <c r="AM24" s="342">
        <v>121.73996000000001</v>
      </c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</row>
    <row r="25" spans="1:51" ht="16.5" customHeight="1">
      <c r="A25" s="64" t="s">
        <v>30</v>
      </c>
      <c r="B25" s="85">
        <f>[2]copia!B28/'7'!X25*100</f>
        <v>12.135897435897435</v>
      </c>
      <c r="C25" s="85">
        <f>'4 '!C24/'7'!Y25*100</f>
        <v>7.3137235317618856</v>
      </c>
      <c r="D25" s="85">
        <f>'4 '!D24/'7'!Z25*100</f>
        <v>3.0794224546342499</v>
      </c>
      <c r="E25" s="85">
        <f>'4 '!E24/'7'!AA25*100</f>
        <v>1.5542682926829265</v>
      </c>
      <c r="F25" s="196">
        <f>'4 '!F24/'7'!AB25*100</f>
        <v>2.4144869215291753E-2</v>
      </c>
      <c r="G25" s="85">
        <f>'4 '!G24/'7'!AC25*100</f>
        <v>2.9604703200515123</v>
      </c>
      <c r="H25" s="85">
        <f>'4 '!Z24/'7'!AD25*100</f>
        <v>0.51793319624469558</v>
      </c>
      <c r="I25" s="183" t="s">
        <v>37</v>
      </c>
      <c r="J25" s="85">
        <f>'4 '!AG24/'7'!AF25*100</f>
        <v>1.4694568149531513</v>
      </c>
      <c r="K25" s="174">
        <f>'4 '!AJ24/'7'!AG25*100</f>
        <v>11.15043960678714</v>
      </c>
      <c r="L25" s="174">
        <f>'4 '!AM24/'7'!AH25*100</f>
        <v>19.124316789191493</v>
      </c>
      <c r="M25" s="174">
        <v>0.32031600923936715</v>
      </c>
      <c r="N25" s="174">
        <v>5.9559894919328244E-3</v>
      </c>
      <c r="O25" s="174">
        <v>11.540482331087015</v>
      </c>
      <c r="P25" s="174">
        <v>10.515159722906205</v>
      </c>
      <c r="Q25" s="174">
        <v>11.40902708124373</v>
      </c>
      <c r="R25" s="334"/>
      <c r="S25" s="334"/>
      <c r="T25" s="334"/>
      <c r="U25" s="334"/>
      <c r="V25" s="334"/>
      <c r="W25" s="334"/>
      <c r="X25" s="341">
        <v>15.6</v>
      </c>
      <c r="Y25" s="341">
        <v>24.0288</v>
      </c>
      <c r="Z25" s="341">
        <v>30.099799999999998</v>
      </c>
      <c r="AA25" s="341">
        <v>32.799999999999997</v>
      </c>
      <c r="AB25" s="402">
        <v>43.487499999999997</v>
      </c>
      <c r="AC25" s="402">
        <v>40.534099999999995</v>
      </c>
      <c r="AD25" s="402">
        <v>25.968599999999999</v>
      </c>
      <c r="AE25" s="342">
        <v>26.192499999999999</v>
      </c>
      <c r="AF25" s="342">
        <v>31.324500000000004</v>
      </c>
      <c r="AG25" s="342">
        <v>30.823000000000004</v>
      </c>
      <c r="AH25" s="342">
        <v>30.921888950000003</v>
      </c>
      <c r="AI25" s="403">
        <v>45.926735279999995</v>
      </c>
      <c r="AJ25" s="341">
        <v>29.720650000000003</v>
      </c>
      <c r="AK25" s="342">
        <v>23.505749999999999</v>
      </c>
      <c r="AL25" s="342">
        <v>21.678470000000004</v>
      </c>
      <c r="AM25" s="342">
        <v>19.493759999999998</v>
      </c>
      <c r="AN25" s="334"/>
      <c r="AO25" s="334"/>
      <c r="AP25" s="334"/>
      <c r="AQ25" s="334"/>
      <c r="AR25" s="334"/>
      <c r="AS25" s="334"/>
      <c r="AT25" s="334"/>
      <c r="AU25" s="334"/>
      <c r="AV25" s="334"/>
      <c r="AW25" s="334"/>
      <c r="AX25" s="334"/>
      <c r="AY25" s="334"/>
    </row>
    <row r="26" spans="1:51" ht="5.0999999999999996" customHeight="1">
      <c r="A26" s="487"/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42"/>
      <c r="AG26" s="342"/>
      <c r="AH26" s="342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</row>
    <row r="27" spans="1:51" ht="5.0999999999999996" customHeight="1"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</row>
    <row r="28" spans="1:51" ht="13.5" customHeight="1"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4"/>
      <c r="AC28" s="334"/>
      <c r="AD28" s="334"/>
      <c r="AE28" s="334"/>
      <c r="AF28" s="334"/>
      <c r="AG28" s="334"/>
      <c r="AH28" s="334"/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334"/>
      <c r="AW28" s="334"/>
      <c r="AX28" s="334"/>
      <c r="AY28" s="334"/>
    </row>
    <row r="29" spans="1:51" ht="12.75">
      <c r="A29" s="669" t="s">
        <v>263</v>
      </c>
      <c r="B29" s="670"/>
      <c r="C29" s="670"/>
      <c r="D29" s="670"/>
      <c r="E29" s="670"/>
      <c r="F29" s="670"/>
      <c r="G29" s="670"/>
      <c r="H29" s="670"/>
      <c r="I29" s="670"/>
      <c r="J29" s="670"/>
      <c r="K29" s="670"/>
      <c r="L29" s="670"/>
      <c r="M29" s="670"/>
      <c r="N29" s="670"/>
      <c r="O29" s="671"/>
      <c r="P29" s="671"/>
      <c r="Q29" s="671"/>
      <c r="R29" s="404"/>
      <c r="S29" s="404"/>
      <c r="T29" s="404"/>
      <c r="U29" s="40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</row>
    <row r="30" spans="1:51" ht="12.75" customHeight="1">
      <c r="B30" s="664"/>
      <c r="C30" s="665"/>
      <c r="D30" s="665"/>
      <c r="E30" s="665"/>
      <c r="F30" s="665"/>
      <c r="G30" s="665"/>
      <c r="H30" s="665"/>
      <c r="I30" s="665"/>
      <c r="J30" s="665"/>
      <c r="K30" s="665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4"/>
      <c r="AL30" s="334"/>
      <c r="AM30" s="334"/>
      <c r="AN30" s="334"/>
      <c r="AO30" s="334"/>
      <c r="AP30" s="334"/>
      <c r="AQ30" s="334"/>
      <c r="AR30" s="334"/>
      <c r="AS30" s="334"/>
      <c r="AT30" s="334"/>
      <c r="AU30" s="334"/>
      <c r="AV30" s="334"/>
      <c r="AW30" s="334"/>
      <c r="AX30" s="334"/>
      <c r="AY30" s="334"/>
    </row>
    <row r="31" spans="1:51"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</row>
    <row r="32" spans="1:51"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</row>
    <row r="33" spans="18:51"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</row>
    <row r="34" spans="18:51"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</row>
    <row r="35" spans="18:51"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</row>
    <row r="36" spans="18:51"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</row>
    <row r="37" spans="18:51">
      <c r="R37" s="334"/>
      <c r="S37" s="343">
        <v>2000</v>
      </c>
      <c r="T37" s="343">
        <v>2001</v>
      </c>
      <c r="U37" s="343">
        <v>2002</v>
      </c>
      <c r="V37" s="343">
        <v>2003</v>
      </c>
      <c r="W37" s="343">
        <v>2004</v>
      </c>
      <c r="X37" s="343">
        <v>2005</v>
      </c>
      <c r="Y37" s="343">
        <v>2006</v>
      </c>
      <c r="Z37" s="343">
        <v>2007</v>
      </c>
      <c r="AA37" s="343">
        <v>2008</v>
      </c>
      <c r="AB37" s="334">
        <v>2009</v>
      </c>
      <c r="AC37" s="334">
        <v>2010</v>
      </c>
      <c r="AD37" s="334">
        <v>2011</v>
      </c>
      <c r="AE37" s="334">
        <v>2012</v>
      </c>
      <c r="AF37" s="334">
        <v>2013</v>
      </c>
      <c r="AG37" s="334">
        <v>2014</v>
      </c>
      <c r="AH37" s="334">
        <v>2015</v>
      </c>
      <c r="AI37" s="334">
        <v>2016</v>
      </c>
      <c r="AJ37" s="334">
        <v>2017</v>
      </c>
      <c r="AK37" s="334">
        <v>2018</v>
      </c>
      <c r="AL37" s="334">
        <v>2019</v>
      </c>
      <c r="AM37" s="334">
        <v>2020</v>
      </c>
      <c r="AN37" s="334">
        <v>2021</v>
      </c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</row>
    <row r="38" spans="18:51" ht="12.75">
      <c r="R38" s="398" t="s">
        <v>53</v>
      </c>
      <c r="S38" s="334">
        <f t="shared" ref="S38:AB38" si="1">S9</f>
        <v>2830.1</v>
      </c>
      <c r="T38" s="334">
        <f t="shared" si="1"/>
        <v>2736.7</v>
      </c>
      <c r="U38" s="334">
        <f t="shared" si="1"/>
        <v>2399.8000000000002</v>
      </c>
      <c r="V38" s="334">
        <f t="shared" si="1"/>
        <v>2969.4</v>
      </c>
      <c r="W38" s="334">
        <f t="shared" si="1"/>
        <v>2803.7</v>
      </c>
      <c r="X38" s="334">
        <f t="shared" si="1"/>
        <v>3227.1</v>
      </c>
      <c r="Y38" s="693">
        <f t="shared" si="1"/>
        <v>3952.2</v>
      </c>
      <c r="Z38" s="693">
        <f t="shared" si="1"/>
        <v>4684.7621000000008</v>
      </c>
      <c r="AA38" s="693">
        <f t="shared" si="1"/>
        <v>5263.8715000000002</v>
      </c>
      <c r="AB38" s="693">
        <f t="shared" si="1"/>
        <v>4414.2797</v>
      </c>
      <c r="AC38" s="400">
        <v>4246.2959999999994</v>
      </c>
      <c r="AD38" s="693">
        <v>4341.1000000000004</v>
      </c>
      <c r="AE38" s="693">
        <v>4599.8557999999994</v>
      </c>
      <c r="AF38" s="694">
        <v>5191.3999999999996</v>
      </c>
      <c r="AG38" s="400">
        <v>4728.8524999999991</v>
      </c>
      <c r="AH38" s="693">
        <v>5906.5782439300001</v>
      </c>
      <c r="AI38" s="401">
        <v>6507.739050690001</v>
      </c>
      <c r="AJ38" s="693">
        <v>8058.9</v>
      </c>
      <c r="AK38" s="695">
        <v>9300.4</v>
      </c>
      <c r="AL38" s="693">
        <v>9801.3903299999693</v>
      </c>
      <c r="AM38" s="693">
        <v>9068.4266699999989</v>
      </c>
      <c r="AN38" s="334">
        <v>58965</v>
      </c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</row>
    <row r="39" spans="18:51">
      <c r="R39" s="341" t="s">
        <v>223</v>
      </c>
      <c r="S39" s="341">
        <v>228.76439999999999</v>
      </c>
      <c r="T39" s="341">
        <v>250.72710000000001</v>
      </c>
      <c r="U39" s="334">
        <f>[3]W1!B13</f>
        <v>179.2</v>
      </c>
      <c r="V39" s="334">
        <f>[3]W1!C13</f>
        <v>233</v>
      </c>
      <c r="W39" s="334">
        <f>[3]W1!D13</f>
        <v>220.4</v>
      </c>
      <c r="X39" s="334">
        <f>[3]W1!E13</f>
        <v>215.8176</v>
      </c>
      <c r="Y39" s="693">
        <f>[3]W1!F13</f>
        <v>232.66079999999999</v>
      </c>
      <c r="Z39" s="693">
        <f>[3]W1!G13</f>
        <v>278.31799999999998</v>
      </c>
      <c r="AA39" s="693">
        <f>[3]W1!H13</f>
        <v>335.63249999999999</v>
      </c>
      <c r="AB39" s="693">
        <v>390.8295</v>
      </c>
      <c r="AC39" s="693">
        <v>399.24</v>
      </c>
      <c r="AD39" s="693">
        <v>452.40480000000002</v>
      </c>
      <c r="AE39" s="693">
        <v>488.45260000000007</v>
      </c>
      <c r="AF39" s="372">
        <v>517.26700000000005</v>
      </c>
      <c r="AG39" s="693">
        <v>562.62129999999991</v>
      </c>
      <c r="AH39" s="696">
        <v>534.82050000000004</v>
      </c>
      <c r="AI39" s="696">
        <v>623.33480000000009</v>
      </c>
      <c r="AJ39" s="693">
        <v>642.5</v>
      </c>
      <c r="AK39" s="695">
        <v>628.1</v>
      </c>
      <c r="AL39" s="693">
        <v>587.14290000000005</v>
      </c>
      <c r="AM39" s="341">
        <v>574.63569999999993</v>
      </c>
      <c r="AN39" s="334">
        <v>2401</v>
      </c>
      <c r="AO39" s="334">
        <v>24006660.5</v>
      </c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</row>
    <row r="40" spans="18:51">
      <c r="R40" s="343" t="s">
        <v>56</v>
      </c>
      <c r="S40" s="697">
        <f t="shared" ref="S40:AM40" si="2">S39/S38*100</f>
        <v>8.0832620755450328</v>
      </c>
      <c r="T40" s="697">
        <f t="shared" si="2"/>
        <v>9.1616582014835402</v>
      </c>
      <c r="U40" s="697">
        <f t="shared" si="2"/>
        <v>7.4672889407450604</v>
      </c>
      <c r="V40" s="697">
        <f t="shared" si="2"/>
        <v>7.8467030376507036</v>
      </c>
      <c r="W40" s="697">
        <f t="shared" si="2"/>
        <v>7.8610407675571574</v>
      </c>
      <c r="X40" s="697">
        <f t="shared" si="2"/>
        <v>6.6876638467974345</v>
      </c>
      <c r="Y40" s="698">
        <f t="shared" si="2"/>
        <v>5.8868680734780634</v>
      </c>
      <c r="Z40" s="698">
        <f t="shared" si="2"/>
        <v>5.9409206712972669</v>
      </c>
      <c r="AA40" s="698">
        <f t="shared" si="2"/>
        <v>6.376152989296946</v>
      </c>
      <c r="AB40" s="698">
        <f t="shared" si="2"/>
        <v>8.8537547813293305</v>
      </c>
      <c r="AC40" s="698">
        <f t="shared" si="2"/>
        <v>9.4020765391767327</v>
      </c>
      <c r="AD40" s="698">
        <f t="shared" si="2"/>
        <v>10.421432355854506</v>
      </c>
      <c r="AE40" s="698">
        <f t="shared" si="2"/>
        <v>10.618867661025376</v>
      </c>
      <c r="AF40" s="698">
        <f t="shared" si="2"/>
        <v>9.9639211002812367</v>
      </c>
      <c r="AG40" s="698">
        <f t="shared" si="2"/>
        <v>11.897628441572241</v>
      </c>
      <c r="AH40" s="698">
        <f t="shared" si="2"/>
        <v>9.0546586858409572</v>
      </c>
      <c r="AI40" s="698">
        <f t="shared" si="2"/>
        <v>9.5783619340715465</v>
      </c>
      <c r="AJ40" s="698">
        <f t="shared" si="2"/>
        <v>7.9725520852721843</v>
      </c>
      <c r="AK40" s="697">
        <f t="shared" si="2"/>
        <v>6.7534729689045641</v>
      </c>
      <c r="AL40" s="342">
        <f t="shared" si="2"/>
        <v>5.9904042205408414</v>
      </c>
      <c r="AM40" s="342">
        <f t="shared" si="2"/>
        <v>6.3366636894247499</v>
      </c>
      <c r="AN40" s="334">
        <v>4.0999999999999996</v>
      </c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</row>
    <row r="41" spans="18:51"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4"/>
      <c r="AW41" s="334"/>
      <c r="AX41" s="334"/>
      <c r="AY41" s="334"/>
    </row>
    <row r="42" spans="18:51"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P42" s="334"/>
      <c r="AQ42" s="334"/>
      <c r="AR42" s="334"/>
      <c r="AS42" s="334"/>
      <c r="AT42" s="334"/>
      <c r="AU42" s="334"/>
      <c r="AV42" s="334"/>
      <c r="AW42" s="334"/>
      <c r="AX42" s="334"/>
      <c r="AY42" s="334"/>
    </row>
    <row r="43" spans="18:51">
      <c r="R43" s="334"/>
      <c r="S43" s="334"/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>
        <f>AK39/AK38*100</f>
        <v>6.7534729689045641</v>
      </c>
      <c r="AL43" s="334">
        <f>AL39/AL38*100</f>
        <v>5.9904042205408414</v>
      </c>
      <c r="AM43" s="334">
        <f>AM39/AM38*100</f>
        <v>6.3366636894247499</v>
      </c>
      <c r="AN43" s="334">
        <f>AN39/AN38*100</f>
        <v>4.0719070635122527</v>
      </c>
      <c r="AO43" s="334">
        <f>AO39/AN38*100</f>
        <v>40713.407105910286</v>
      </c>
      <c r="AP43" s="334"/>
      <c r="AQ43" s="334"/>
      <c r="AR43" s="334"/>
      <c r="AS43" s="334"/>
      <c r="AT43" s="334"/>
      <c r="AU43" s="334"/>
      <c r="AV43" s="334"/>
      <c r="AW43" s="334"/>
      <c r="AX43" s="334"/>
      <c r="AY43" s="334"/>
    </row>
    <row r="44" spans="18:51"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</row>
    <row r="45" spans="18:51"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4"/>
      <c r="AT45" s="334"/>
      <c r="AU45" s="334"/>
      <c r="AV45" s="334"/>
      <c r="AW45" s="334"/>
      <c r="AX45" s="334"/>
      <c r="AY45" s="334"/>
    </row>
    <row r="46" spans="18:51"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  <c r="AK46" s="334"/>
      <c r="AL46" s="334"/>
      <c r="AM46" s="334"/>
      <c r="AN46" s="334"/>
      <c r="AO46" s="334"/>
      <c r="AP46" s="334"/>
      <c r="AQ46" s="334"/>
      <c r="AR46" s="334"/>
      <c r="AS46" s="334"/>
      <c r="AT46" s="334"/>
      <c r="AU46" s="334"/>
      <c r="AV46" s="334"/>
      <c r="AW46" s="334"/>
      <c r="AX46" s="334"/>
      <c r="AY46" s="334"/>
    </row>
    <row r="47" spans="18:51"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</row>
    <row r="48" spans="18:51"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4"/>
      <c r="AI48" s="334"/>
      <c r="AJ48" s="334"/>
      <c r="AK48" s="334"/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4"/>
    </row>
    <row r="49" spans="1:46">
      <c r="R49" s="699"/>
      <c r="S49" s="699"/>
      <c r="T49" s="699"/>
      <c r="U49" s="699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699"/>
      <c r="AM49" s="699"/>
      <c r="AN49" s="699"/>
      <c r="AO49" s="699"/>
      <c r="AP49" s="699"/>
      <c r="AQ49" s="699"/>
      <c r="AR49" s="699"/>
      <c r="AS49" s="699"/>
      <c r="AT49" s="699"/>
    </row>
    <row r="50" spans="1:46">
      <c r="R50" s="699"/>
      <c r="S50" s="699"/>
      <c r="T50" s="699"/>
      <c r="U50" s="699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699"/>
      <c r="AM50" s="699"/>
      <c r="AN50" s="699"/>
      <c r="AO50" s="699"/>
      <c r="AP50" s="699"/>
      <c r="AQ50" s="699"/>
      <c r="AR50" s="699"/>
      <c r="AS50" s="699"/>
      <c r="AT50" s="699"/>
    </row>
    <row r="51" spans="1:46">
      <c r="R51" s="699"/>
      <c r="S51" s="699"/>
      <c r="T51" s="699"/>
      <c r="U51" s="699"/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699"/>
      <c r="AM51" s="699"/>
      <c r="AN51" s="699"/>
      <c r="AO51" s="699"/>
      <c r="AP51" s="699"/>
      <c r="AQ51" s="699"/>
      <c r="AR51" s="699"/>
      <c r="AS51" s="699"/>
      <c r="AT51" s="699"/>
    </row>
    <row r="52" spans="1:46">
      <c r="R52" s="699"/>
      <c r="S52" s="699"/>
      <c r="T52" s="699"/>
      <c r="U52" s="699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334"/>
      <c r="AI52" s="334"/>
      <c r="AJ52" s="334"/>
      <c r="AK52" s="334"/>
      <c r="AL52" s="699"/>
      <c r="AM52" s="699"/>
      <c r="AN52" s="699"/>
      <c r="AO52" s="699"/>
      <c r="AP52" s="699"/>
      <c r="AQ52" s="699"/>
      <c r="AR52" s="699"/>
      <c r="AS52" s="699"/>
      <c r="AT52" s="699"/>
    </row>
    <row r="53" spans="1:46"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</row>
    <row r="54" spans="1:46"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</row>
    <row r="55" spans="1:46"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</row>
    <row r="56" spans="1:46"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</row>
    <row r="57" spans="1:46"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</row>
    <row r="58" spans="1:46"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</row>
    <row r="59" spans="1:46"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</row>
    <row r="60" spans="1:46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</row>
    <row r="61" spans="1:46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</row>
    <row r="62" spans="1:46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</row>
    <row r="63" spans="1:46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</row>
    <row r="64" spans="1:46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</row>
    <row r="65" spans="1:37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</row>
    <row r="66" spans="1:37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</row>
    <row r="67" spans="1:37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</row>
    <row r="68" spans="1:37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</row>
    <row r="69" spans="1:37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</row>
    <row r="70" spans="1:37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</row>
    <row r="71" spans="1:37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</row>
    <row r="72" spans="1:37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</row>
    <row r="73" spans="1:37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</row>
    <row r="74" spans="1:37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</row>
    <row r="75" spans="1:37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</row>
    <row r="76" spans="1:37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</row>
    <row r="77" spans="1:37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</row>
    <row r="78" spans="1:37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</row>
    <row r="79" spans="1:37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</row>
    <row r="80" spans="1:37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</row>
    <row r="81" spans="1:37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</row>
    <row r="82" spans="1:37">
      <c r="A82" s="334"/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</row>
    <row r="83" spans="1:37">
      <c r="A83" s="334"/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</row>
    <row r="84" spans="1:37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</row>
    <row r="85" spans="1:37">
      <c r="A85" s="334"/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</row>
    <row r="86" spans="1:37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</row>
    <row r="87" spans="1:37">
      <c r="A87" s="334"/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</row>
    <row r="88" spans="1:37">
      <c r="A88" s="334"/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</row>
    <row r="89" spans="1:37">
      <c r="A89" s="334"/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</row>
    <row r="90" spans="1:37">
      <c r="A90" s="334"/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</row>
    <row r="91" spans="1:37">
      <c r="A91" s="334"/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</row>
    <row r="92" spans="1:37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</row>
    <row r="93" spans="1:37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</row>
    <row r="94" spans="1:37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</row>
    <row r="95" spans="1:37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4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</row>
    <row r="96" spans="1:37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</row>
    <row r="97" spans="1:37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</row>
    <row r="98" spans="1:37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</row>
    <row r="99" spans="1:37">
      <c r="A99" s="334"/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T99" s="334"/>
      <c r="U99" s="334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</row>
    <row r="100" spans="1:37">
      <c r="A100" s="334"/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</row>
    <row r="101" spans="1:37">
      <c r="A101" s="334"/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</row>
    <row r="102" spans="1:37">
      <c r="A102" s="334"/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  <c r="AK102" s="301"/>
    </row>
    <row r="103" spans="1:37">
      <c r="A103" s="334"/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</row>
    <row r="104" spans="1:37">
      <c r="A104" s="334"/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34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</row>
    <row r="105" spans="1:37">
      <c r="A105" s="334"/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</row>
    <row r="106" spans="1:37">
      <c r="A106" s="334"/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T106" s="334"/>
      <c r="U106" s="334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  <c r="AK106" s="301"/>
    </row>
    <row r="107" spans="1:37">
      <c r="A107" s="334"/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</row>
    <row r="108" spans="1:37">
      <c r="A108" s="334"/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</row>
    <row r="109" spans="1:37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</row>
    <row r="110" spans="1:37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</row>
    <row r="111" spans="1:37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</row>
    <row r="112" spans="1:37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</row>
    <row r="113" spans="1:37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</row>
    <row r="114" spans="1:37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1"/>
    </row>
    <row r="115" spans="1:37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  <c r="AK115" s="301"/>
    </row>
    <row r="116" spans="1:37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</row>
    <row r="117" spans="1:37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</row>
    <row r="118" spans="1:37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</row>
    <row r="119" spans="1:37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</row>
    <row r="120" spans="1:37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T120" s="334"/>
      <c r="U120" s="334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</row>
    <row r="121" spans="1:37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</row>
    <row r="122" spans="1:37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T122" s="334"/>
      <c r="U122" s="334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  <c r="AK122" s="301"/>
    </row>
    <row r="123" spans="1:37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34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  <c r="AK123" s="301"/>
    </row>
    <row r="124" spans="1:37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T124" s="334"/>
      <c r="U124" s="334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</row>
    <row r="125" spans="1:37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T125" s="334"/>
      <c r="U125" s="334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</row>
    <row r="126" spans="1:37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</row>
    <row r="127" spans="1:37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  <c r="AK127" s="301"/>
    </row>
    <row r="128" spans="1:37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</row>
    <row r="129" spans="1:37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T129" s="334"/>
      <c r="U129" s="334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</row>
    <row r="130" spans="1:37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</row>
    <row r="131" spans="1:37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  <c r="AK131" s="301"/>
    </row>
    <row r="132" spans="1:37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  <c r="AK132" s="301"/>
    </row>
    <row r="133" spans="1:37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</row>
    <row r="134" spans="1:37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T134" s="334"/>
      <c r="U134" s="334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</row>
    <row r="135" spans="1:37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T135" s="334"/>
      <c r="U135" s="334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</row>
    <row r="136" spans="1:37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T136" s="334"/>
      <c r="U136" s="334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</row>
    <row r="137" spans="1:37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T137" s="334"/>
      <c r="U137" s="334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</row>
    <row r="138" spans="1:37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T138" s="334"/>
      <c r="U138" s="334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</row>
    <row r="139" spans="1:37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T139" s="334"/>
      <c r="U139" s="334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</row>
    <row r="140" spans="1:37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T140" s="334"/>
      <c r="U140" s="334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</row>
    <row r="141" spans="1:37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T141" s="334"/>
      <c r="U141" s="334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</row>
    <row r="142" spans="1:37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T142" s="334"/>
      <c r="U142" s="334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</row>
    <row r="143" spans="1:37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T143" s="334"/>
      <c r="U143" s="334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</row>
    <row r="144" spans="1:37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T144" s="334"/>
      <c r="U144" s="334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</row>
    <row r="145" spans="1:37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T145" s="334"/>
      <c r="U145" s="334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</row>
    <row r="146" spans="1:37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T146" s="334"/>
      <c r="U146" s="334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</row>
    <row r="147" spans="1:37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T147" s="334"/>
      <c r="U147" s="334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</row>
    <row r="148" spans="1:37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T148" s="334"/>
      <c r="U148" s="334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</row>
    <row r="149" spans="1:37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T149" s="334"/>
      <c r="U149" s="334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</row>
    <row r="150" spans="1:37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T150" s="334"/>
      <c r="U150" s="334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</row>
    <row r="151" spans="1:37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T151" s="334"/>
      <c r="U151" s="334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</row>
    <row r="152" spans="1:37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T152" s="334"/>
      <c r="U152" s="334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</row>
    <row r="153" spans="1:37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T153" s="334"/>
      <c r="U153" s="334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</row>
    <row r="154" spans="1:37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T154" s="334"/>
      <c r="U154" s="334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</row>
    <row r="155" spans="1:37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T155" s="334"/>
      <c r="U155" s="334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  <c r="AJ155" s="301"/>
      <c r="AK155" s="301"/>
    </row>
    <row r="156" spans="1:37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T156" s="334"/>
      <c r="U156" s="334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1"/>
      <c r="AH156" s="301"/>
      <c r="AI156" s="301"/>
      <c r="AJ156" s="301"/>
      <c r="AK156" s="301"/>
    </row>
    <row r="157" spans="1:37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T157" s="334"/>
      <c r="U157" s="334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  <c r="AK157" s="301"/>
    </row>
    <row r="158" spans="1:37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T158" s="334"/>
      <c r="U158" s="334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</row>
    <row r="159" spans="1:37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T159" s="334"/>
      <c r="U159" s="334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</row>
    <row r="160" spans="1:37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T160" s="334"/>
      <c r="U160" s="334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  <c r="AK160" s="301"/>
    </row>
    <row r="161" spans="1:37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T161" s="334"/>
      <c r="U161" s="334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  <c r="AK161" s="301"/>
    </row>
    <row r="162" spans="1:37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T162" s="334"/>
      <c r="U162" s="334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</row>
    <row r="163" spans="1:37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T163" s="334"/>
      <c r="U163" s="334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</row>
    <row r="164" spans="1:37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T164" s="334"/>
      <c r="U164" s="334"/>
      <c r="V164" s="301"/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1"/>
      <c r="AH164" s="301"/>
      <c r="AI164" s="301"/>
      <c r="AJ164" s="301"/>
      <c r="AK164" s="301"/>
    </row>
    <row r="165" spans="1:37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4"/>
      <c r="V165" s="301"/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1"/>
      <c r="AH165" s="301"/>
      <c r="AI165" s="301"/>
      <c r="AJ165" s="301"/>
      <c r="AK165" s="301"/>
    </row>
    <row r="166" spans="1:37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  <c r="AJ166" s="301"/>
      <c r="AK166" s="301"/>
    </row>
    <row r="167" spans="1:37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T167" s="334"/>
      <c r="U167" s="334"/>
      <c r="V167" s="301"/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1"/>
      <c r="AH167" s="301"/>
      <c r="AI167" s="301"/>
      <c r="AJ167" s="301"/>
      <c r="AK167" s="301"/>
    </row>
    <row r="168" spans="1:37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T168" s="334"/>
      <c r="U168" s="334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  <c r="AJ168" s="301"/>
      <c r="AK168" s="301"/>
    </row>
    <row r="169" spans="1:37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T169" s="334"/>
      <c r="U169" s="334"/>
      <c r="V169" s="301"/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1"/>
      <c r="AH169" s="301"/>
      <c r="AI169" s="301"/>
      <c r="AJ169" s="301"/>
      <c r="AK169" s="301"/>
    </row>
    <row r="170" spans="1:37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T170" s="334"/>
      <c r="U170" s="334"/>
      <c r="V170" s="301"/>
      <c r="W170" s="301"/>
      <c r="X170" s="301"/>
      <c r="Y170" s="301"/>
      <c r="Z170" s="301"/>
      <c r="AA170" s="301"/>
      <c r="AB170" s="301"/>
      <c r="AC170" s="301"/>
      <c r="AD170" s="301"/>
      <c r="AE170" s="301"/>
      <c r="AF170" s="301"/>
      <c r="AG170" s="301"/>
      <c r="AH170" s="301"/>
      <c r="AI170" s="301"/>
      <c r="AJ170" s="301"/>
      <c r="AK170" s="301"/>
    </row>
    <row r="171" spans="1:37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T171" s="334"/>
      <c r="U171" s="334"/>
      <c r="V171" s="301"/>
      <c r="W171" s="301"/>
      <c r="X171" s="301"/>
      <c r="Y171" s="301"/>
      <c r="Z171" s="301"/>
      <c r="AA171" s="301"/>
      <c r="AB171" s="301"/>
      <c r="AC171" s="301"/>
      <c r="AD171" s="301"/>
      <c r="AE171" s="301"/>
      <c r="AF171" s="301"/>
      <c r="AG171" s="301"/>
      <c r="AH171" s="301"/>
      <c r="AI171" s="301"/>
      <c r="AJ171" s="301"/>
      <c r="AK171" s="301"/>
    </row>
    <row r="172" spans="1:37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T172" s="334"/>
      <c r="U172" s="334"/>
      <c r="V172" s="301"/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  <c r="AJ172" s="301"/>
      <c r="AK172" s="301"/>
    </row>
    <row r="173" spans="1:37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T173" s="334"/>
      <c r="U173" s="334"/>
      <c r="V173" s="301"/>
      <c r="W173" s="301"/>
      <c r="X173" s="301"/>
      <c r="Y173" s="301"/>
      <c r="Z173" s="301"/>
      <c r="AA173" s="301"/>
      <c r="AB173" s="301"/>
      <c r="AC173" s="301"/>
      <c r="AD173" s="301"/>
      <c r="AE173" s="301"/>
      <c r="AF173" s="301"/>
      <c r="AG173" s="301"/>
      <c r="AH173" s="301"/>
      <c r="AI173" s="301"/>
      <c r="AJ173" s="301"/>
      <c r="AK173" s="301"/>
    </row>
    <row r="174" spans="1:37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T174" s="334"/>
      <c r="U174" s="334"/>
      <c r="V174" s="301"/>
      <c r="W174" s="301"/>
      <c r="X174" s="301"/>
      <c r="Y174" s="301"/>
      <c r="Z174" s="301"/>
      <c r="AA174" s="301"/>
      <c r="AB174" s="301"/>
      <c r="AC174" s="301"/>
      <c r="AD174" s="301"/>
      <c r="AE174" s="301"/>
      <c r="AF174" s="301"/>
      <c r="AG174" s="301"/>
      <c r="AH174" s="301"/>
      <c r="AI174" s="301"/>
      <c r="AJ174" s="301"/>
      <c r="AK174" s="301"/>
    </row>
    <row r="175" spans="1:37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01"/>
      <c r="W175" s="301"/>
      <c r="X175" s="301"/>
      <c r="Y175" s="301"/>
      <c r="Z175" s="301"/>
      <c r="AA175" s="301"/>
      <c r="AB175" s="301"/>
      <c r="AC175" s="301"/>
      <c r="AD175" s="301"/>
      <c r="AE175" s="301"/>
      <c r="AF175" s="301"/>
      <c r="AG175" s="301"/>
      <c r="AH175" s="301"/>
      <c r="AI175" s="301"/>
      <c r="AJ175" s="301"/>
      <c r="AK175" s="301"/>
    </row>
    <row r="176" spans="1:37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4"/>
      <c r="V176" s="301"/>
      <c r="W176" s="301"/>
      <c r="X176" s="301"/>
      <c r="Y176" s="301"/>
      <c r="Z176" s="301"/>
      <c r="AA176" s="301"/>
      <c r="AB176" s="301"/>
      <c r="AC176" s="301"/>
      <c r="AD176" s="301"/>
      <c r="AE176" s="301"/>
      <c r="AF176" s="301"/>
      <c r="AG176" s="301"/>
      <c r="AH176" s="301"/>
      <c r="AI176" s="301"/>
      <c r="AJ176" s="301"/>
      <c r="AK176" s="301"/>
    </row>
    <row r="177" spans="1:37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4"/>
      <c r="V177" s="301"/>
      <c r="W177" s="301"/>
      <c r="X177" s="301"/>
      <c r="Y177" s="301"/>
      <c r="Z177" s="301"/>
      <c r="AA177" s="301"/>
      <c r="AB177" s="301"/>
      <c r="AC177" s="301"/>
      <c r="AD177" s="301"/>
      <c r="AE177" s="301"/>
      <c r="AF177" s="301"/>
      <c r="AG177" s="301"/>
      <c r="AH177" s="301"/>
      <c r="AI177" s="301"/>
      <c r="AJ177" s="301"/>
      <c r="AK177" s="301"/>
    </row>
    <row r="178" spans="1:37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  <c r="T178" s="334"/>
      <c r="U178" s="334"/>
      <c r="V178" s="301"/>
      <c r="W178" s="301"/>
      <c r="X178" s="301"/>
      <c r="Y178" s="301"/>
      <c r="Z178" s="301"/>
      <c r="AA178" s="301"/>
      <c r="AB178" s="301"/>
      <c r="AC178" s="301"/>
      <c r="AD178" s="301"/>
      <c r="AE178" s="301"/>
      <c r="AF178" s="301"/>
      <c r="AG178" s="301"/>
      <c r="AH178" s="301"/>
      <c r="AI178" s="301"/>
      <c r="AJ178" s="301"/>
      <c r="AK178" s="301"/>
    </row>
    <row r="179" spans="1:37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  <c r="T179" s="334"/>
      <c r="U179" s="334"/>
      <c r="V179" s="301"/>
      <c r="W179" s="301"/>
      <c r="X179" s="301"/>
      <c r="Y179" s="301"/>
      <c r="Z179" s="301"/>
      <c r="AA179" s="301"/>
      <c r="AB179" s="301"/>
      <c r="AC179" s="301"/>
      <c r="AD179" s="301"/>
      <c r="AE179" s="301"/>
      <c r="AF179" s="301"/>
      <c r="AG179" s="301"/>
      <c r="AH179" s="301"/>
      <c r="AI179" s="301"/>
      <c r="AJ179" s="301"/>
      <c r="AK179" s="301"/>
    </row>
    <row r="180" spans="1:37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T180" s="334"/>
      <c r="U180" s="334"/>
      <c r="V180" s="301"/>
      <c r="W180" s="301"/>
      <c r="X180" s="301"/>
      <c r="Y180" s="301"/>
      <c r="Z180" s="301"/>
      <c r="AA180" s="301"/>
      <c r="AB180" s="301"/>
      <c r="AC180" s="301"/>
      <c r="AD180" s="301"/>
      <c r="AE180" s="301"/>
      <c r="AF180" s="301"/>
      <c r="AG180" s="301"/>
      <c r="AH180" s="301"/>
      <c r="AI180" s="301"/>
      <c r="AJ180" s="301"/>
      <c r="AK180" s="301"/>
    </row>
    <row r="181" spans="1:37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T181" s="334"/>
      <c r="U181" s="334"/>
      <c r="V181" s="301"/>
      <c r="W181" s="301"/>
      <c r="X181" s="301"/>
      <c r="Y181" s="301"/>
      <c r="Z181" s="301"/>
      <c r="AA181" s="301"/>
      <c r="AB181" s="301"/>
      <c r="AC181" s="301"/>
      <c r="AD181" s="301"/>
      <c r="AE181" s="301"/>
      <c r="AF181" s="301"/>
      <c r="AG181" s="301"/>
      <c r="AH181" s="301"/>
      <c r="AI181" s="301"/>
      <c r="AJ181" s="301"/>
      <c r="AK181" s="301"/>
    </row>
    <row r="182" spans="1:37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T182" s="334"/>
      <c r="U182" s="334"/>
      <c r="V182" s="301"/>
      <c r="W182" s="301"/>
      <c r="X182" s="301"/>
      <c r="Y182" s="301"/>
      <c r="Z182" s="301"/>
      <c r="AA182" s="301"/>
      <c r="AB182" s="301"/>
      <c r="AC182" s="301"/>
      <c r="AD182" s="301"/>
      <c r="AE182" s="301"/>
      <c r="AF182" s="301"/>
      <c r="AG182" s="301"/>
      <c r="AH182" s="301"/>
      <c r="AI182" s="301"/>
      <c r="AJ182" s="301"/>
      <c r="AK182" s="301"/>
    </row>
    <row r="183" spans="1:37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T183" s="334"/>
      <c r="U183" s="334"/>
      <c r="V183" s="301"/>
      <c r="W183" s="301"/>
      <c r="X183" s="301"/>
      <c r="Y183" s="301"/>
      <c r="Z183" s="301"/>
      <c r="AA183" s="301"/>
      <c r="AB183" s="301"/>
      <c r="AC183" s="301"/>
      <c r="AD183" s="301"/>
      <c r="AE183" s="301"/>
      <c r="AF183" s="301"/>
      <c r="AG183" s="301"/>
      <c r="AH183" s="301"/>
      <c r="AI183" s="301"/>
      <c r="AJ183" s="301"/>
      <c r="AK183" s="301"/>
    </row>
    <row r="184" spans="1:37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T184" s="334"/>
      <c r="U184" s="334"/>
      <c r="V184" s="301"/>
      <c r="W184" s="301"/>
      <c r="X184" s="301"/>
      <c r="Y184" s="301"/>
      <c r="Z184" s="301"/>
      <c r="AA184" s="301"/>
      <c r="AB184" s="301"/>
      <c r="AC184" s="301"/>
      <c r="AD184" s="301"/>
      <c r="AE184" s="301"/>
      <c r="AF184" s="301"/>
      <c r="AG184" s="301"/>
      <c r="AH184" s="301"/>
      <c r="AI184" s="301"/>
      <c r="AJ184" s="301"/>
      <c r="AK184" s="301"/>
    </row>
    <row r="185" spans="1:37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T185" s="334"/>
      <c r="U185" s="334"/>
      <c r="V185" s="301"/>
      <c r="W185" s="301"/>
      <c r="X185" s="301"/>
      <c r="Y185" s="301"/>
      <c r="Z185" s="301"/>
      <c r="AA185" s="301"/>
      <c r="AB185" s="301"/>
      <c r="AC185" s="301"/>
      <c r="AD185" s="301"/>
      <c r="AE185" s="301"/>
      <c r="AF185" s="301"/>
      <c r="AG185" s="301"/>
      <c r="AH185" s="301"/>
      <c r="AI185" s="301"/>
      <c r="AJ185" s="301"/>
      <c r="AK185" s="301"/>
    </row>
    <row r="186" spans="1:37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T186" s="334"/>
      <c r="U186" s="334"/>
      <c r="V186" s="301"/>
      <c r="W186" s="301"/>
      <c r="X186" s="301"/>
      <c r="Y186" s="301"/>
      <c r="Z186" s="301"/>
      <c r="AA186" s="301"/>
      <c r="AB186" s="301"/>
      <c r="AC186" s="301"/>
      <c r="AD186" s="301"/>
      <c r="AE186" s="301"/>
      <c r="AF186" s="301"/>
      <c r="AG186" s="301"/>
      <c r="AH186" s="301"/>
      <c r="AI186" s="301"/>
      <c r="AJ186" s="301"/>
      <c r="AK186" s="301"/>
    </row>
    <row r="187" spans="1:37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T187" s="334"/>
      <c r="U187" s="334"/>
      <c r="V187" s="301"/>
      <c r="W187" s="301"/>
      <c r="X187" s="301"/>
      <c r="Y187" s="301"/>
      <c r="Z187" s="301"/>
      <c r="AA187" s="301"/>
      <c r="AB187" s="301"/>
      <c r="AC187" s="301"/>
      <c r="AD187" s="301"/>
      <c r="AE187" s="301"/>
      <c r="AF187" s="301"/>
      <c r="AG187" s="301"/>
      <c r="AH187" s="301"/>
      <c r="AI187" s="301"/>
      <c r="AJ187" s="301"/>
      <c r="AK187" s="301"/>
    </row>
    <row r="188" spans="1:37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4"/>
      <c r="V188" s="301"/>
      <c r="W188" s="301"/>
      <c r="X188" s="301"/>
      <c r="Y188" s="301"/>
      <c r="Z188" s="301"/>
      <c r="AA188" s="301"/>
      <c r="AB188" s="301"/>
      <c r="AC188" s="301"/>
      <c r="AD188" s="301"/>
      <c r="AE188" s="301"/>
      <c r="AF188" s="301"/>
      <c r="AG188" s="301"/>
      <c r="AH188" s="301"/>
      <c r="AI188" s="301"/>
      <c r="AJ188" s="301"/>
      <c r="AK188" s="301"/>
    </row>
    <row r="189" spans="1:37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T189" s="334"/>
      <c r="U189" s="334"/>
      <c r="V189" s="301"/>
      <c r="W189" s="301"/>
      <c r="X189" s="301"/>
      <c r="Y189" s="301"/>
      <c r="Z189" s="301"/>
      <c r="AA189" s="301"/>
      <c r="AB189" s="301"/>
      <c r="AC189" s="301"/>
      <c r="AD189" s="301"/>
      <c r="AE189" s="301"/>
      <c r="AF189" s="301"/>
      <c r="AG189" s="301"/>
      <c r="AH189" s="301"/>
      <c r="AI189" s="301"/>
      <c r="AJ189" s="301"/>
      <c r="AK189" s="301"/>
    </row>
    <row r="190" spans="1:37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T190" s="334"/>
      <c r="U190" s="334"/>
      <c r="V190" s="301"/>
      <c r="W190" s="301"/>
      <c r="X190" s="301"/>
      <c r="Y190" s="301"/>
      <c r="Z190" s="301"/>
      <c r="AA190" s="301"/>
      <c r="AB190" s="301"/>
      <c r="AC190" s="301"/>
      <c r="AD190" s="301"/>
      <c r="AE190" s="301"/>
      <c r="AF190" s="301"/>
      <c r="AG190" s="301"/>
      <c r="AH190" s="301"/>
      <c r="AI190" s="301"/>
      <c r="AJ190" s="301"/>
      <c r="AK190" s="301"/>
    </row>
    <row r="191" spans="1:37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T191" s="334"/>
      <c r="U191" s="334"/>
      <c r="V191" s="301"/>
      <c r="W191" s="301"/>
      <c r="X191" s="301"/>
      <c r="Y191" s="301"/>
      <c r="Z191" s="301"/>
      <c r="AA191" s="301"/>
      <c r="AB191" s="301"/>
      <c r="AC191" s="301"/>
      <c r="AD191" s="301"/>
      <c r="AE191" s="301"/>
      <c r="AF191" s="301"/>
      <c r="AG191" s="301"/>
      <c r="AH191" s="301"/>
      <c r="AI191" s="301"/>
      <c r="AJ191" s="301"/>
      <c r="AK191" s="301"/>
    </row>
    <row r="192" spans="1:37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T192" s="334"/>
      <c r="U192" s="334"/>
      <c r="V192" s="301"/>
      <c r="W192" s="301"/>
      <c r="X192" s="301"/>
      <c r="Y192" s="301"/>
      <c r="Z192" s="301"/>
      <c r="AA192" s="301"/>
      <c r="AB192" s="301"/>
      <c r="AC192" s="301"/>
      <c r="AD192" s="301"/>
      <c r="AE192" s="301"/>
      <c r="AF192" s="301"/>
      <c r="AG192" s="301"/>
      <c r="AH192" s="301"/>
      <c r="AI192" s="301"/>
      <c r="AJ192" s="301"/>
      <c r="AK192" s="301"/>
    </row>
    <row r="193" spans="1:37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T193" s="334"/>
      <c r="U193" s="334"/>
      <c r="V193" s="301"/>
      <c r="W193" s="301"/>
      <c r="X193" s="301"/>
      <c r="Y193" s="301"/>
      <c r="Z193" s="301"/>
      <c r="AA193" s="301"/>
      <c r="AB193" s="301"/>
      <c r="AC193" s="301"/>
      <c r="AD193" s="301"/>
      <c r="AE193" s="301"/>
      <c r="AF193" s="301"/>
      <c r="AG193" s="301"/>
      <c r="AH193" s="301"/>
      <c r="AI193" s="301"/>
      <c r="AJ193" s="301"/>
      <c r="AK193" s="301"/>
    </row>
    <row r="194" spans="1:37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T194" s="334"/>
      <c r="U194" s="334"/>
      <c r="V194" s="301"/>
      <c r="W194" s="301"/>
      <c r="X194" s="301"/>
      <c r="Y194" s="301"/>
      <c r="Z194" s="301"/>
      <c r="AA194" s="301"/>
      <c r="AB194" s="301"/>
      <c r="AC194" s="301"/>
      <c r="AD194" s="301"/>
      <c r="AE194" s="301"/>
      <c r="AF194" s="301"/>
      <c r="AG194" s="301"/>
      <c r="AH194" s="301"/>
      <c r="AI194" s="301"/>
      <c r="AJ194" s="301"/>
      <c r="AK194" s="301"/>
    </row>
    <row r="195" spans="1:37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T195" s="334"/>
      <c r="U195" s="334"/>
      <c r="V195" s="301"/>
      <c r="W195" s="301"/>
      <c r="X195" s="301"/>
      <c r="Y195" s="301"/>
      <c r="Z195" s="301"/>
      <c r="AA195" s="301"/>
      <c r="AB195" s="301"/>
      <c r="AC195" s="301"/>
      <c r="AD195" s="301"/>
      <c r="AE195" s="301"/>
      <c r="AF195" s="301"/>
      <c r="AG195" s="301"/>
      <c r="AH195" s="301"/>
      <c r="AI195" s="301"/>
      <c r="AJ195" s="301"/>
      <c r="AK195" s="301"/>
    </row>
    <row r="196" spans="1:37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T196" s="334"/>
      <c r="U196" s="334"/>
      <c r="V196" s="301"/>
      <c r="W196" s="301"/>
      <c r="X196" s="301"/>
      <c r="Y196" s="301"/>
      <c r="Z196" s="301"/>
      <c r="AA196" s="301"/>
      <c r="AB196" s="301"/>
      <c r="AC196" s="301"/>
      <c r="AD196" s="301"/>
      <c r="AE196" s="301"/>
      <c r="AF196" s="301"/>
      <c r="AG196" s="301"/>
      <c r="AH196" s="301"/>
      <c r="AI196" s="301"/>
      <c r="AJ196" s="301"/>
      <c r="AK196" s="301"/>
    </row>
    <row r="197" spans="1:37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T197" s="334"/>
      <c r="U197" s="334"/>
      <c r="V197" s="301"/>
      <c r="W197" s="301"/>
      <c r="X197" s="301"/>
      <c r="Y197" s="301"/>
      <c r="Z197" s="301"/>
      <c r="AA197" s="301"/>
      <c r="AB197" s="301"/>
      <c r="AC197" s="301"/>
      <c r="AD197" s="301"/>
      <c r="AE197" s="301"/>
      <c r="AF197" s="301"/>
      <c r="AG197" s="301"/>
      <c r="AH197" s="301"/>
      <c r="AI197" s="301"/>
      <c r="AJ197" s="301"/>
      <c r="AK197" s="301"/>
    </row>
    <row r="198" spans="1:37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4"/>
      <c r="V198" s="301"/>
      <c r="W198" s="301"/>
      <c r="X198" s="301"/>
      <c r="Y198" s="301"/>
      <c r="Z198" s="301"/>
      <c r="AA198" s="301"/>
      <c r="AB198" s="301"/>
      <c r="AC198" s="301"/>
      <c r="AD198" s="301"/>
      <c r="AE198" s="301"/>
      <c r="AF198" s="301"/>
      <c r="AG198" s="301"/>
      <c r="AH198" s="301"/>
      <c r="AI198" s="301"/>
      <c r="AJ198" s="301"/>
      <c r="AK198" s="301"/>
    </row>
    <row r="199" spans="1:37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T199" s="334"/>
      <c r="U199" s="334"/>
      <c r="V199" s="301"/>
      <c r="W199" s="301"/>
      <c r="X199" s="301"/>
      <c r="Y199" s="301"/>
      <c r="Z199" s="301"/>
      <c r="AA199" s="301"/>
      <c r="AB199" s="301"/>
      <c r="AC199" s="301"/>
      <c r="AD199" s="301"/>
      <c r="AE199" s="301"/>
      <c r="AF199" s="301"/>
      <c r="AG199" s="301"/>
      <c r="AH199" s="301"/>
      <c r="AI199" s="301"/>
      <c r="AJ199" s="301"/>
      <c r="AK199" s="301"/>
    </row>
    <row r="200" spans="1:37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T200" s="334"/>
      <c r="U200" s="334"/>
      <c r="V200" s="301"/>
      <c r="W200" s="301"/>
      <c r="X200" s="301"/>
      <c r="Y200" s="301"/>
      <c r="Z200" s="301"/>
      <c r="AA200" s="301"/>
      <c r="AB200" s="301"/>
      <c r="AC200" s="301"/>
      <c r="AD200" s="301"/>
      <c r="AE200" s="301"/>
      <c r="AF200" s="301"/>
      <c r="AG200" s="301"/>
      <c r="AH200" s="301"/>
      <c r="AI200" s="301"/>
      <c r="AJ200" s="301"/>
      <c r="AK200" s="301"/>
    </row>
    <row r="201" spans="1:37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T201" s="334"/>
      <c r="U201" s="334"/>
      <c r="V201" s="301"/>
      <c r="W201" s="301"/>
      <c r="X201" s="301"/>
      <c r="Y201" s="301"/>
      <c r="Z201" s="301"/>
      <c r="AA201" s="301"/>
      <c r="AB201" s="301"/>
      <c r="AC201" s="301"/>
      <c r="AD201" s="301"/>
      <c r="AE201" s="301"/>
      <c r="AF201" s="301"/>
      <c r="AG201" s="301"/>
      <c r="AH201" s="301"/>
      <c r="AI201" s="301"/>
      <c r="AJ201" s="301"/>
      <c r="AK201" s="301"/>
    </row>
    <row r="202" spans="1:37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T202" s="334"/>
      <c r="U202" s="334"/>
      <c r="V202" s="301"/>
      <c r="W202" s="301"/>
      <c r="X202" s="301"/>
      <c r="Y202" s="301"/>
      <c r="Z202" s="301"/>
      <c r="AA202" s="301"/>
      <c r="AB202" s="301"/>
      <c r="AC202" s="301"/>
      <c r="AD202" s="301"/>
      <c r="AE202" s="301"/>
      <c r="AF202" s="301"/>
      <c r="AG202" s="301"/>
      <c r="AH202" s="301"/>
      <c r="AI202" s="301"/>
      <c r="AJ202" s="301"/>
      <c r="AK202" s="301"/>
    </row>
    <row r="203" spans="1:37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T203" s="334"/>
      <c r="U203" s="334"/>
      <c r="V203" s="301"/>
      <c r="W203" s="301"/>
      <c r="X203" s="301"/>
      <c r="Y203" s="301"/>
      <c r="Z203" s="301"/>
      <c r="AA203" s="301"/>
      <c r="AB203" s="301"/>
      <c r="AC203" s="301"/>
      <c r="AD203" s="301"/>
      <c r="AE203" s="301"/>
      <c r="AF203" s="301"/>
      <c r="AG203" s="301"/>
      <c r="AH203" s="301"/>
      <c r="AI203" s="301"/>
      <c r="AJ203" s="301"/>
      <c r="AK203" s="301"/>
    </row>
    <row r="204" spans="1:37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T204" s="334"/>
      <c r="U204" s="334"/>
      <c r="V204" s="301"/>
      <c r="W204" s="301"/>
      <c r="X204" s="301"/>
      <c r="Y204" s="301"/>
      <c r="Z204" s="301"/>
      <c r="AA204" s="301"/>
      <c r="AB204" s="301"/>
      <c r="AC204" s="301"/>
      <c r="AD204" s="301"/>
      <c r="AE204" s="301"/>
      <c r="AF204" s="301"/>
      <c r="AG204" s="301"/>
      <c r="AH204" s="301"/>
      <c r="AI204" s="301"/>
      <c r="AJ204" s="301"/>
      <c r="AK204" s="301"/>
    </row>
    <row r="205" spans="1:37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T205" s="334"/>
      <c r="U205" s="334"/>
      <c r="V205" s="301"/>
      <c r="W205" s="301"/>
      <c r="X205" s="301"/>
      <c r="Y205" s="301"/>
      <c r="Z205" s="301"/>
      <c r="AA205" s="301"/>
      <c r="AB205" s="301"/>
      <c r="AC205" s="301"/>
      <c r="AD205" s="301"/>
      <c r="AE205" s="301"/>
      <c r="AF205" s="301"/>
      <c r="AG205" s="301"/>
      <c r="AH205" s="301"/>
      <c r="AI205" s="301"/>
      <c r="AJ205" s="301"/>
      <c r="AK205" s="301"/>
    </row>
    <row r="206" spans="1:37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01"/>
      <c r="W206" s="301"/>
      <c r="X206" s="301"/>
      <c r="Y206" s="301"/>
      <c r="Z206" s="301"/>
      <c r="AA206" s="301"/>
      <c r="AB206" s="301"/>
      <c r="AC206" s="301"/>
      <c r="AD206" s="301"/>
      <c r="AE206" s="301"/>
      <c r="AF206" s="301"/>
      <c r="AG206" s="301"/>
      <c r="AH206" s="301"/>
      <c r="AI206" s="301"/>
      <c r="AJ206" s="301"/>
      <c r="AK206" s="301"/>
    </row>
    <row r="207" spans="1:37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T207" s="334"/>
      <c r="U207" s="334"/>
      <c r="V207" s="301"/>
      <c r="W207" s="301"/>
      <c r="X207" s="301"/>
      <c r="Y207" s="301"/>
      <c r="Z207" s="301"/>
      <c r="AA207" s="301"/>
      <c r="AB207" s="301"/>
      <c r="AC207" s="301"/>
      <c r="AD207" s="301"/>
      <c r="AE207" s="301"/>
      <c r="AF207" s="301"/>
      <c r="AG207" s="301"/>
      <c r="AH207" s="301"/>
      <c r="AI207" s="301"/>
      <c r="AJ207" s="301"/>
      <c r="AK207" s="301"/>
    </row>
    <row r="208" spans="1:37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T208" s="334"/>
      <c r="U208" s="334"/>
      <c r="V208" s="301"/>
      <c r="W208" s="301"/>
      <c r="X208" s="301"/>
      <c r="Y208" s="301"/>
      <c r="Z208" s="301"/>
      <c r="AA208" s="301"/>
      <c r="AB208" s="301"/>
      <c r="AC208" s="301"/>
      <c r="AD208" s="301"/>
      <c r="AE208" s="301"/>
      <c r="AF208" s="301"/>
      <c r="AG208" s="301"/>
      <c r="AH208" s="301"/>
      <c r="AI208" s="301"/>
      <c r="AJ208" s="301"/>
      <c r="AK208" s="301"/>
    </row>
    <row r="209" spans="1:37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T209" s="334"/>
      <c r="U209" s="334"/>
      <c r="V209" s="301"/>
      <c r="W209" s="301"/>
      <c r="X209" s="301"/>
      <c r="Y209" s="301"/>
      <c r="Z209" s="301"/>
      <c r="AA209" s="301"/>
      <c r="AB209" s="301"/>
      <c r="AC209" s="301"/>
      <c r="AD209" s="301"/>
      <c r="AE209" s="301"/>
      <c r="AF209" s="301"/>
      <c r="AG209" s="301"/>
      <c r="AH209" s="301"/>
      <c r="AI209" s="301"/>
      <c r="AJ209" s="301"/>
      <c r="AK209" s="301"/>
    </row>
    <row r="210" spans="1:37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T210" s="334"/>
      <c r="U210" s="334"/>
      <c r="V210" s="301"/>
      <c r="W210" s="301"/>
      <c r="X210" s="301"/>
      <c r="Y210" s="301"/>
      <c r="Z210" s="301"/>
      <c r="AA210" s="301"/>
      <c r="AB210" s="301"/>
      <c r="AC210" s="301"/>
      <c r="AD210" s="301"/>
      <c r="AE210" s="301"/>
      <c r="AF210" s="301"/>
      <c r="AG210" s="301"/>
      <c r="AH210" s="301"/>
      <c r="AI210" s="301"/>
      <c r="AJ210" s="301"/>
      <c r="AK210" s="301"/>
    </row>
    <row r="211" spans="1:37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T211" s="334"/>
      <c r="U211" s="334"/>
      <c r="V211" s="301"/>
      <c r="W211" s="301"/>
      <c r="X211" s="301"/>
      <c r="Y211" s="301"/>
      <c r="Z211" s="301"/>
      <c r="AA211" s="301"/>
      <c r="AB211" s="301"/>
      <c r="AC211" s="301"/>
      <c r="AD211" s="301"/>
      <c r="AE211" s="301"/>
      <c r="AF211" s="301"/>
      <c r="AG211" s="301"/>
      <c r="AH211" s="301"/>
      <c r="AI211" s="301"/>
      <c r="AJ211" s="301"/>
      <c r="AK211" s="301"/>
    </row>
    <row r="212" spans="1:37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T212" s="334"/>
      <c r="U212" s="334"/>
      <c r="V212" s="301"/>
      <c r="W212" s="301"/>
      <c r="X212" s="301"/>
      <c r="Y212" s="301"/>
      <c r="Z212" s="301"/>
      <c r="AA212" s="301"/>
      <c r="AB212" s="301"/>
      <c r="AC212" s="301"/>
      <c r="AD212" s="301"/>
      <c r="AE212" s="301"/>
      <c r="AF212" s="301"/>
      <c r="AG212" s="301"/>
      <c r="AH212" s="301"/>
      <c r="AI212" s="301"/>
      <c r="AJ212" s="301"/>
      <c r="AK212" s="301"/>
    </row>
    <row r="213" spans="1:37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T213" s="334"/>
      <c r="U213" s="334"/>
      <c r="V213" s="301"/>
      <c r="W213" s="301"/>
      <c r="X213" s="301"/>
      <c r="Y213" s="301"/>
      <c r="Z213" s="301"/>
      <c r="AA213" s="301"/>
      <c r="AB213" s="301"/>
      <c r="AC213" s="301"/>
      <c r="AD213" s="301"/>
      <c r="AE213" s="301"/>
      <c r="AF213" s="301"/>
      <c r="AG213" s="301"/>
      <c r="AH213" s="301"/>
      <c r="AI213" s="301"/>
      <c r="AJ213" s="301"/>
      <c r="AK213" s="301"/>
    </row>
    <row r="214" spans="1:37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T214" s="334"/>
      <c r="U214" s="334"/>
      <c r="V214" s="301"/>
      <c r="W214" s="301"/>
      <c r="X214" s="301"/>
      <c r="Y214" s="301"/>
      <c r="Z214" s="301"/>
      <c r="AA214" s="301"/>
      <c r="AB214" s="301"/>
      <c r="AC214" s="301"/>
      <c r="AD214" s="301"/>
      <c r="AE214" s="301"/>
      <c r="AF214" s="301"/>
      <c r="AG214" s="301"/>
      <c r="AH214" s="301"/>
      <c r="AI214" s="301"/>
      <c r="AJ214" s="301"/>
      <c r="AK214" s="301"/>
    </row>
    <row r="215" spans="1:37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T215" s="334"/>
      <c r="U215" s="334"/>
      <c r="V215" s="301"/>
      <c r="W215" s="301"/>
      <c r="X215" s="301"/>
      <c r="Y215" s="301"/>
      <c r="Z215" s="301"/>
      <c r="AA215" s="301"/>
      <c r="AB215" s="301"/>
      <c r="AC215" s="301"/>
      <c r="AD215" s="301"/>
      <c r="AE215" s="301"/>
      <c r="AF215" s="301"/>
      <c r="AG215" s="301"/>
      <c r="AH215" s="301"/>
      <c r="AI215" s="301"/>
      <c r="AJ215" s="301"/>
      <c r="AK215" s="301"/>
    </row>
    <row r="216" spans="1:37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T216" s="334"/>
      <c r="U216" s="334"/>
      <c r="V216" s="301"/>
      <c r="W216" s="301"/>
      <c r="X216" s="301"/>
      <c r="Y216" s="301"/>
      <c r="Z216" s="301"/>
      <c r="AA216" s="301"/>
      <c r="AB216" s="301"/>
      <c r="AC216" s="301"/>
      <c r="AD216" s="301"/>
      <c r="AE216" s="301"/>
      <c r="AF216" s="301"/>
      <c r="AG216" s="301"/>
      <c r="AH216" s="301"/>
      <c r="AI216" s="301"/>
      <c r="AJ216" s="301"/>
      <c r="AK216" s="301"/>
    </row>
    <row r="217" spans="1:37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T217" s="334"/>
      <c r="U217" s="334"/>
      <c r="V217" s="301"/>
      <c r="W217" s="301"/>
      <c r="X217" s="301"/>
      <c r="Y217" s="301"/>
      <c r="Z217" s="301"/>
      <c r="AA217" s="301"/>
      <c r="AB217" s="301"/>
      <c r="AC217" s="301"/>
      <c r="AD217" s="301"/>
      <c r="AE217" s="301"/>
      <c r="AF217" s="301"/>
      <c r="AG217" s="301"/>
      <c r="AH217" s="301"/>
      <c r="AI217" s="301"/>
      <c r="AJ217" s="301"/>
      <c r="AK217" s="301"/>
    </row>
    <row r="218" spans="1:37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T218" s="334"/>
      <c r="U218" s="334"/>
      <c r="V218" s="301"/>
      <c r="W218" s="301"/>
      <c r="X218" s="301"/>
      <c r="Y218" s="301"/>
      <c r="Z218" s="301"/>
      <c r="AA218" s="301"/>
      <c r="AB218" s="301"/>
      <c r="AC218" s="301"/>
      <c r="AD218" s="301"/>
      <c r="AE218" s="301"/>
      <c r="AF218" s="301"/>
      <c r="AG218" s="301"/>
      <c r="AH218" s="301"/>
      <c r="AI218" s="301"/>
      <c r="AJ218" s="301"/>
      <c r="AK218" s="301"/>
    </row>
    <row r="219" spans="1:37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T219" s="334"/>
      <c r="U219" s="334"/>
      <c r="V219" s="301"/>
      <c r="W219" s="301"/>
      <c r="X219" s="301"/>
      <c r="Y219" s="301"/>
      <c r="Z219" s="301"/>
      <c r="AA219" s="301"/>
      <c r="AB219" s="301"/>
      <c r="AC219" s="301"/>
      <c r="AD219" s="301"/>
      <c r="AE219" s="301"/>
      <c r="AF219" s="301"/>
      <c r="AG219" s="301"/>
      <c r="AH219" s="301"/>
      <c r="AI219" s="301"/>
      <c r="AJ219" s="301"/>
      <c r="AK219" s="301"/>
    </row>
    <row r="220" spans="1:37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T220" s="334"/>
      <c r="U220" s="334"/>
      <c r="V220" s="301"/>
      <c r="W220" s="301"/>
      <c r="X220" s="301"/>
      <c r="Y220" s="301"/>
      <c r="Z220" s="301"/>
      <c r="AA220" s="301"/>
      <c r="AB220" s="301"/>
      <c r="AC220" s="301"/>
      <c r="AD220" s="301"/>
      <c r="AE220" s="301"/>
      <c r="AF220" s="301"/>
      <c r="AG220" s="301"/>
      <c r="AH220" s="301"/>
      <c r="AI220" s="301"/>
      <c r="AJ220" s="301"/>
      <c r="AK220" s="301"/>
    </row>
    <row r="221" spans="1:37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T221" s="334"/>
      <c r="U221" s="334"/>
      <c r="V221" s="301"/>
      <c r="W221" s="301"/>
      <c r="X221" s="301"/>
      <c r="Y221" s="301"/>
      <c r="Z221" s="301"/>
      <c r="AA221" s="301"/>
      <c r="AB221" s="301"/>
      <c r="AC221" s="301"/>
      <c r="AD221" s="301"/>
      <c r="AE221" s="301"/>
      <c r="AF221" s="301"/>
      <c r="AG221" s="301"/>
      <c r="AH221" s="301"/>
      <c r="AI221" s="301"/>
      <c r="AJ221" s="301"/>
      <c r="AK221" s="301"/>
    </row>
    <row r="222" spans="1:37">
      <c r="A222" s="334"/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T222" s="334"/>
      <c r="U222" s="334"/>
      <c r="V222" s="301"/>
      <c r="W222" s="301"/>
      <c r="X222" s="301"/>
      <c r="Y222" s="301"/>
      <c r="Z222" s="301"/>
      <c r="AA222" s="301"/>
      <c r="AB222" s="301"/>
      <c r="AC222" s="301"/>
      <c r="AD222" s="301"/>
      <c r="AE222" s="301"/>
      <c r="AF222" s="301"/>
      <c r="AG222" s="301"/>
      <c r="AH222" s="301"/>
      <c r="AI222" s="301"/>
      <c r="AJ222" s="301"/>
      <c r="AK222" s="301"/>
    </row>
    <row r="223" spans="1:37">
      <c r="A223" s="334"/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T223" s="334"/>
      <c r="U223" s="334"/>
      <c r="V223" s="301"/>
      <c r="W223" s="301"/>
      <c r="X223" s="301"/>
      <c r="Y223" s="301"/>
      <c r="Z223" s="301"/>
      <c r="AA223" s="301"/>
      <c r="AB223" s="301"/>
      <c r="AC223" s="301"/>
      <c r="AD223" s="301"/>
      <c r="AE223" s="301"/>
      <c r="AF223" s="301"/>
      <c r="AG223" s="301"/>
      <c r="AH223" s="301"/>
      <c r="AI223" s="301"/>
      <c r="AJ223" s="301"/>
      <c r="AK223" s="301"/>
    </row>
    <row r="224" spans="1:37">
      <c r="A224" s="334"/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T224" s="334"/>
      <c r="U224" s="334"/>
      <c r="V224" s="301"/>
      <c r="W224" s="301"/>
      <c r="X224" s="301"/>
      <c r="Y224" s="301"/>
      <c r="Z224" s="301"/>
      <c r="AA224" s="301"/>
      <c r="AB224" s="301"/>
      <c r="AC224" s="301"/>
      <c r="AD224" s="301"/>
      <c r="AE224" s="301"/>
      <c r="AF224" s="301"/>
      <c r="AG224" s="301"/>
      <c r="AH224" s="301"/>
      <c r="AI224" s="301"/>
      <c r="AJ224" s="301"/>
      <c r="AK224" s="301"/>
    </row>
    <row r="225" spans="1:37">
      <c r="A225" s="334"/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T225" s="334"/>
      <c r="U225" s="334"/>
      <c r="V225" s="301"/>
      <c r="W225" s="301"/>
      <c r="X225" s="301"/>
      <c r="Y225" s="301"/>
      <c r="Z225" s="301"/>
      <c r="AA225" s="301"/>
      <c r="AB225" s="301"/>
      <c r="AC225" s="301"/>
      <c r="AD225" s="301"/>
      <c r="AE225" s="301"/>
      <c r="AF225" s="301"/>
      <c r="AG225" s="301"/>
      <c r="AH225" s="301"/>
      <c r="AI225" s="301"/>
      <c r="AJ225" s="301"/>
      <c r="AK225" s="301"/>
    </row>
    <row r="226" spans="1:37">
      <c r="A226" s="334"/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T226" s="334"/>
      <c r="U226" s="334"/>
      <c r="V226" s="301"/>
      <c r="W226" s="301"/>
      <c r="X226" s="301"/>
      <c r="Y226" s="301"/>
      <c r="Z226" s="301"/>
      <c r="AA226" s="301"/>
      <c r="AB226" s="301"/>
      <c r="AC226" s="301"/>
      <c r="AD226" s="301"/>
      <c r="AE226" s="301"/>
      <c r="AF226" s="301"/>
      <c r="AG226" s="301"/>
      <c r="AH226" s="301"/>
      <c r="AI226" s="301"/>
      <c r="AJ226" s="301"/>
      <c r="AK226" s="301"/>
    </row>
    <row r="227" spans="1:37">
      <c r="A227" s="334"/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T227" s="334"/>
      <c r="U227" s="334"/>
      <c r="V227" s="301"/>
      <c r="W227" s="301"/>
      <c r="X227" s="301"/>
      <c r="Y227" s="301"/>
      <c r="Z227" s="301"/>
      <c r="AA227" s="301"/>
      <c r="AB227" s="301"/>
      <c r="AC227" s="301"/>
      <c r="AD227" s="301"/>
      <c r="AE227" s="301"/>
      <c r="AF227" s="301"/>
      <c r="AG227" s="301"/>
      <c r="AH227" s="301"/>
      <c r="AI227" s="301"/>
      <c r="AJ227" s="301"/>
      <c r="AK227" s="301"/>
    </row>
    <row r="228" spans="1:37">
      <c r="V228" s="301"/>
      <c r="W228" s="301"/>
      <c r="X228" s="301"/>
      <c r="Y228" s="301"/>
      <c r="Z228" s="301"/>
      <c r="AA228" s="301"/>
      <c r="AB228" s="301"/>
      <c r="AC228" s="301"/>
      <c r="AD228" s="301"/>
      <c r="AE228" s="301"/>
      <c r="AF228" s="301"/>
      <c r="AG228" s="301"/>
      <c r="AH228" s="301"/>
      <c r="AI228" s="301"/>
      <c r="AJ228" s="301"/>
      <c r="AK228" s="301"/>
    </row>
    <row r="229" spans="1:37">
      <c r="V229" s="301"/>
      <c r="W229" s="301"/>
      <c r="X229" s="301"/>
      <c r="Y229" s="301"/>
      <c r="Z229" s="301"/>
      <c r="AA229" s="301"/>
      <c r="AB229" s="301"/>
      <c r="AC229" s="301"/>
      <c r="AD229" s="301"/>
      <c r="AE229" s="301"/>
      <c r="AF229" s="301"/>
      <c r="AG229" s="301"/>
      <c r="AH229" s="301"/>
      <c r="AI229" s="301"/>
      <c r="AJ229" s="301"/>
      <c r="AK229" s="301"/>
    </row>
    <row r="230" spans="1:37">
      <c r="V230" s="301"/>
      <c r="W230" s="301"/>
      <c r="X230" s="301"/>
      <c r="Y230" s="301"/>
      <c r="Z230" s="301"/>
      <c r="AA230" s="301"/>
      <c r="AB230" s="301"/>
      <c r="AC230" s="301"/>
      <c r="AD230" s="301"/>
      <c r="AE230" s="301"/>
      <c r="AF230" s="301"/>
      <c r="AG230" s="301"/>
      <c r="AH230" s="301"/>
      <c r="AI230" s="301"/>
      <c r="AJ230" s="301"/>
      <c r="AK230" s="301"/>
    </row>
  </sheetData>
  <mergeCells count="3">
    <mergeCell ref="B30:K30"/>
    <mergeCell ref="A1:Q2"/>
    <mergeCell ref="A29:Q29"/>
  </mergeCells>
  <phoneticPr fontId="41" type="noConversion"/>
  <printOptions horizontalCentered="1"/>
  <pageMargins left="0.59055118110236227" right="0.59055118110236227" top="1.1605511811023623" bottom="0.59055118110236227" header="0.59055118110236227" footer="0.59055118110236227"/>
  <pageSetup scale="85" firstPageNumber="2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Q230"/>
  <sheetViews>
    <sheetView showGridLines="0" zoomScaleNormal="100" zoomScaleSheetLayoutView="100" workbookViewId="0">
      <selection activeCell="A5" sqref="A5"/>
    </sheetView>
  </sheetViews>
  <sheetFormatPr baseColWidth="10" defaultColWidth="9.85546875" defaultRowHeight="16.5" customHeight="1"/>
  <cols>
    <col min="1" max="1" width="49" style="55" customWidth="1"/>
    <col min="2" max="2" width="6.85546875" style="55" hidden="1" customWidth="1"/>
    <col min="3" max="4" width="7.42578125" style="55" hidden="1" customWidth="1"/>
    <col min="5" max="5" width="9" style="55" hidden="1" customWidth="1"/>
    <col min="6" max="6" width="10" style="55" hidden="1" customWidth="1"/>
    <col min="7" max="7" width="10.42578125" style="55" hidden="1" customWidth="1"/>
    <col min="8" max="9" width="9" style="55" hidden="1" customWidth="1"/>
    <col min="10" max="10" width="12.140625" style="55" hidden="1" customWidth="1"/>
    <col min="11" max="11" width="9" style="55" hidden="1" customWidth="1"/>
    <col min="12" max="13" width="10" style="55" hidden="1" customWidth="1"/>
    <col min="14" max="15" width="12.140625" style="55" hidden="1" customWidth="1"/>
    <col min="16" max="19" width="13.28515625" style="55" customWidth="1"/>
    <col min="20" max="20" width="12.42578125" style="55" customWidth="1"/>
    <col min="21" max="21" width="10.28515625" style="55" customWidth="1"/>
    <col min="22" max="22" width="15.42578125" style="55" hidden="1" customWidth="1"/>
    <col min="23" max="23" width="8.85546875" style="55" hidden="1" customWidth="1"/>
    <col min="24" max="24" width="0" style="55" hidden="1" customWidth="1"/>
    <col min="25" max="25" width="7.5703125" style="55" hidden="1" customWidth="1"/>
    <col min="26" max="31" width="0" style="55" hidden="1" customWidth="1"/>
    <col min="32" max="33" width="9.85546875" style="55"/>
    <col min="34" max="34" width="13.85546875" style="55" customWidth="1"/>
    <col min="35" max="16384" width="9.85546875" style="55"/>
  </cols>
  <sheetData>
    <row r="1" spans="1:36" ht="34.5" customHeight="1">
      <c r="A1" s="642" t="s">
        <v>257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583"/>
    </row>
    <row r="2" spans="1:36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579"/>
    </row>
    <row r="3" spans="1:36" s="4" customFormat="1" ht="5.0999999999999996" customHeight="1">
      <c r="A3" s="5"/>
      <c r="B3" s="5"/>
      <c r="C3" s="5"/>
      <c r="D3" s="5"/>
    </row>
    <row r="4" spans="1:36" ht="15" customHeight="1">
      <c r="A4" s="477" t="s">
        <v>224</v>
      </c>
      <c r="B4" s="491"/>
      <c r="C4" s="233"/>
      <c r="D4" s="233"/>
      <c r="E4" s="233"/>
      <c r="F4" s="233"/>
      <c r="G4" s="232"/>
      <c r="H4" s="232"/>
      <c r="I4" s="232"/>
      <c r="J4" s="232"/>
      <c r="K4" s="232"/>
      <c r="L4" s="232"/>
      <c r="M4" s="232"/>
      <c r="N4" s="232"/>
      <c r="O4" s="232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</row>
    <row r="5" spans="1:36" ht="15" customHeight="1">
      <c r="A5" s="492"/>
      <c r="B5" s="87"/>
      <c r="C5" s="87"/>
      <c r="D5" s="87"/>
      <c r="E5" s="87"/>
      <c r="F5" s="87"/>
      <c r="G5" s="88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</row>
    <row r="6" spans="1:36" ht="15" customHeight="1">
      <c r="A6" s="89"/>
      <c r="B6" s="89"/>
      <c r="C6" s="89"/>
      <c r="D6" s="89"/>
      <c r="E6" s="90"/>
      <c r="F6" s="88"/>
      <c r="G6" s="33"/>
      <c r="H6" s="33"/>
      <c r="S6" s="61" t="s">
        <v>222</v>
      </c>
      <c r="T6" s="588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</row>
    <row r="7" spans="1:36" ht="17.25" customHeight="1">
      <c r="A7" s="493" t="s">
        <v>206</v>
      </c>
      <c r="B7" s="494">
        <v>2003</v>
      </c>
      <c r="C7" s="494">
        <v>2004</v>
      </c>
      <c r="D7" s="494">
        <v>2005</v>
      </c>
      <c r="E7" s="494">
        <v>2006</v>
      </c>
      <c r="F7" s="494">
        <v>2007</v>
      </c>
      <c r="G7" s="494">
        <v>2008</v>
      </c>
      <c r="H7" s="494">
        <v>2009</v>
      </c>
      <c r="I7" s="494">
        <v>2010</v>
      </c>
      <c r="J7" s="494">
        <v>2011</v>
      </c>
      <c r="K7" s="494">
        <v>2012</v>
      </c>
      <c r="L7" s="494">
        <v>2013</v>
      </c>
      <c r="M7" s="494">
        <v>2014</v>
      </c>
      <c r="N7" s="494">
        <v>2015</v>
      </c>
      <c r="O7" s="494">
        <v>2016</v>
      </c>
      <c r="P7" s="494">
        <v>2017</v>
      </c>
      <c r="Q7" s="494">
        <v>2018</v>
      </c>
      <c r="R7" s="494">
        <v>2019</v>
      </c>
      <c r="S7" s="494">
        <v>2020</v>
      </c>
      <c r="T7" s="494">
        <v>2021</v>
      </c>
      <c r="U7" s="494">
        <v>2021</v>
      </c>
      <c r="V7" s="406">
        <v>2012</v>
      </c>
      <c r="W7" s="406"/>
      <c r="X7" s="406">
        <v>2013</v>
      </c>
      <c r="Y7" s="406"/>
      <c r="Z7" s="406">
        <v>2014</v>
      </c>
      <c r="AA7" s="406"/>
      <c r="AB7" s="406">
        <v>2015</v>
      </c>
      <c r="AC7" s="406"/>
      <c r="AD7" s="406">
        <v>2016</v>
      </c>
      <c r="AE7" s="406"/>
      <c r="AF7" s="406">
        <v>2018</v>
      </c>
      <c r="AG7" s="405"/>
      <c r="AH7" s="405"/>
      <c r="AI7" s="405"/>
      <c r="AJ7" s="405"/>
    </row>
    <row r="8" spans="1:36" ht="5.0999999999999996" customHeight="1">
      <c r="A8" s="94"/>
      <c r="B8" s="95"/>
      <c r="C8" s="95"/>
      <c r="D8" s="95"/>
      <c r="E8" s="95"/>
      <c r="F8" s="11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</row>
    <row r="9" spans="1:36" ht="16.5" customHeight="1">
      <c r="A9" s="495" t="s">
        <v>2</v>
      </c>
      <c r="B9" s="496">
        <f t="shared" ref="B9:J9" si="0">SUM(B11:B18)</f>
        <v>232.98510000000005</v>
      </c>
      <c r="C9" s="496">
        <f t="shared" si="0"/>
        <v>220.43079999999998</v>
      </c>
      <c r="D9" s="496">
        <f t="shared" si="0"/>
        <v>215.77969999999996</v>
      </c>
      <c r="E9" s="496">
        <f t="shared" si="0"/>
        <v>232.21299999999999</v>
      </c>
      <c r="F9" s="496">
        <f t="shared" si="0"/>
        <v>278.28849999999994</v>
      </c>
      <c r="G9" s="496">
        <f t="shared" si="0"/>
        <v>335.50139999999999</v>
      </c>
      <c r="H9" s="496">
        <f t="shared" si="0"/>
        <v>390.8295</v>
      </c>
      <c r="I9" s="496">
        <f t="shared" si="0"/>
        <v>399240.00000000006</v>
      </c>
      <c r="J9" s="496">
        <f t="shared" si="0"/>
        <v>452404.79999999993</v>
      </c>
      <c r="K9" s="496">
        <f>SUM(K11:K28)</f>
        <v>488452.6</v>
      </c>
      <c r="L9" s="496">
        <f t="shared" ref="L9:S9" si="1">SUM(L11:L28)</f>
        <v>517266.99999999983</v>
      </c>
      <c r="M9" s="496">
        <f t="shared" si="1"/>
        <v>562621.30000000028</v>
      </c>
      <c r="N9" s="496">
        <f t="shared" si="1"/>
        <v>534820.5</v>
      </c>
      <c r="O9" s="496">
        <f t="shared" si="1"/>
        <v>623334.79999999993</v>
      </c>
      <c r="P9" s="496">
        <f t="shared" si="1"/>
        <v>642549.79999999993</v>
      </c>
      <c r="Q9" s="496">
        <f t="shared" si="1"/>
        <v>628127.4</v>
      </c>
      <c r="R9" s="496">
        <f t="shared" si="1"/>
        <v>587142.89999999991</v>
      </c>
      <c r="S9" s="496">
        <f t="shared" si="1"/>
        <v>574635.70000000019</v>
      </c>
      <c r="T9" s="496">
        <v>2400660.5</v>
      </c>
      <c r="U9" s="496"/>
      <c r="V9" s="407">
        <f t="shared" ref="V9:AE9" si="2">SUM(V10:V24)</f>
        <v>469087.3</v>
      </c>
      <c r="W9" s="407">
        <f t="shared" si="2"/>
        <v>469.08730000000003</v>
      </c>
      <c r="X9" s="408">
        <f t="shared" si="2"/>
        <v>491412.49999999994</v>
      </c>
      <c r="Y9" s="407">
        <f t="shared" si="2"/>
        <v>491.41249999999997</v>
      </c>
      <c r="Z9" s="408">
        <f t="shared" si="2"/>
        <v>447149.30000000005</v>
      </c>
      <c r="AA9" s="407">
        <f t="shared" si="2"/>
        <v>447.14930000000004</v>
      </c>
      <c r="AB9" s="408">
        <f t="shared" si="2"/>
        <v>398206.19999999995</v>
      </c>
      <c r="AC9" s="407">
        <f t="shared" si="2"/>
        <v>398.20619999999997</v>
      </c>
      <c r="AD9" s="408">
        <f t="shared" si="2"/>
        <v>494955</v>
      </c>
      <c r="AE9" s="407">
        <f t="shared" si="2"/>
        <v>494.95500000000004</v>
      </c>
      <c r="AF9" s="408">
        <f>SUM(AF10:AF26)</f>
        <v>574635.70000000019</v>
      </c>
      <c r="AG9" s="407">
        <f>SUM(AG10:AG24)</f>
        <v>574.63570000000004</v>
      </c>
      <c r="AH9" s="407">
        <f>SUM(AH10:AH26)</f>
        <v>99.999999999999957</v>
      </c>
      <c r="AI9" s="405"/>
      <c r="AJ9" s="405"/>
    </row>
    <row r="10" spans="1:36" ht="8.25" customHeight="1">
      <c r="A10" s="224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409" t="s">
        <v>208</v>
      </c>
      <c r="V10" s="292">
        <v>100456.2</v>
      </c>
      <c r="W10" s="292">
        <f>V10/1000</f>
        <v>100.4562</v>
      </c>
      <c r="X10" s="405">
        <v>131435.6</v>
      </c>
      <c r="Y10" s="292">
        <f>X10/1000</f>
        <v>131.43559999999999</v>
      </c>
      <c r="Z10" s="405">
        <v>138293.79999999999</v>
      </c>
      <c r="AA10" s="410">
        <f>Z10/1000</f>
        <v>138.29379999999998</v>
      </c>
      <c r="AB10" s="405">
        <v>97995.9</v>
      </c>
      <c r="AC10" s="410">
        <f>AB10/1000</f>
        <v>97.995899999999992</v>
      </c>
      <c r="AD10" s="405">
        <v>82069.899999999994</v>
      </c>
      <c r="AE10" s="410">
        <f>AD10/1000</f>
        <v>82.06989999999999</v>
      </c>
      <c r="AF10" s="292">
        <v>81254.999999999985</v>
      </c>
      <c r="AG10" s="410">
        <f t="shared" ref="AG10:AG17" si="3">AF10/1000</f>
        <v>81.254999999999981</v>
      </c>
      <c r="AH10" s="292">
        <f t="shared" ref="AH10:AH24" si="4">AF10/$AF$9*100</f>
        <v>14.140263126707922</v>
      </c>
      <c r="AI10" s="405"/>
      <c r="AJ10" s="405"/>
    </row>
    <row r="11" spans="1:36" ht="12" customHeight="1">
      <c r="A11" s="245" t="s">
        <v>208</v>
      </c>
      <c r="B11" s="98">
        <v>74.925300000000007</v>
      </c>
      <c r="C11" s="98">
        <v>77.899299999999997</v>
      </c>
      <c r="D11" s="98">
        <v>78.02239999999999</v>
      </c>
      <c r="E11" s="98">
        <v>90.518500000000003</v>
      </c>
      <c r="F11" s="99">
        <v>98.627800000000008</v>
      </c>
      <c r="G11" s="100">
        <v>124.7791</v>
      </c>
      <c r="H11" s="100">
        <v>120.0278</v>
      </c>
      <c r="I11" s="74">
        <v>99550.7</v>
      </c>
      <c r="J11" s="74">
        <v>107674.9</v>
      </c>
      <c r="K11" s="15">
        <v>100456.2</v>
      </c>
      <c r="L11" s="15">
        <v>131435.6</v>
      </c>
      <c r="M11" s="15">
        <v>138293.79999999999</v>
      </c>
      <c r="N11" s="15">
        <v>97995.9</v>
      </c>
      <c r="O11" s="15">
        <v>82069.899999999994</v>
      </c>
      <c r="P11" s="15">
        <v>64611.6</v>
      </c>
      <c r="Q11" s="15">
        <v>79414.900000000009</v>
      </c>
      <c r="R11" s="15">
        <v>68621.799999999988</v>
      </c>
      <c r="S11" s="15">
        <v>81254.999999999985</v>
      </c>
      <c r="T11" s="15">
        <v>166332.4</v>
      </c>
      <c r="U11" s="411" t="s">
        <v>232</v>
      </c>
      <c r="V11" s="411" t="s">
        <v>232</v>
      </c>
      <c r="W11" s="292"/>
      <c r="X11" s="405"/>
      <c r="Y11" s="292"/>
      <c r="Z11" s="405"/>
      <c r="AA11" s="410"/>
      <c r="AB11" s="405"/>
      <c r="AC11" s="410"/>
      <c r="AD11" s="405"/>
      <c r="AE11" s="410"/>
      <c r="AF11" s="292">
        <v>654.70000000000005</v>
      </c>
      <c r="AG11" s="410">
        <f t="shared" si="3"/>
        <v>0.65470000000000006</v>
      </c>
      <c r="AH11" s="292">
        <f t="shared" si="4"/>
        <v>0.11393305358508005</v>
      </c>
      <c r="AI11" s="409">
        <v>1.5669098612961174E-2</v>
      </c>
      <c r="AJ11" s="405"/>
    </row>
    <row r="12" spans="1:36" ht="12" customHeight="1">
      <c r="A12" s="245" t="s">
        <v>209</v>
      </c>
      <c r="B12" s="98">
        <v>7.3708999999999998</v>
      </c>
      <c r="C12" s="98">
        <v>1.474</v>
      </c>
      <c r="D12" s="98">
        <v>2.8386</v>
      </c>
      <c r="E12" s="98">
        <v>2.5341</v>
      </c>
      <c r="F12" s="99">
        <v>3.9803999999999999</v>
      </c>
      <c r="G12" s="100">
        <v>6.9486999999999997</v>
      </c>
      <c r="H12" s="100">
        <v>18.815899999999999</v>
      </c>
      <c r="I12" s="74">
        <v>30136.7</v>
      </c>
      <c r="J12" s="74">
        <v>10903.1</v>
      </c>
      <c r="K12" s="15">
        <v>25.3</v>
      </c>
      <c r="L12" s="15">
        <v>70.8</v>
      </c>
      <c r="M12" s="15">
        <v>138.19999999999999</v>
      </c>
      <c r="N12" s="15">
        <v>342</v>
      </c>
      <c r="O12" s="15">
        <v>153.79999999999998</v>
      </c>
      <c r="P12" s="106" t="s">
        <v>37</v>
      </c>
      <c r="Q12" s="15">
        <v>72.8</v>
      </c>
      <c r="R12" s="15">
        <v>92</v>
      </c>
      <c r="S12" s="15">
        <v>654.70000000000005</v>
      </c>
      <c r="T12" s="15">
        <v>7710.7</v>
      </c>
      <c r="U12" s="411" t="s">
        <v>58</v>
      </c>
      <c r="V12" s="292"/>
      <c r="W12" s="292"/>
      <c r="X12" s="405"/>
      <c r="Y12" s="292"/>
      <c r="Z12" s="405"/>
      <c r="AA12" s="410"/>
      <c r="AB12" s="405"/>
      <c r="AC12" s="410"/>
      <c r="AD12" s="405"/>
      <c r="AE12" s="410"/>
      <c r="AF12" s="412">
        <v>14469.9</v>
      </c>
      <c r="AG12" s="410">
        <f t="shared" si="3"/>
        <v>14.469899999999999</v>
      </c>
      <c r="AH12" s="292">
        <f t="shared" si="4"/>
        <v>2.5180997282278139</v>
      </c>
      <c r="AI12" s="405"/>
      <c r="AJ12" s="405"/>
    </row>
    <row r="13" spans="1:36" ht="12" customHeight="1">
      <c r="A13" s="246" t="s">
        <v>58</v>
      </c>
      <c r="B13" s="98">
        <v>34.164099999999998</v>
      </c>
      <c r="C13" s="98">
        <v>41.0565</v>
      </c>
      <c r="D13" s="98">
        <v>20.700400000000002</v>
      </c>
      <c r="E13" s="98">
        <v>15.7806</v>
      </c>
      <c r="F13" s="99">
        <v>19.486599999999999</v>
      </c>
      <c r="G13" s="100">
        <v>22.695799999999998</v>
      </c>
      <c r="H13" s="100">
        <v>21.577500000000001</v>
      </c>
      <c r="I13" s="74">
        <v>15066.8</v>
      </c>
      <c r="J13" s="74">
        <v>19567.5</v>
      </c>
      <c r="K13" s="15">
        <v>10597</v>
      </c>
      <c r="L13" s="15">
        <v>21604.199999999997</v>
      </c>
      <c r="M13" s="15">
        <v>15673.900000000001</v>
      </c>
      <c r="N13" s="15">
        <v>10646.699999999999</v>
      </c>
      <c r="O13" s="15">
        <v>17473.100000000002</v>
      </c>
      <c r="P13" s="15">
        <v>11654.2</v>
      </c>
      <c r="Q13" s="15">
        <v>11617.1</v>
      </c>
      <c r="R13" s="15">
        <v>17166.000000000004</v>
      </c>
      <c r="S13" s="15">
        <v>14469.9</v>
      </c>
      <c r="T13" s="15">
        <v>406679.89999999997</v>
      </c>
      <c r="U13" s="411" t="s">
        <v>210</v>
      </c>
      <c r="V13" s="292">
        <v>10597</v>
      </c>
      <c r="W13" s="292">
        <f>V13/1000</f>
        <v>10.597</v>
      </c>
      <c r="X13" s="405">
        <v>21604.199999999997</v>
      </c>
      <c r="Y13" s="292">
        <f>X13/1000</f>
        <v>21.604199999999999</v>
      </c>
      <c r="Z13" s="405">
        <v>15673.900000000001</v>
      </c>
      <c r="AA13" s="410">
        <f>Z13/1000</f>
        <v>15.673900000000001</v>
      </c>
      <c r="AB13" s="405">
        <v>10646.699999999999</v>
      </c>
      <c r="AC13" s="410">
        <f>AB13/1000</f>
        <v>10.646699999999999</v>
      </c>
      <c r="AD13" s="405">
        <v>17473.100000000002</v>
      </c>
      <c r="AE13" s="410">
        <f>AD13/1000</f>
        <v>17.473100000000002</v>
      </c>
      <c r="AF13" s="292">
        <v>13685.1</v>
      </c>
      <c r="AG13" s="410">
        <f t="shared" si="3"/>
        <v>13.6851</v>
      </c>
      <c r="AH13" s="292">
        <f t="shared" si="4"/>
        <v>2.381526243496531</v>
      </c>
      <c r="AI13" s="405"/>
      <c r="AJ13" s="405"/>
    </row>
    <row r="14" spans="1:36" ht="12" customHeight="1">
      <c r="A14" s="246" t="s">
        <v>210</v>
      </c>
      <c r="B14" s="99">
        <v>80.19789999999999</v>
      </c>
      <c r="C14" s="99">
        <v>78.4559</v>
      </c>
      <c r="D14" s="99">
        <v>97.148399999999995</v>
      </c>
      <c r="E14" s="99">
        <v>107.20099999999999</v>
      </c>
      <c r="F14" s="99">
        <v>135.39689999999999</v>
      </c>
      <c r="G14" s="100">
        <v>147.1114</v>
      </c>
      <c r="H14" s="100">
        <v>141.00530000000001</v>
      </c>
      <c r="I14" s="74">
        <v>137098.1</v>
      </c>
      <c r="J14" s="74">
        <v>140229.6</v>
      </c>
      <c r="K14" s="15">
        <v>12340.000000000002</v>
      </c>
      <c r="L14" s="15">
        <v>10921.5</v>
      </c>
      <c r="M14" s="15">
        <v>8880.9</v>
      </c>
      <c r="N14" s="15">
        <v>13082.5</v>
      </c>
      <c r="O14" s="15">
        <v>14253</v>
      </c>
      <c r="P14" s="15">
        <v>14667.700000000003</v>
      </c>
      <c r="Q14" s="15">
        <v>13327.5</v>
      </c>
      <c r="R14" s="15">
        <v>15506.2</v>
      </c>
      <c r="S14" s="15">
        <v>13685.1</v>
      </c>
      <c r="T14" s="15">
        <v>5320.8</v>
      </c>
      <c r="U14" s="413" t="s">
        <v>230</v>
      </c>
      <c r="V14" s="292">
        <v>12340.000000000002</v>
      </c>
      <c r="W14" s="292">
        <f>V14/1000</f>
        <v>12.340000000000002</v>
      </c>
      <c r="X14" s="405">
        <v>10921.5</v>
      </c>
      <c r="Y14" s="292">
        <f>X14/1000</f>
        <v>10.9215</v>
      </c>
      <c r="Z14" s="405">
        <v>8880.9</v>
      </c>
      <c r="AA14" s="410">
        <f>Z14/1000</f>
        <v>8.8809000000000005</v>
      </c>
      <c r="AB14" s="405">
        <v>13082.5</v>
      </c>
      <c r="AC14" s="410">
        <f>AB14/1000</f>
        <v>13.0825</v>
      </c>
      <c r="AD14" s="405">
        <v>14253</v>
      </c>
      <c r="AE14" s="410">
        <f>AD14/1000</f>
        <v>14.253</v>
      </c>
      <c r="AF14" s="292">
        <v>24825.5</v>
      </c>
      <c r="AG14" s="410">
        <f t="shared" si="3"/>
        <v>24.825500000000002</v>
      </c>
      <c r="AH14" s="292">
        <f t="shared" si="4"/>
        <v>4.3202153990780578</v>
      </c>
      <c r="AI14" s="405"/>
      <c r="AJ14" s="405"/>
    </row>
    <row r="15" spans="1:36" ht="12" customHeight="1">
      <c r="A15" s="247" t="s">
        <v>211</v>
      </c>
      <c r="B15" s="99">
        <v>6.1999999999999998E-3</v>
      </c>
      <c r="C15" s="102" t="s">
        <v>37</v>
      </c>
      <c r="D15" s="102">
        <v>1.4472</v>
      </c>
      <c r="E15" s="102">
        <v>0.56359999999999999</v>
      </c>
      <c r="F15" s="102" t="s">
        <v>37</v>
      </c>
      <c r="G15" s="103">
        <v>0.1772</v>
      </c>
      <c r="H15" s="103">
        <v>73.704099999999997</v>
      </c>
      <c r="I15" s="15">
        <v>106251.6</v>
      </c>
      <c r="J15" s="15">
        <v>163047.79999999999</v>
      </c>
      <c r="K15" s="15">
        <v>5978.8</v>
      </c>
      <c r="L15" s="15">
        <v>13763.699999999997</v>
      </c>
      <c r="M15" s="15">
        <v>11344.900000000001</v>
      </c>
      <c r="N15" s="15">
        <v>23998.800000000003</v>
      </c>
      <c r="O15" s="15">
        <v>41919.9</v>
      </c>
      <c r="P15" s="15">
        <v>3942</v>
      </c>
      <c r="Q15" s="15">
        <v>16712</v>
      </c>
      <c r="R15" s="15">
        <v>23610.699999999997</v>
      </c>
      <c r="S15" s="15">
        <v>24825.5</v>
      </c>
      <c r="T15" s="15">
        <v>163480.19999999998</v>
      </c>
      <c r="U15" s="411" t="s">
        <v>59</v>
      </c>
      <c r="V15" s="294">
        <v>247255.8</v>
      </c>
      <c r="W15" s="292">
        <f>V15/1000</f>
        <v>247.25579999999999</v>
      </c>
      <c r="X15" s="280">
        <v>280089.09999999998</v>
      </c>
      <c r="Y15" s="292">
        <f>X15/1000</f>
        <v>280.08909999999997</v>
      </c>
      <c r="Z15" s="280">
        <v>207906.70000000004</v>
      </c>
      <c r="AA15" s="410">
        <f>Z15/1000</f>
        <v>207.90670000000003</v>
      </c>
      <c r="AB15" s="280">
        <v>198293.5</v>
      </c>
      <c r="AC15" s="410">
        <f>AB15/1000</f>
        <v>198.29349999999999</v>
      </c>
      <c r="AD15" s="280">
        <v>295330.60000000003</v>
      </c>
      <c r="AE15" s="410">
        <f>AD15/1000</f>
        <v>295.33060000000006</v>
      </c>
      <c r="AF15" s="292">
        <v>332141.10000000003</v>
      </c>
      <c r="AG15" s="410">
        <f t="shared" si="3"/>
        <v>332.14110000000005</v>
      </c>
      <c r="AH15" s="292">
        <f t="shared" si="4"/>
        <v>57.800289818401453</v>
      </c>
      <c r="AI15" s="405"/>
      <c r="AJ15" s="405"/>
    </row>
    <row r="16" spans="1:36" s="28" customFormat="1" ht="12" customHeight="1">
      <c r="A16" s="246" t="s">
        <v>59</v>
      </c>
      <c r="B16" s="99">
        <v>1.1191</v>
      </c>
      <c r="C16" s="99">
        <v>1.1980999999999999</v>
      </c>
      <c r="D16" s="99">
        <v>2.0665999999999998</v>
      </c>
      <c r="E16" s="99">
        <v>0.72789999999999999</v>
      </c>
      <c r="F16" s="99">
        <v>1.1904999999999999</v>
      </c>
      <c r="G16" s="100">
        <v>3.3131999999999997</v>
      </c>
      <c r="H16" s="100">
        <v>0.58739999999999992</v>
      </c>
      <c r="I16" s="15">
        <v>795.4</v>
      </c>
      <c r="J16" s="15">
        <v>660.8</v>
      </c>
      <c r="K16" s="15">
        <v>247255.8</v>
      </c>
      <c r="L16" s="15">
        <v>280089.09999999998</v>
      </c>
      <c r="M16" s="178">
        <v>207906.70000000004</v>
      </c>
      <c r="N16" s="178">
        <v>198293.5</v>
      </c>
      <c r="O16" s="178">
        <v>295330.60000000003</v>
      </c>
      <c r="P16" s="178">
        <v>44680.6</v>
      </c>
      <c r="Q16" s="15">
        <v>332997.8</v>
      </c>
      <c r="R16" s="15">
        <v>275412.40000000002</v>
      </c>
      <c r="S16" s="15">
        <v>332141.10000000003</v>
      </c>
      <c r="T16" s="15">
        <v>1484971.7</v>
      </c>
      <c r="U16" s="411" t="s">
        <v>60</v>
      </c>
      <c r="V16" s="294">
        <v>98438.3</v>
      </c>
      <c r="W16" s="292">
        <f>V16/1000</f>
        <v>98.438299999999998</v>
      </c>
      <c r="X16" s="280">
        <v>47362.1</v>
      </c>
      <c r="Y16" s="292">
        <f>X16/1000</f>
        <v>47.362099999999998</v>
      </c>
      <c r="Z16" s="280">
        <v>76394</v>
      </c>
      <c r="AA16" s="410">
        <f>Z16/1000</f>
        <v>76.394000000000005</v>
      </c>
      <c r="AB16" s="280">
        <v>78187.599999999991</v>
      </c>
      <c r="AC16" s="410">
        <f>AB16/1000</f>
        <v>78.187599999999989</v>
      </c>
      <c r="AD16" s="280">
        <v>85828.4</v>
      </c>
      <c r="AE16" s="410">
        <f>AD16/1000</f>
        <v>85.828399999999988</v>
      </c>
      <c r="AF16" s="292">
        <v>56579.8</v>
      </c>
      <c r="AG16" s="410">
        <f t="shared" si="3"/>
        <v>56.579800000000006</v>
      </c>
      <c r="AH16" s="292">
        <f t="shared" si="4"/>
        <v>9.8462034294075345</v>
      </c>
      <c r="AI16" s="277"/>
      <c r="AJ16" s="277"/>
    </row>
    <row r="17" spans="1:43" s="28" customFormat="1" ht="12" customHeight="1">
      <c r="A17" s="246" t="s">
        <v>60</v>
      </c>
      <c r="B17" s="99">
        <v>13.0739</v>
      </c>
      <c r="C17" s="99">
        <v>6.2130000000000001</v>
      </c>
      <c r="D17" s="99">
        <v>0.13</v>
      </c>
      <c r="E17" s="99">
        <v>0.10929999999999999</v>
      </c>
      <c r="F17" s="102" t="s">
        <v>37</v>
      </c>
      <c r="G17" s="200">
        <v>2.81E-2</v>
      </c>
      <c r="H17" s="103" t="s">
        <v>37</v>
      </c>
      <c r="I17" s="103" t="s">
        <v>37</v>
      </c>
      <c r="J17" s="103">
        <v>611.5</v>
      </c>
      <c r="K17" s="103">
        <v>98438.3</v>
      </c>
      <c r="L17" s="103">
        <v>47362.1</v>
      </c>
      <c r="M17" s="15">
        <v>76394</v>
      </c>
      <c r="N17" s="15">
        <v>78187.599999999991</v>
      </c>
      <c r="O17" s="15">
        <v>85828.4</v>
      </c>
      <c r="P17" s="15">
        <v>81921.099999999991</v>
      </c>
      <c r="Q17" s="15">
        <v>50452.600000000006</v>
      </c>
      <c r="R17" s="15">
        <v>71618</v>
      </c>
      <c r="S17" s="15">
        <v>56579.8</v>
      </c>
      <c r="T17" s="15">
        <v>31571.8</v>
      </c>
      <c r="U17" s="413" t="s">
        <v>233</v>
      </c>
      <c r="V17" s="414"/>
      <c r="W17" s="394"/>
      <c r="X17" s="415"/>
      <c r="Y17" s="414"/>
      <c r="Z17" s="280"/>
      <c r="AA17" s="416"/>
      <c r="AB17" s="280"/>
      <c r="AC17" s="416"/>
      <c r="AD17" s="280"/>
      <c r="AE17" s="416"/>
      <c r="AF17" s="292">
        <v>5516.1</v>
      </c>
      <c r="AG17" s="410">
        <f t="shared" si="3"/>
        <v>5.5161000000000007</v>
      </c>
      <c r="AH17" s="292">
        <f t="shared" si="4"/>
        <v>0.95992991733719268</v>
      </c>
      <c r="AI17" s="277"/>
      <c r="AJ17" s="277"/>
    </row>
    <row r="18" spans="1:43" s="36" customFormat="1" ht="12" customHeight="1">
      <c r="A18" s="246" t="s">
        <v>212</v>
      </c>
      <c r="B18" s="99">
        <v>22.127700000000001</v>
      </c>
      <c r="C18" s="99">
        <v>14.134</v>
      </c>
      <c r="D18" s="99">
        <v>13.4261</v>
      </c>
      <c r="E18" s="99">
        <v>14.778</v>
      </c>
      <c r="F18" s="99">
        <v>19.606300000000001</v>
      </c>
      <c r="G18" s="100">
        <v>30.447900000000001</v>
      </c>
      <c r="H18" s="100">
        <v>15.111499999999999</v>
      </c>
      <c r="I18" s="15">
        <v>10340.700000000001</v>
      </c>
      <c r="J18" s="103">
        <v>9709.6</v>
      </c>
      <c r="K18" s="103">
        <v>55.7</v>
      </c>
      <c r="L18" s="103">
        <v>1832.3000000000002</v>
      </c>
      <c r="M18" s="178">
        <v>5637.6999999999989</v>
      </c>
      <c r="N18" s="178">
        <v>242.6</v>
      </c>
      <c r="O18" s="178">
        <v>228.39999999999998</v>
      </c>
      <c r="P18" s="178">
        <v>260.5</v>
      </c>
      <c r="Q18" s="15">
        <v>3217.8</v>
      </c>
      <c r="R18" s="15">
        <v>8603.5</v>
      </c>
      <c r="S18" s="15">
        <v>5516.1</v>
      </c>
      <c r="T18" s="15" t="s">
        <v>37</v>
      </c>
      <c r="U18" s="280" t="s">
        <v>61</v>
      </c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92">
        <v>4987.8</v>
      </c>
      <c r="AG18" s="410">
        <f t="shared" ref="AG18:AG24" si="5">AF18/1000</f>
        <v>4.9878</v>
      </c>
      <c r="AH18" s="292">
        <f t="shared" si="4"/>
        <v>0.86799340869354247</v>
      </c>
      <c r="AI18" s="280">
        <v>1.0218977356279027E-3</v>
      </c>
      <c r="AJ18" s="280"/>
    </row>
    <row r="19" spans="1:43" s="36" customFormat="1" ht="12" customHeight="1">
      <c r="A19" s="246" t="s">
        <v>213</v>
      </c>
      <c r="B19" s="99"/>
      <c r="C19" s="99"/>
      <c r="D19" s="99"/>
      <c r="E19" s="99"/>
      <c r="F19" s="99"/>
      <c r="G19" s="100"/>
      <c r="H19" s="100"/>
      <c r="I19" s="15"/>
      <c r="J19" s="103"/>
      <c r="K19" s="103" t="s">
        <v>37</v>
      </c>
      <c r="L19" s="103">
        <v>553.80000000000007</v>
      </c>
      <c r="M19" s="178">
        <v>1527.5</v>
      </c>
      <c r="N19" s="178">
        <v>2469.1</v>
      </c>
      <c r="O19" s="178">
        <v>2767.2</v>
      </c>
      <c r="P19" s="178">
        <v>2096</v>
      </c>
      <c r="Q19" s="15">
        <v>120.6</v>
      </c>
      <c r="R19" s="15">
        <v>6</v>
      </c>
      <c r="S19" s="106" t="s">
        <v>37</v>
      </c>
      <c r="T19" s="106" t="s">
        <v>37</v>
      </c>
      <c r="U19" s="413" t="s">
        <v>215</v>
      </c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94">
        <v>36073.9</v>
      </c>
      <c r="AG19" s="410">
        <f t="shared" si="5"/>
        <v>36.073900000000002</v>
      </c>
      <c r="AH19" s="294">
        <f t="shared" si="4"/>
        <v>6.2776990709070102</v>
      </c>
      <c r="AI19" s="410"/>
      <c r="AJ19" s="280"/>
    </row>
    <row r="20" spans="1:43" s="36" customFormat="1" ht="12" customHeight="1">
      <c r="A20" s="246" t="s">
        <v>61</v>
      </c>
      <c r="B20" s="99"/>
      <c r="C20" s="99"/>
      <c r="D20" s="99"/>
      <c r="E20" s="99"/>
      <c r="F20" s="99"/>
      <c r="G20" s="100"/>
      <c r="H20" s="100"/>
      <c r="I20" s="15"/>
      <c r="J20" s="103"/>
      <c r="K20" s="103">
        <v>261.60000000000002</v>
      </c>
      <c r="L20" s="103">
        <v>62.099999999999994</v>
      </c>
      <c r="M20" s="178">
        <v>165.9</v>
      </c>
      <c r="N20" s="178">
        <v>745.4</v>
      </c>
      <c r="O20" s="178">
        <v>794.2</v>
      </c>
      <c r="P20" s="178">
        <v>123.5</v>
      </c>
      <c r="Q20" s="15">
        <v>1147.3</v>
      </c>
      <c r="R20" s="15">
        <v>4997.8</v>
      </c>
      <c r="S20" s="15">
        <v>4987.8</v>
      </c>
      <c r="T20" s="15">
        <v>2571.1</v>
      </c>
      <c r="U20" s="413" t="s">
        <v>216</v>
      </c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92">
        <v>938.69999999999993</v>
      </c>
      <c r="AG20" s="410">
        <f t="shared" si="5"/>
        <v>0.93869999999999998</v>
      </c>
      <c r="AH20" s="292">
        <f t="shared" si="4"/>
        <v>0.16335567038386226</v>
      </c>
      <c r="AI20" s="410"/>
      <c r="AJ20" s="280"/>
    </row>
    <row r="21" spans="1:43" s="36" customFormat="1" ht="12" customHeight="1">
      <c r="A21" s="246" t="s">
        <v>214</v>
      </c>
      <c r="B21" s="99"/>
      <c r="C21" s="99"/>
      <c r="D21" s="99"/>
      <c r="E21" s="99"/>
      <c r="F21" s="99"/>
      <c r="G21" s="100"/>
      <c r="H21" s="100"/>
      <c r="I21" s="15"/>
      <c r="J21" s="103"/>
      <c r="K21" s="103" t="s">
        <v>37</v>
      </c>
      <c r="L21" s="103" t="s">
        <v>37</v>
      </c>
      <c r="M21" s="182" t="s">
        <v>37</v>
      </c>
      <c r="N21" s="182" t="s">
        <v>37</v>
      </c>
      <c r="O21" s="182" t="s">
        <v>37</v>
      </c>
      <c r="P21" s="182" t="s">
        <v>37</v>
      </c>
      <c r="Q21" s="182" t="s">
        <v>37</v>
      </c>
      <c r="R21" s="182" t="s">
        <v>37</v>
      </c>
      <c r="S21" s="182" t="s">
        <v>37</v>
      </c>
      <c r="T21" s="182" t="s">
        <v>37</v>
      </c>
      <c r="U21" s="411" t="s">
        <v>218</v>
      </c>
      <c r="V21" s="294"/>
      <c r="W21" s="292"/>
      <c r="X21" s="280"/>
      <c r="Y21" s="294"/>
      <c r="Z21" s="280"/>
      <c r="AA21" s="416"/>
      <c r="AB21" s="280"/>
      <c r="AC21" s="416"/>
      <c r="AD21" s="280"/>
      <c r="AE21" s="416"/>
      <c r="AF21" s="292">
        <v>187.8</v>
      </c>
      <c r="AG21" s="410">
        <f t="shared" si="5"/>
        <v>0.18780000000000002</v>
      </c>
      <c r="AH21" s="292">
        <f t="shared" si="4"/>
        <v>3.2681575474687689E-2</v>
      </c>
      <c r="AI21" s="410"/>
      <c r="AJ21" s="280"/>
    </row>
    <row r="22" spans="1:43" s="36" customFormat="1" ht="12" customHeight="1">
      <c r="A22" s="247" t="s">
        <v>215</v>
      </c>
      <c r="B22" s="99"/>
      <c r="C22" s="99"/>
      <c r="D22" s="99"/>
      <c r="E22" s="99"/>
      <c r="F22" s="99"/>
      <c r="G22" s="100"/>
      <c r="H22" s="100"/>
      <c r="I22" s="15"/>
      <c r="J22" s="103"/>
      <c r="K22" s="103" t="s">
        <v>37</v>
      </c>
      <c r="L22" s="103" t="s">
        <v>37</v>
      </c>
      <c r="M22" s="178">
        <v>30817.9</v>
      </c>
      <c r="N22" s="178">
        <v>35132.1</v>
      </c>
      <c r="O22" s="178">
        <v>7853</v>
      </c>
      <c r="P22" s="178">
        <v>9834.6</v>
      </c>
      <c r="Q22" s="15">
        <v>7111.7999999999993</v>
      </c>
      <c r="R22" s="15">
        <v>11724.5</v>
      </c>
      <c r="S22" s="15">
        <v>36073.9</v>
      </c>
      <c r="T22" s="15">
        <v>123115.7</v>
      </c>
      <c r="U22" s="411" t="s">
        <v>219</v>
      </c>
      <c r="V22" s="294"/>
      <c r="W22" s="292"/>
      <c r="X22" s="280"/>
      <c r="Y22" s="294"/>
      <c r="Z22" s="280"/>
      <c r="AA22" s="416"/>
      <c r="AB22" s="280"/>
      <c r="AC22" s="416"/>
      <c r="AD22" s="280"/>
      <c r="AE22" s="416"/>
      <c r="AF22" s="292">
        <v>477.5</v>
      </c>
      <c r="AG22" s="410">
        <f t="shared" si="5"/>
        <v>0.47749999999999998</v>
      </c>
      <c r="AH22" s="292">
        <f t="shared" si="4"/>
        <v>8.3096125075417318E-2</v>
      </c>
      <c r="AI22" s="410"/>
      <c r="AJ22" s="280"/>
    </row>
    <row r="23" spans="1:43" s="36" customFormat="1" ht="12" customHeight="1">
      <c r="A23" s="247" t="s">
        <v>216</v>
      </c>
      <c r="B23" s="99"/>
      <c r="C23" s="99"/>
      <c r="D23" s="99"/>
      <c r="E23" s="99"/>
      <c r="F23" s="99"/>
      <c r="G23" s="100"/>
      <c r="H23" s="100"/>
      <c r="I23" s="15"/>
      <c r="J23" s="103"/>
      <c r="K23" s="103">
        <v>1083.9000000000001</v>
      </c>
      <c r="L23" s="103">
        <v>1919.1000000000001</v>
      </c>
      <c r="M23" s="178">
        <v>56272.6</v>
      </c>
      <c r="N23" s="178">
        <v>66753.5</v>
      </c>
      <c r="O23" s="178">
        <v>65828.100000000006</v>
      </c>
      <c r="P23" s="178">
        <v>400309.2</v>
      </c>
      <c r="Q23" s="15">
        <v>107142</v>
      </c>
      <c r="R23" s="15">
        <v>86117.5</v>
      </c>
      <c r="S23" s="15">
        <v>938.69999999999993</v>
      </c>
      <c r="T23" s="15">
        <v>1184.0999999999999</v>
      </c>
      <c r="U23" s="411" t="s">
        <v>220</v>
      </c>
      <c r="V23" s="407"/>
      <c r="W23" s="407"/>
      <c r="X23" s="408"/>
      <c r="Y23" s="407"/>
      <c r="Z23" s="408"/>
      <c r="AA23" s="407"/>
      <c r="AB23" s="408"/>
      <c r="AC23" s="407"/>
      <c r="AD23" s="408"/>
      <c r="AE23" s="407"/>
      <c r="AF23" s="292">
        <v>1165.5</v>
      </c>
      <c r="AG23" s="410">
        <f t="shared" si="5"/>
        <v>1.1655</v>
      </c>
      <c r="AH23" s="292">
        <f t="shared" si="4"/>
        <v>0.20282415450345315</v>
      </c>
      <c r="AI23" s="410"/>
      <c r="AJ23" s="280"/>
    </row>
    <row r="24" spans="1:43" s="36" customFormat="1" ht="12" customHeight="1">
      <c r="A24" s="246" t="s">
        <v>217</v>
      </c>
      <c r="B24" s="99"/>
      <c r="C24" s="99"/>
      <c r="D24" s="99"/>
      <c r="E24" s="99"/>
      <c r="F24" s="99"/>
      <c r="G24" s="100"/>
      <c r="H24" s="100"/>
      <c r="I24" s="15"/>
      <c r="J24" s="103"/>
      <c r="K24" s="103">
        <v>269</v>
      </c>
      <c r="L24" s="103">
        <v>204.5</v>
      </c>
      <c r="M24" s="178">
        <v>2.8</v>
      </c>
      <c r="N24" s="178">
        <v>112.1</v>
      </c>
      <c r="O24" s="178">
        <v>386.19999999999993</v>
      </c>
      <c r="P24" s="178">
        <v>918.2</v>
      </c>
      <c r="Q24" s="15">
        <v>27.4</v>
      </c>
      <c r="R24" s="15">
        <v>31.5</v>
      </c>
      <c r="S24" s="182" t="s">
        <v>37</v>
      </c>
      <c r="T24" s="182">
        <v>182.1</v>
      </c>
      <c r="U24" s="413" t="s">
        <v>244</v>
      </c>
      <c r="V24" s="292"/>
      <c r="W24" s="405"/>
      <c r="X24" s="405"/>
      <c r="Y24" s="405"/>
      <c r="Z24" s="405"/>
      <c r="AA24" s="405"/>
      <c r="AB24" s="405"/>
      <c r="AC24" s="405"/>
      <c r="AD24" s="405"/>
      <c r="AE24" s="405"/>
      <c r="AF24" s="292">
        <v>1677.3000000000002</v>
      </c>
      <c r="AG24" s="410">
        <f t="shared" si="5"/>
        <v>1.6773000000000002</v>
      </c>
      <c r="AH24" s="292">
        <f t="shared" si="4"/>
        <v>0.29188927872041359</v>
      </c>
      <c r="AI24" s="410"/>
      <c r="AJ24" s="280"/>
    </row>
    <row r="25" spans="1:43" s="36" customFormat="1" ht="12" customHeight="1">
      <c r="A25" s="246" t="s">
        <v>218</v>
      </c>
      <c r="B25" s="99"/>
      <c r="C25" s="99"/>
      <c r="D25" s="99"/>
      <c r="E25" s="99"/>
      <c r="F25" s="99"/>
      <c r="G25" s="100"/>
      <c r="H25" s="100"/>
      <c r="I25" s="15"/>
      <c r="J25" s="103"/>
      <c r="K25" s="103">
        <v>12.1</v>
      </c>
      <c r="L25" s="103">
        <v>113.1</v>
      </c>
      <c r="M25" s="178">
        <v>431.3</v>
      </c>
      <c r="N25" s="178">
        <v>505</v>
      </c>
      <c r="O25" s="178">
        <v>95.3</v>
      </c>
      <c r="P25" s="178">
        <v>232.2</v>
      </c>
      <c r="Q25" s="15">
        <v>25.5</v>
      </c>
      <c r="R25" s="15">
        <v>314</v>
      </c>
      <c r="S25" s="15">
        <v>187.8</v>
      </c>
      <c r="T25" s="15">
        <v>563.29999999999995</v>
      </c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410"/>
      <c r="AJ25" s="280"/>
    </row>
    <row r="26" spans="1:43" s="36" customFormat="1" ht="12" customHeight="1">
      <c r="A26" s="246" t="s">
        <v>219</v>
      </c>
      <c r="B26" s="99"/>
      <c r="C26" s="99"/>
      <c r="D26" s="99"/>
      <c r="E26" s="99"/>
      <c r="F26" s="99"/>
      <c r="G26" s="100"/>
      <c r="H26" s="100"/>
      <c r="I26" s="15"/>
      <c r="J26" s="103"/>
      <c r="K26" s="103">
        <v>413.2</v>
      </c>
      <c r="L26" s="103">
        <v>367.8</v>
      </c>
      <c r="M26" s="178">
        <v>1228.3</v>
      </c>
      <c r="N26" s="178">
        <v>2669</v>
      </c>
      <c r="O26" s="178">
        <v>1264.7</v>
      </c>
      <c r="P26" s="178">
        <v>538.5</v>
      </c>
      <c r="Q26" s="15">
        <v>633.79999999999995</v>
      </c>
      <c r="R26" s="15">
        <v>199.70000000000002</v>
      </c>
      <c r="S26" s="15">
        <v>477.5</v>
      </c>
      <c r="T26" s="15">
        <v>804.40000000000009</v>
      </c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92"/>
      <c r="AG26" s="410"/>
      <c r="AH26" s="292"/>
      <c r="AI26" s="410"/>
      <c r="AJ26" s="280"/>
    </row>
    <row r="27" spans="1:43" s="36" customFormat="1" ht="12" customHeight="1">
      <c r="A27" s="246" t="s">
        <v>220</v>
      </c>
      <c r="B27" s="99"/>
      <c r="C27" s="99"/>
      <c r="D27" s="99"/>
      <c r="E27" s="99"/>
      <c r="F27" s="99"/>
      <c r="G27" s="100"/>
      <c r="H27" s="100"/>
      <c r="I27" s="15"/>
      <c r="J27" s="103"/>
      <c r="K27" s="103">
        <v>1739.5</v>
      </c>
      <c r="L27" s="103">
        <v>1657.3</v>
      </c>
      <c r="M27" s="178">
        <v>1389</v>
      </c>
      <c r="N27" s="178">
        <v>101.8</v>
      </c>
      <c r="O27" s="178">
        <v>5521.3</v>
      </c>
      <c r="P27" s="178">
        <v>5544.9</v>
      </c>
      <c r="Q27" s="15">
        <v>2960.8</v>
      </c>
      <c r="R27" s="15">
        <v>1982.5</v>
      </c>
      <c r="S27" s="15">
        <v>1165.5</v>
      </c>
      <c r="T27" s="15" t="s">
        <v>37</v>
      </c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410"/>
      <c r="AJ27" s="280"/>
    </row>
    <row r="28" spans="1:43" s="36" customFormat="1" ht="21.75" customHeight="1">
      <c r="A28" s="247" t="s">
        <v>221</v>
      </c>
      <c r="B28" s="99"/>
      <c r="C28" s="99"/>
      <c r="D28" s="99"/>
      <c r="E28" s="99"/>
      <c r="F28" s="99"/>
      <c r="G28" s="100"/>
      <c r="K28" s="36">
        <v>9526.2000000000007</v>
      </c>
      <c r="L28" s="178">
        <v>5310</v>
      </c>
      <c r="M28" s="178">
        <v>6515.9</v>
      </c>
      <c r="N28" s="178">
        <v>3542.8999999999996</v>
      </c>
      <c r="O28" s="178">
        <v>1567.7</v>
      </c>
      <c r="P28" s="178">
        <v>1215</v>
      </c>
      <c r="Q28" s="15">
        <v>1145.7</v>
      </c>
      <c r="R28" s="15">
        <v>1138.8000000000002</v>
      </c>
      <c r="S28" s="15">
        <v>1677.3000000000002</v>
      </c>
      <c r="T28" s="15">
        <v>6172.3</v>
      </c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10"/>
      <c r="AJ28" s="280"/>
    </row>
    <row r="29" spans="1:43" ht="6" customHeight="1">
      <c r="A29" s="497"/>
      <c r="B29" s="500" t="s">
        <v>9</v>
      </c>
      <c r="C29" s="500"/>
      <c r="D29" s="500"/>
      <c r="E29" s="500"/>
      <c r="F29" s="500"/>
      <c r="G29" s="500"/>
      <c r="H29" s="500"/>
      <c r="I29" s="499"/>
      <c r="J29" s="499"/>
      <c r="K29" s="499"/>
      <c r="L29" s="499"/>
      <c r="M29" s="672"/>
      <c r="N29" s="672"/>
      <c r="O29" s="498"/>
      <c r="P29" s="499"/>
      <c r="Q29" s="499"/>
      <c r="R29" s="499"/>
      <c r="S29" s="499"/>
      <c r="T29" s="499"/>
      <c r="U29" s="476"/>
      <c r="AI29" s="184"/>
    </row>
    <row r="30" spans="1:43" ht="4.5" customHeight="1">
      <c r="A30" s="11"/>
      <c r="B30" s="227"/>
      <c r="C30" s="227"/>
      <c r="D30" s="227"/>
      <c r="E30" s="227"/>
      <c r="F30" s="227"/>
      <c r="G30" s="105"/>
      <c r="U30" s="246"/>
      <c r="V30" s="178"/>
      <c r="W30" s="15"/>
      <c r="X30" s="36"/>
      <c r="Y30" s="178"/>
      <c r="Z30" s="36"/>
      <c r="AA30" s="184"/>
      <c r="AB30" s="36"/>
      <c r="AC30" s="184"/>
      <c r="AD30" s="36"/>
      <c r="AE30" s="184"/>
      <c r="AF30" s="253"/>
      <c r="AG30" s="74"/>
      <c r="AH30" s="15"/>
      <c r="AI30" s="184"/>
    </row>
    <row r="31" spans="1:43" ht="18" customHeight="1">
      <c r="A31" s="673" t="s">
        <v>231</v>
      </c>
      <c r="B31" s="673"/>
      <c r="C31" s="673"/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673"/>
      <c r="O31" s="673"/>
      <c r="P31" s="673"/>
      <c r="Q31" s="673"/>
      <c r="R31" s="636"/>
      <c r="S31" s="636"/>
      <c r="T31" s="582"/>
      <c r="AG31" s="74"/>
      <c r="AH31" s="15"/>
      <c r="AI31" s="184"/>
      <c r="AL31" s="93"/>
      <c r="AM31" s="93"/>
      <c r="AO31" s="93"/>
      <c r="AQ31" s="93"/>
    </row>
    <row r="32" spans="1:43" ht="18.600000000000001" customHeight="1">
      <c r="A32" s="673" t="s">
        <v>31</v>
      </c>
      <c r="B32" s="673"/>
      <c r="C32" s="673"/>
      <c r="D32" s="673"/>
      <c r="E32" s="673"/>
      <c r="F32" s="673"/>
      <c r="G32" s="673"/>
      <c r="H32" s="673"/>
      <c r="I32" s="673"/>
      <c r="J32" s="673"/>
      <c r="K32" s="673"/>
      <c r="L32" s="673"/>
      <c r="M32" s="673"/>
      <c r="N32" s="673"/>
      <c r="O32" s="673"/>
      <c r="P32" s="673"/>
      <c r="Q32" s="673"/>
      <c r="R32" s="636"/>
      <c r="S32" s="636"/>
      <c r="T32" s="582"/>
      <c r="AI32" s="184"/>
    </row>
    <row r="33" spans="16:42" ht="23.45" customHeight="1"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23"/>
      <c r="AJ33" s="310"/>
      <c r="AK33" s="324"/>
      <c r="AL33" s="319"/>
      <c r="AN33" s="15"/>
      <c r="AO33" s="96"/>
      <c r="AP33" s="96"/>
    </row>
    <row r="34" spans="16:42" ht="12" customHeight="1"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23"/>
      <c r="AJ34" s="310"/>
      <c r="AK34" s="310"/>
      <c r="AL34" s="319"/>
      <c r="AN34" s="15"/>
      <c r="AO34" s="96"/>
      <c r="AP34" s="96"/>
    </row>
    <row r="35" spans="16:42" ht="16.5" customHeight="1">
      <c r="U35" s="245"/>
      <c r="V35" s="15"/>
      <c r="W35" s="310"/>
      <c r="X35" s="319"/>
      <c r="Y35" s="310"/>
      <c r="Z35" s="319"/>
      <c r="AA35" s="308"/>
      <c r="AB35" s="319"/>
      <c r="AC35" s="308"/>
      <c r="AD35" s="319"/>
      <c r="AE35" s="308"/>
      <c r="AF35" s="325"/>
      <c r="AG35" s="306"/>
      <c r="AH35" s="310"/>
      <c r="AI35" s="319"/>
      <c r="AJ35" s="310"/>
      <c r="AK35" s="310"/>
      <c r="AL35" s="319"/>
      <c r="AN35" s="15"/>
      <c r="AO35" s="15"/>
      <c r="AP35" s="96"/>
    </row>
    <row r="36" spans="16:42" ht="13.5" customHeight="1">
      <c r="P36" s="167"/>
      <c r="U36" s="246"/>
      <c r="V36" s="15"/>
      <c r="W36" s="310"/>
      <c r="X36" s="319"/>
      <c r="Y36" s="310"/>
      <c r="Z36" s="319"/>
      <c r="AA36" s="308"/>
      <c r="AB36" s="319"/>
      <c r="AC36" s="308"/>
      <c r="AD36" s="319"/>
      <c r="AE36" s="308"/>
      <c r="AF36" s="319"/>
      <c r="AG36" s="308"/>
      <c r="AH36" s="310"/>
      <c r="AI36" s="319"/>
      <c r="AJ36" s="310"/>
      <c r="AK36" s="310"/>
      <c r="AL36" s="319"/>
      <c r="AM36" s="187"/>
      <c r="AN36" s="15"/>
      <c r="AO36" s="187"/>
      <c r="AP36" s="96"/>
    </row>
    <row r="37" spans="16:42" ht="13.5" customHeight="1">
      <c r="P37" s="167"/>
      <c r="U37" s="246"/>
      <c r="V37" s="15"/>
      <c r="W37" s="310"/>
      <c r="X37" s="319"/>
      <c r="Y37" s="310"/>
      <c r="Z37" s="319"/>
      <c r="AA37" s="308"/>
      <c r="AB37" s="319"/>
      <c r="AC37" s="308"/>
      <c r="AD37" s="319"/>
      <c r="AE37" s="308"/>
      <c r="AF37" s="319"/>
      <c r="AG37" s="308"/>
      <c r="AH37" s="310"/>
      <c r="AI37" s="319"/>
      <c r="AJ37" s="310"/>
      <c r="AK37" s="310"/>
      <c r="AL37" s="319"/>
      <c r="AN37" s="15"/>
      <c r="AO37" s="15"/>
      <c r="AP37" s="96"/>
    </row>
    <row r="38" spans="16:42" ht="13.5" customHeight="1">
      <c r="U38" s="247"/>
      <c r="V38" s="15"/>
      <c r="W38" s="310"/>
      <c r="X38" s="319"/>
      <c r="Y38" s="310"/>
      <c r="Z38" s="319"/>
      <c r="AA38" s="308"/>
      <c r="AB38" s="319"/>
      <c r="AC38" s="308"/>
      <c r="AD38" s="319"/>
      <c r="AE38" s="308"/>
      <c r="AF38" s="319"/>
      <c r="AG38" s="308"/>
      <c r="AH38" s="310"/>
      <c r="AI38" s="319"/>
      <c r="AJ38" s="310"/>
      <c r="AK38" s="310"/>
      <c r="AL38" s="336"/>
      <c r="AM38" s="336"/>
      <c r="AN38" s="340"/>
      <c r="AO38" s="15"/>
      <c r="AP38" s="96"/>
    </row>
    <row r="39" spans="16:42" ht="13.5" customHeight="1">
      <c r="U39" s="246"/>
      <c r="V39" s="178"/>
      <c r="W39" s="310"/>
      <c r="X39" s="326"/>
      <c r="Y39" s="310"/>
      <c r="Z39" s="326"/>
      <c r="AA39" s="308"/>
      <c r="AB39" s="326"/>
      <c r="AC39" s="308"/>
      <c r="AD39" s="326"/>
      <c r="AE39" s="308"/>
      <c r="AF39" s="326"/>
      <c r="AG39" s="308"/>
      <c r="AH39" s="310"/>
      <c r="AI39" s="319"/>
      <c r="AJ39" s="310"/>
      <c r="AK39" s="310"/>
      <c r="AL39" s="336"/>
      <c r="AM39" s="336"/>
      <c r="AN39" s="340"/>
      <c r="AO39" s="15"/>
      <c r="AP39" s="96"/>
    </row>
    <row r="40" spans="16:42" ht="13.5" customHeight="1">
      <c r="U40" s="246"/>
      <c r="V40" s="178"/>
      <c r="W40" s="310"/>
      <c r="X40" s="326"/>
      <c r="Y40" s="310"/>
      <c r="Z40" s="326"/>
      <c r="AA40" s="308"/>
      <c r="AB40" s="326"/>
      <c r="AC40" s="308"/>
      <c r="AD40" s="326"/>
      <c r="AE40" s="308"/>
      <c r="AF40" s="326"/>
      <c r="AG40" s="308"/>
      <c r="AH40" s="310"/>
      <c r="AI40" s="323"/>
      <c r="AJ40" s="310"/>
      <c r="AK40" s="310"/>
      <c r="AL40" s="336"/>
      <c r="AM40" s="336"/>
      <c r="AN40" s="340"/>
      <c r="AO40" s="178"/>
      <c r="AP40" s="96"/>
    </row>
    <row r="41" spans="16:42" ht="13.5" customHeight="1">
      <c r="U41" s="246"/>
      <c r="V41" s="178"/>
      <c r="W41" s="310"/>
      <c r="X41" s="326"/>
      <c r="Y41" s="310"/>
      <c r="Z41" s="326"/>
      <c r="AA41" s="308"/>
      <c r="AB41" s="326"/>
      <c r="AC41" s="308"/>
      <c r="AD41" s="326"/>
      <c r="AE41" s="308"/>
      <c r="AF41" s="327"/>
      <c r="AG41" s="308"/>
      <c r="AH41" s="310"/>
      <c r="AI41" s="327"/>
      <c r="AJ41" s="310"/>
      <c r="AK41" s="310"/>
      <c r="AL41" s="336"/>
      <c r="AM41" s="336"/>
      <c r="AN41" s="340"/>
      <c r="AO41" s="74"/>
      <c r="AP41" s="96"/>
    </row>
    <row r="42" spans="16:42" ht="13.5" customHeight="1">
      <c r="U42" s="246"/>
      <c r="V42" s="182"/>
      <c r="W42" s="262"/>
      <c r="X42" s="326"/>
      <c r="Y42" s="310"/>
      <c r="Z42" s="326"/>
      <c r="AA42" s="308"/>
      <c r="AB42" s="326"/>
      <c r="AC42" s="308"/>
      <c r="AD42" s="326"/>
      <c r="AE42" s="308"/>
      <c r="AF42" s="327"/>
      <c r="AG42" s="308"/>
      <c r="AH42" s="310"/>
      <c r="AI42" s="319"/>
      <c r="AJ42" s="319"/>
      <c r="AK42" s="319"/>
      <c r="AL42" s="336"/>
      <c r="AM42" s="336"/>
      <c r="AN42" s="336"/>
      <c r="AO42" s="178"/>
      <c r="AP42" s="96"/>
    </row>
    <row r="43" spans="16:42" ht="13.5" customHeight="1">
      <c r="U43" s="246"/>
      <c r="V43" s="178"/>
      <c r="W43" s="310"/>
      <c r="X43" s="326"/>
      <c r="Y43" s="310"/>
      <c r="Z43" s="326"/>
      <c r="AA43" s="308"/>
      <c r="AB43" s="326"/>
      <c r="AC43" s="308"/>
      <c r="AD43" s="326"/>
      <c r="AE43" s="308"/>
      <c r="AF43" s="327"/>
      <c r="AG43" s="308"/>
      <c r="AH43" s="310"/>
      <c r="AI43" s="319"/>
      <c r="AJ43" s="319"/>
      <c r="AK43" s="319"/>
      <c r="AL43" s="336"/>
      <c r="AM43" s="336"/>
      <c r="AN43" s="336"/>
    </row>
    <row r="44" spans="16:42" ht="13.5" customHeight="1">
      <c r="U44" s="246"/>
      <c r="V44" s="182"/>
      <c r="W44" s="262"/>
      <c r="X44" s="328"/>
      <c r="Y44" s="329"/>
      <c r="Z44" s="328"/>
      <c r="AA44" s="328"/>
      <c r="AB44" s="328"/>
      <c r="AC44" s="328"/>
      <c r="AD44" s="328"/>
      <c r="AE44" s="328"/>
      <c r="AF44" s="328"/>
      <c r="AG44" s="328"/>
      <c r="AH44" s="310"/>
      <c r="AI44" s="319"/>
      <c r="AJ44" s="319"/>
      <c r="AK44" s="319"/>
      <c r="AL44" s="336"/>
      <c r="AM44" s="336"/>
      <c r="AN44" s="336"/>
    </row>
    <row r="45" spans="16:42" ht="13.5" customHeight="1">
      <c r="U45" s="247"/>
      <c r="V45" s="182"/>
      <c r="W45" s="262"/>
      <c r="X45" s="328"/>
      <c r="Y45" s="329"/>
      <c r="Z45" s="326"/>
      <c r="AA45" s="323"/>
      <c r="AB45" s="326"/>
      <c r="AC45" s="323"/>
      <c r="AD45" s="326"/>
      <c r="AE45" s="323"/>
      <c r="AF45" s="327"/>
      <c r="AG45" s="323"/>
      <c r="AH45" s="310"/>
      <c r="AI45" s="319"/>
      <c r="AJ45" s="319"/>
      <c r="AK45" s="319"/>
      <c r="AL45" s="336"/>
      <c r="AM45" s="336"/>
      <c r="AN45" s="336"/>
    </row>
    <row r="46" spans="16:42" ht="13.5" customHeight="1">
      <c r="U46" s="247"/>
      <c r="V46" s="178"/>
      <c r="W46" s="310"/>
      <c r="X46" s="326"/>
      <c r="Y46" s="327"/>
      <c r="Z46" s="326"/>
      <c r="AA46" s="323"/>
      <c r="AB46" s="326"/>
      <c r="AC46" s="323"/>
      <c r="AD46" s="326"/>
      <c r="AE46" s="323"/>
      <c r="AF46" s="327"/>
      <c r="AG46" s="323"/>
      <c r="AH46" s="310"/>
      <c r="AI46" s="319"/>
      <c r="AJ46" s="319"/>
      <c r="AK46" s="319"/>
      <c r="AL46" s="319"/>
    </row>
    <row r="47" spans="16:42" ht="13.5" customHeight="1">
      <c r="U47" s="246"/>
      <c r="V47" s="178"/>
      <c r="W47" s="310"/>
      <c r="X47" s="326"/>
      <c r="Y47" s="327"/>
      <c r="Z47" s="326"/>
      <c r="AA47" s="323"/>
      <c r="AB47" s="326"/>
      <c r="AC47" s="323"/>
      <c r="AD47" s="326"/>
      <c r="AE47" s="323"/>
      <c r="AF47" s="327"/>
      <c r="AG47" s="323"/>
      <c r="AH47" s="310"/>
      <c r="AI47" s="319"/>
      <c r="AJ47" s="319"/>
      <c r="AK47" s="319"/>
      <c r="AL47" s="319"/>
    </row>
    <row r="48" spans="16:42" ht="13.5" customHeight="1">
      <c r="U48" s="246"/>
      <c r="V48" s="178"/>
      <c r="W48" s="310"/>
      <c r="X48" s="326"/>
      <c r="Y48" s="327"/>
      <c r="Z48" s="326"/>
      <c r="AA48" s="323"/>
      <c r="AB48" s="326"/>
      <c r="AC48" s="323"/>
      <c r="AD48" s="326"/>
      <c r="AE48" s="323"/>
      <c r="AF48" s="327"/>
      <c r="AG48" s="323"/>
      <c r="AH48" s="310"/>
      <c r="AI48" s="319"/>
      <c r="AJ48" s="319"/>
      <c r="AK48" s="319"/>
      <c r="AL48" s="319"/>
    </row>
    <row r="49" spans="1:38" ht="13.5" customHeight="1">
      <c r="U49" s="246"/>
      <c r="V49" s="178"/>
      <c r="W49" s="310"/>
      <c r="X49" s="326"/>
      <c r="Y49" s="327"/>
      <c r="Z49" s="326"/>
      <c r="AA49" s="323"/>
      <c r="AB49" s="326"/>
      <c r="AC49" s="323"/>
      <c r="AD49" s="326"/>
      <c r="AE49" s="323"/>
      <c r="AF49" s="327"/>
      <c r="AG49" s="323"/>
      <c r="AH49" s="310"/>
      <c r="AI49" s="319"/>
      <c r="AJ49" s="319"/>
      <c r="AK49" s="319"/>
      <c r="AL49" s="319"/>
    </row>
    <row r="50" spans="1:38" ht="13.5" customHeight="1">
      <c r="U50" s="246"/>
      <c r="V50" s="178"/>
      <c r="W50" s="310"/>
      <c r="X50" s="326"/>
      <c r="Y50" s="327"/>
      <c r="Z50" s="326"/>
      <c r="AA50" s="323"/>
      <c r="AB50" s="326"/>
      <c r="AC50" s="323"/>
      <c r="AD50" s="326"/>
      <c r="AE50" s="323"/>
      <c r="AF50" s="327"/>
      <c r="AG50" s="323"/>
      <c r="AH50" s="310"/>
      <c r="AI50" s="319"/>
      <c r="AJ50" s="319"/>
      <c r="AK50" s="319"/>
      <c r="AL50" s="319"/>
    </row>
    <row r="51" spans="1:38" ht="13.5" customHeight="1">
      <c r="U51" s="247"/>
      <c r="V51" s="178"/>
      <c r="W51" s="310"/>
      <c r="X51" s="326"/>
      <c r="Y51" s="327"/>
      <c r="Z51" s="326"/>
      <c r="AA51" s="323"/>
      <c r="AB51" s="326"/>
      <c r="AC51" s="323"/>
      <c r="AD51" s="326"/>
      <c r="AE51" s="323"/>
      <c r="AF51" s="326"/>
      <c r="AG51" s="323"/>
      <c r="AH51" s="310"/>
      <c r="AI51" s="319"/>
      <c r="AJ51" s="319"/>
      <c r="AK51" s="319"/>
      <c r="AL51" s="319"/>
    </row>
    <row r="52" spans="1:38" ht="13.5" customHeight="1"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  <c r="AL52" s="319"/>
    </row>
    <row r="53" spans="1:38" ht="27" customHeight="1"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</row>
    <row r="54" spans="1:38" ht="16.5" customHeight="1"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19"/>
    </row>
    <row r="55" spans="1:38" ht="16.5" customHeight="1">
      <c r="W55" s="319"/>
      <c r="X55" s="319"/>
      <c r="Y55" s="319"/>
      <c r="Z55" s="319"/>
      <c r="AA55" s="319"/>
      <c r="AB55" s="319"/>
      <c r="AC55" s="319"/>
      <c r="AD55" s="319"/>
      <c r="AE55" s="319"/>
      <c r="AF55" s="310"/>
      <c r="AG55" s="319"/>
      <c r="AH55" s="319"/>
      <c r="AI55" s="319"/>
      <c r="AJ55" s="319"/>
      <c r="AK55" s="319"/>
      <c r="AL55" s="319"/>
    </row>
    <row r="56" spans="1:38" ht="17.25" customHeight="1"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319"/>
    </row>
    <row r="57" spans="1:38" ht="15.6" customHeight="1">
      <c r="U57" s="245"/>
      <c r="W57" s="319"/>
      <c r="X57" s="319"/>
      <c r="Y57" s="319"/>
      <c r="Z57" s="319"/>
      <c r="AA57" s="319"/>
      <c r="AB57" s="319"/>
      <c r="AC57" s="319"/>
      <c r="AD57" s="319"/>
      <c r="AE57" s="319"/>
      <c r="AF57" s="310"/>
      <c r="AG57" s="319"/>
      <c r="AH57" s="319"/>
      <c r="AI57" s="319"/>
      <c r="AJ57" s="319"/>
      <c r="AK57" s="319"/>
      <c r="AL57" s="319"/>
    </row>
    <row r="58" spans="1:38" ht="15.6" customHeight="1">
      <c r="U58" s="246"/>
      <c r="W58" s="319"/>
      <c r="X58" s="319"/>
      <c r="Y58" s="319"/>
      <c r="Z58" s="319"/>
      <c r="AA58" s="319"/>
      <c r="AB58" s="319"/>
      <c r="AC58" s="319"/>
      <c r="AD58" s="319"/>
      <c r="AE58" s="319"/>
      <c r="AF58" s="310"/>
      <c r="AG58" s="319"/>
      <c r="AH58" s="319"/>
      <c r="AI58" s="319"/>
      <c r="AJ58" s="319"/>
      <c r="AK58" s="319"/>
      <c r="AL58" s="319"/>
    </row>
    <row r="59" spans="1:38" ht="15.6" customHeight="1">
      <c r="U59" s="246"/>
      <c r="W59" s="319"/>
      <c r="X59" s="319"/>
      <c r="Y59" s="319"/>
      <c r="Z59" s="319"/>
      <c r="AA59" s="319"/>
      <c r="AB59" s="319"/>
      <c r="AC59" s="319"/>
      <c r="AD59" s="319"/>
      <c r="AE59" s="319"/>
      <c r="AF59" s="310"/>
      <c r="AG59" s="319"/>
      <c r="AH59" s="319"/>
      <c r="AI59" s="319"/>
      <c r="AJ59" s="319"/>
      <c r="AK59" s="319"/>
      <c r="AL59" s="319"/>
    </row>
    <row r="60" spans="1:38" ht="23.1" customHeight="1">
      <c r="A60" s="336"/>
      <c r="B60" s="336"/>
      <c r="C60" s="336"/>
      <c r="D60" s="336"/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79"/>
      <c r="V60" s="336"/>
      <c r="W60" s="319"/>
      <c r="X60" s="319"/>
      <c r="Y60" s="319"/>
      <c r="Z60" s="319"/>
      <c r="AA60" s="319"/>
      <c r="AB60" s="319"/>
      <c r="AC60" s="319"/>
      <c r="AD60" s="319"/>
      <c r="AE60" s="319"/>
      <c r="AF60" s="310"/>
      <c r="AG60" s="319"/>
      <c r="AH60" s="319"/>
      <c r="AI60" s="319"/>
      <c r="AJ60" s="319"/>
      <c r="AK60" s="319"/>
      <c r="AL60" s="319"/>
    </row>
    <row r="61" spans="1:38" ht="15.6" customHeight="1">
      <c r="A61" s="336"/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80"/>
      <c r="V61" s="336"/>
      <c r="W61" s="319"/>
      <c r="X61" s="319"/>
      <c r="Y61" s="319"/>
      <c r="Z61" s="319"/>
      <c r="AA61" s="319"/>
      <c r="AB61" s="319"/>
      <c r="AC61" s="319"/>
      <c r="AD61" s="319"/>
      <c r="AE61" s="319"/>
      <c r="AF61" s="310"/>
      <c r="AG61" s="319"/>
      <c r="AH61" s="319"/>
      <c r="AI61" s="319"/>
      <c r="AJ61" s="319"/>
      <c r="AK61" s="319"/>
      <c r="AL61" s="319"/>
    </row>
    <row r="62" spans="1:38" ht="15.6" customHeight="1">
      <c r="A62" s="336"/>
      <c r="B62" s="336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80"/>
      <c r="V62" s="336"/>
      <c r="W62" s="319"/>
      <c r="X62" s="319"/>
      <c r="Y62" s="319"/>
      <c r="Z62" s="319"/>
      <c r="AA62" s="319"/>
      <c r="AB62" s="319"/>
      <c r="AC62" s="319"/>
      <c r="AD62" s="319"/>
      <c r="AE62" s="319"/>
      <c r="AF62" s="310"/>
      <c r="AG62" s="319"/>
      <c r="AH62" s="319"/>
      <c r="AI62" s="319"/>
      <c r="AJ62" s="319"/>
      <c r="AK62" s="319"/>
      <c r="AL62" s="319"/>
    </row>
    <row r="63" spans="1:38" ht="16.5" customHeight="1">
      <c r="A63" s="336"/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79"/>
      <c r="V63" s="336"/>
      <c r="W63" s="319"/>
      <c r="X63" s="319"/>
      <c r="Y63" s="319"/>
      <c r="Z63" s="319"/>
      <c r="AA63" s="319"/>
      <c r="AB63" s="319"/>
      <c r="AC63" s="319"/>
      <c r="AD63" s="319"/>
      <c r="AE63" s="319"/>
      <c r="AF63" s="310"/>
      <c r="AG63" s="319"/>
      <c r="AH63" s="319"/>
      <c r="AI63" s="319"/>
      <c r="AJ63" s="319"/>
      <c r="AK63" s="319"/>
      <c r="AL63" s="319"/>
    </row>
    <row r="64" spans="1:38" ht="24" customHeight="1">
      <c r="A64" s="336"/>
      <c r="B64" s="336"/>
      <c r="C64" s="336"/>
      <c r="D64" s="336"/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79"/>
      <c r="V64" s="336"/>
      <c r="W64" s="319"/>
      <c r="X64" s="319"/>
      <c r="Y64" s="319"/>
      <c r="Z64" s="319"/>
      <c r="AA64" s="319"/>
      <c r="AB64" s="319"/>
      <c r="AC64" s="319"/>
      <c r="AD64" s="319"/>
      <c r="AE64" s="319"/>
      <c r="AF64" s="310"/>
      <c r="AG64" s="319"/>
      <c r="AH64" s="319"/>
      <c r="AI64" s="319"/>
      <c r="AJ64" s="319"/>
      <c r="AK64" s="319"/>
      <c r="AL64" s="319"/>
    </row>
    <row r="65" spans="1:38" ht="15.6" customHeight="1">
      <c r="A65" s="336"/>
      <c r="B65" s="336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81"/>
      <c r="V65" s="336"/>
      <c r="W65" s="319"/>
      <c r="X65" s="319"/>
      <c r="Y65" s="319"/>
      <c r="Z65" s="319"/>
      <c r="AA65" s="319"/>
      <c r="AB65" s="319"/>
      <c r="AC65" s="319"/>
      <c r="AD65" s="319"/>
      <c r="AE65" s="319"/>
      <c r="AF65" s="310"/>
      <c r="AG65" s="319"/>
      <c r="AH65" s="319"/>
      <c r="AI65" s="319"/>
      <c r="AJ65" s="319"/>
      <c r="AK65" s="319"/>
      <c r="AL65" s="319"/>
    </row>
    <row r="66" spans="1:38" ht="16.5" customHeight="1">
      <c r="A66" s="336"/>
      <c r="B66" s="336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319"/>
    </row>
    <row r="67" spans="1:38" ht="16.5" customHeight="1">
      <c r="A67" s="336"/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319"/>
    </row>
    <row r="68" spans="1:38" ht="16.5" customHeight="1">
      <c r="A68" s="336"/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  <c r="AL68" s="319"/>
    </row>
    <row r="69" spans="1:38" ht="16.5" customHeight="1">
      <c r="A69" s="336"/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</row>
    <row r="70" spans="1:38" ht="16.5" customHeight="1">
      <c r="A70" s="336"/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19"/>
      <c r="AK70" s="319"/>
      <c r="AL70" s="319"/>
    </row>
    <row r="71" spans="1:38" ht="16.5" customHeight="1">
      <c r="A71" s="336"/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  <c r="AL71" s="319"/>
    </row>
    <row r="72" spans="1:38" ht="16.5" customHeight="1">
      <c r="A72" s="336"/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J72" s="319"/>
      <c r="AK72" s="319"/>
      <c r="AL72" s="319"/>
    </row>
    <row r="73" spans="1:38" ht="16.5" customHeight="1">
      <c r="A73" s="336"/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  <c r="AL73" s="319"/>
    </row>
    <row r="74" spans="1:38" ht="16.5" customHeight="1">
      <c r="A74" s="336"/>
      <c r="B74" s="336"/>
      <c r="C74" s="336"/>
      <c r="D74" s="336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/>
      <c r="V74" s="336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</row>
    <row r="75" spans="1:38" ht="16.5" customHeight="1">
      <c r="A75" s="336"/>
      <c r="B75" s="336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</row>
    <row r="76" spans="1:38" ht="16.5" customHeight="1">
      <c r="A76" s="336"/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</row>
    <row r="77" spans="1:38" ht="16.5" customHeight="1">
      <c r="A77" s="336"/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</row>
    <row r="78" spans="1:38" ht="16.5" customHeight="1">
      <c r="A78" s="336"/>
      <c r="B78" s="336"/>
      <c r="C78" s="336"/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</row>
    <row r="79" spans="1:38" ht="16.5" customHeight="1">
      <c r="A79" s="336"/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  <c r="U79" s="336"/>
      <c r="V79" s="336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</row>
    <row r="80" spans="1:38" ht="16.5" customHeight="1">
      <c r="A80" s="336"/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</row>
    <row r="81" spans="1:38" ht="16.5" customHeight="1">
      <c r="A81" s="336"/>
      <c r="B81" s="336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  <c r="U81" s="336"/>
      <c r="V81" s="336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</row>
    <row r="82" spans="1:38" ht="16.5" customHeight="1">
      <c r="A82" s="336"/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</row>
    <row r="83" spans="1:38" ht="16.5" customHeight="1">
      <c r="A83" s="336"/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</row>
    <row r="84" spans="1:38" ht="16.5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</row>
    <row r="85" spans="1:38" ht="16.5" customHeight="1">
      <c r="A85" s="336"/>
      <c r="B85" s="336"/>
      <c r="C85" s="336"/>
      <c r="D85" s="336"/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</row>
    <row r="86" spans="1:38" ht="16.5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</row>
    <row r="87" spans="1:38" ht="16.5" customHeight="1">
      <c r="A87" s="336"/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</row>
    <row r="88" spans="1:38" ht="16.5" customHeight="1">
      <c r="A88" s="336"/>
      <c r="B88" s="336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</row>
    <row r="89" spans="1:38" ht="16.5" customHeight="1">
      <c r="A89" s="336"/>
      <c r="B89" s="336"/>
      <c r="C89" s="336"/>
      <c r="D89" s="336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</row>
    <row r="90" spans="1:38" ht="16.5" customHeight="1">
      <c r="A90" s="336"/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</row>
    <row r="91" spans="1:38" ht="16.5" customHeight="1">
      <c r="A91" s="336"/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</row>
    <row r="92" spans="1:38" ht="16.5" customHeight="1">
      <c r="A92" s="336"/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</row>
    <row r="93" spans="1:38" ht="16.5" customHeight="1">
      <c r="A93" s="336"/>
      <c r="B93" s="33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</row>
    <row r="94" spans="1:38" ht="16.5" customHeight="1">
      <c r="A94" s="336"/>
      <c r="B94" s="336"/>
      <c r="C94" s="336"/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</row>
    <row r="95" spans="1:38" ht="16.5" customHeight="1">
      <c r="A95" s="336"/>
      <c r="B95" s="336"/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</row>
    <row r="96" spans="1:38" ht="16.5" customHeight="1">
      <c r="A96" s="336"/>
      <c r="B96" s="336"/>
      <c r="C96" s="336"/>
      <c r="D96" s="336"/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</row>
    <row r="97" spans="1:38" ht="16.5" customHeight="1">
      <c r="A97" s="336"/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36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</row>
    <row r="98" spans="1:38" ht="16.5" customHeight="1">
      <c r="A98" s="336"/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</row>
    <row r="99" spans="1:38" ht="16.5" customHeight="1">
      <c r="A99" s="336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</row>
    <row r="100" spans="1:38" ht="16.5" customHeight="1">
      <c r="A100" s="336"/>
      <c r="B100" s="336"/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336"/>
      <c r="T100" s="336"/>
      <c r="U100" s="336"/>
      <c r="V100" s="336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</row>
    <row r="101" spans="1:38" ht="16.5" customHeight="1">
      <c r="A101" s="336"/>
      <c r="B101" s="336"/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336"/>
      <c r="T101" s="336"/>
      <c r="U101" s="336"/>
      <c r="V101" s="336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</row>
    <row r="102" spans="1:38" ht="16.5" customHeight="1">
      <c r="A102" s="336"/>
      <c r="B102" s="336"/>
      <c r="C102" s="336"/>
      <c r="D102" s="336"/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  <c r="T102" s="336"/>
      <c r="U102" s="336"/>
      <c r="V102" s="336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</row>
    <row r="103" spans="1:38" ht="16.5" customHeight="1">
      <c r="A103" s="336"/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</row>
    <row r="104" spans="1:38" ht="16.5" customHeight="1">
      <c r="A104" s="336"/>
      <c r="B104" s="336"/>
      <c r="C104" s="336"/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  <c r="T104" s="336"/>
      <c r="U104" s="336"/>
      <c r="V104" s="336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</row>
    <row r="105" spans="1:38" ht="16.5" customHeight="1">
      <c r="A105" s="336"/>
      <c r="B105" s="336"/>
      <c r="C105" s="336"/>
      <c r="D105" s="336"/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  <c r="T105" s="336"/>
      <c r="U105" s="336"/>
      <c r="V105" s="336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</row>
    <row r="106" spans="1:38" ht="16.5" customHeight="1">
      <c r="A106" s="336"/>
      <c r="B106" s="336"/>
      <c r="C106" s="336"/>
      <c r="D106" s="336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</row>
    <row r="107" spans="1:38" ht="16.5" customHeight="1">
      <c r="A107" s="336"/>
      <c r="B107" s="336"/>
      <c r="C107" s="336"/>
      <c r="D107" s="336"/>
      <c r="E107" s="336"/>
      <c r="F107" s="336"/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336"/>
      <c r="R107" s="336"/>
      <c r="S107" s="336"/>
      <c r="T107" s="336"/>
      <c r="U107" s="336"/>
      <c r="V107" s="336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</row>
    <row r="108" spans="1:38" ht="16.5" customHeight="1">
      <c r="A108" s="336"/>
      <c r="B108" s="336"/>
      <c r="C108" s="336"/>
      <c r="D108" s="336"/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336"/>
      <c r="S108" s="336"/>
      <c r="T108" s="336"/>
      <c r="U108" s="336"/>
      <c r="V108" s="336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</row>
    <row r="109" spans="1:38" ht="16.5" customHeight="1">
      <c r="A109" s="336"/>
      <c r="B109" s="336"/>
      <c r="C109" s="336"/>
      <c r="D109" s="336"/>
      <c r="E109" s="336"/>
      <c r="F109" s="336"/>
      <c r="G109" s="336"/>
      <c r="H109" s="336"/>
      <c r="I109" s="336"/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</row>
    <row r="110" spans="1:38" ht="16.5" customHeight="1">
      <c r="A110" s="336"/>
      <c r="B110" s="336"/>
      <c r="C110" s="336"/>
      <c r="D110" s="336"/>
      <c r="E110" s="336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</row>
    <row r="111" spans="1:38" ht="16.5" customHeight="1">
      <c r="A111" s="336"/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6"/>
      <c r="V111" s="336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</row>
    <row r="112" spans="1:38" ht="16.5" customHeight="1">
      <c r="A112" s="336"/>
      <c r="B112" s="336"/>
      <c r="C112" s="336"/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</row>
    <row r="113" spans="1:38" ht="16.5" customHeight="1">
      <c r="A113" s="336"/>
      <c r="B113" s="336"/>
      <c r="C113" s="336"/>
      <c r="D113" s="336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</row>
    <row r="114" spans="1:38" ht="16.5" customHeight="1">
      <c r="A114" s="336"/>
      <c r="B114" s="336"/>
      <c r="C114" s="336"/>
      <c r="D114" s="336"/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  <c r="T114" s="336"/>
      <c r="U114" s="336"/>
      <c r="V114" s="336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</row>
    <row r="115" spans="1:38" ht="16.5" customHeight="1">
      <c r="A115" s="336"/>
      <c r="B115" s="336"/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</row>
    <row r="116" spans="1:38" ht="16.5" customHeight="1">
      <c r="A116" s="336"/>
      <c r="B116" s="336"/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</row>
    <row r="117" spans="1:38" ht="16.5" customHeight="1">
      <c r="A117" s="336"/>
      <c r="B117" s="336"/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</row>
    <row r="118" spans="1:38" ht="16.5" customHeight="1">
      <c r="A118" s="336"/>
      <c r="B118" s="336"/>
      <c r="C118" s="336"/>
      <c r="D118" s="336"/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  <c r="T118" s="336"/>
      <c r="U118" s="336"/>
      <c r="V118" s="336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</row>
    <row r="119" spans="1:38" ht="16.5" customHeight="1">
      <c r="A119" s="336"/>
      <c r="B119" s="336"/>
      <c r="C119" s="336"/>
      <c r="D119" s="336"/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336"/>
      <c r="U119" s="336"/>
      <c r="V119" s="336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</row>
    <row r="120" spans="1:38" ht="16.5" customHeight="1">
      <c r="A120" s="336"/>
      <c r="B120" s="336"/>
      <c r="C120" s="336"/>
      <c r="D120" s="336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6"/>
      <c r="V120" s="336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</row>
    <row r="121" spans="1:38" ht="16.5" customHeight="1">
      <c r="A121" s="336"/>
      <c r="B121" s="336"/>
      <c r="C121" s="336"/>
      <c r="D121" s="336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</row>
    <row r="122" spans="1:38" ht="16.5" customHeight="1">
      <c r="A122" s="336"/>
      <c r="B122" s="336"/>
      <c r="C122" s="336"/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  <c r="T122" s="336"/>
      <c r="U122" s="336"/>
      <c r="V122" s="336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</row>
    <row r="123" spans="1:38" ht="16.5" customHeight="1">
      <c r="A123" s="336"/>
      <c r="B123" s="336"/>
      <c r="C123" s="336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</row>
    <row r="124" spans="1:38" ht="16.5" customHeight="1">
      <c r="A124" s="336"/>
      <c r="B124" s="336"/>
      <c r="C124" s="336"/>
      <c r="D124" s="336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</row>
    <row r="125" spans="1:38" ht="16.5" customHeight="1">
      <c r="A125" s="336"/>
      <c r="B125" s="336"/>
      <c r="C125" s="336"/>
      <c r="D125" s="336"/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</row>
    <row r="126" spans="1:38" ht="16.5" customHeight="1">
      <c r="A126" s="336"/>
      <c r="B126" s="336"/>
      <c r="C126" s="336"/>
      <c r="D126" s="336"/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</row>
    <row r="127" spans="1:38" ht="16.5" customHeight="1">
      <c r="A127" s="336"/>
      <c r="B127" s="336"/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</row>
    <row r="128" spans="1:38" ht="16.5" customHeight="1">
      <c r="A128" s="336"/>
      <c r="B128" s="336"/>
      <c r="C128" s="336"/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</row>
    <row r="129" spans="1:38" ht="16.5" customHeight="1">
      <c r="A129" s="336"/>
      <c r="B129" s="336"/>
      <c r="C129" s="336"/>
      <c r="D129" s="336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</row>
    <row r="130" spans="1:38" ht="16.5" customHeight="1">
      <c r="A130" s="336"/>
      <c r="B130" s="336"/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</row>
    <row r="131" spans="1:38" ht="16.5" customHeight="1">
      <c r="A131" s="336"/>
      <c r="B131" s="336"/>
      <c r="C131" s="336"/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</row>
    <row r="132" spans="1:38" ht="16.5" customHeight="1">
      <c r="A132" s="336"/>
      <c r="B132" s="336"/>
      <c r="C132" s="336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</row>
    <row r="133" spans="1:38" ht="16.5" customHeight="1">
      <c r="A133" s="336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</row>
    <row r="134" spans="1:38" ht="16.5" customHeight="1">
      <c r="A134" s="336"/>
      <c r="B134" s="336"/>
      <c r="C134" s="336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36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</row>
    <row r="135" spans="1:38" ht="16.5" customHeight="1">
      <c r="A135" s="336"/>
      <c r="B135" s="336"/>
      <c r="C135" s="336"/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336"/>
      <c r="S135" s="336"/>
      <c r="T135" s="336"/>
      <c r="U135" s="336"/>
      <c r="V135" s="336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</row>
    <row r="136" spans="1:38" ht="16.5" customHeight="1">
      <c r="A136" s="336"/>
      <c r="B136" s="336"/>
      <c r="C136" s="336"/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</row>
    <row r="137" spans="1:38" ht="16.5" customHeight="1">
      <c r="A137" s="336"/>
      <c r="B137" s="336"/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</row>
    <row r="138" spans="1:38" ht="16.5" customHeight="1">
      <c r="A138" s="336"/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</row>
    <row r="139" spans="1:38" ht="16.5" customHeight="1">
      <c r="A139" s="336"/>
      <c r="B139" s="336"/>
      <c r="C139" s="336"/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</row>
    <row r="140" spans="1:38" ht="16.5" customHeight="1">
      <c r="A140" s="336"/>
      <c r="B140" s="336"/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</row>
    <row r="141" spans="1:38" ht="16.5" customHeight="1">
      <c r="A141" s="336"/>
      <c r="B141" s="336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36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</row>
    <row r="142" spans="1:38" ht="16.5" customHeight="1">
      <c r="A142" s="336"/>
      <c r="B142" s="336"/>
      <c r="C142" s="336"/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  <c r="T142" s="336"/>
      <c r="U142" s="336"/>
      <c r="V142" s="336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</row>
    <row r="143" spans="1:38" ht="16.5" customHeight="1">
      <c r="A143" s="336"/>
      <c r="B143" s="336"/>
      <c r="C143" s="336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  <c r="T143" s="336"/>
      <c r="U143" s="336"/>
      <c r="V143" s="336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</row>
    <row r="144" spans="1:38" ht="16.5" customHeight="1">
      <c r="A144" s="336"/>
      <c r="B144" s="336"/>
      <c r="C144" s="336"/>
      <c r="D144" s="336"/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  <c r="T144" s="336"/>
      <c r="U144" s="336"/>
      <c r="V144" s="336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</row>
    <row r="145" spans="1:38" ht="16.5" customHeight="1">
      <c r="A145" s="336"/>
      <c r="B145" s="336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</row>
    <row r="146" spans="1:38" ht="16.5" customHeight="1">
      <c r="A146" s="336"/>
      <c r="B146" s="336"/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36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</row>
    <row r="147" spans="1:38" ht="16.5" customHeight="1">
      <c r="A147" s="336"/>
      <c r="B147" s="336"/>
      <c r="C147" s="336"/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</row>
    <row r="148" spans="1:38" ht="16.5" customHeight="1">
      <c r="A148" s="336"/>
      <c r="B148" s="336"/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  <c r="T148" s="336"/>
      <c r="U148" s="336"/>
      <c r="V148" s="336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</row>
    <row r="149" spans="1:38" ht="16.5" customHeight="1">
      <c r="A149" s="336"/>
      <c r="B149" s="336"/>
      <c r="C149" s="336"/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36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</row>
    <row r="150" spans="1:38" ht="16.5" customHeight="1">
      <c r="A150" s="336"/>
      <c r="B150" s="336"/>
      <c r="C150" s="336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  <c r="T150" s="336"/>
      <c r="U150" s="336"/>
      <c r="V150" s="336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</row>
    <row r="151" spans="1:38" ht="16.5" customHeight="1">
      <c r="A151" s="336"/>
      <c r="B151" s="336"/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36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</row>
    <row r="152" spans="1:38" ht="16.5" customHeight="1">
      <c r="A152" s="336"/>
      <c r="B152" s="336"/>
      <c r="C152" s="336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</row>
    <row r="153" spans="1:38" ht="16.5" customHeight="1">
      <c r="A153" s="336"/>
      <c r="B153" s="336"/>
      <c r="C153" s="336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</row>
    <row r="154" spans="1:38" ht="16.5" customHeight="1">
      <c r="A154" s="336"/>
      <c r="B154" s="336"/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</row>
    <row r="155" spans="1:38" ht="16.5" customHeight="1">
      <c r="A155" s="336"/>
      <c r="B155" s="336"/>
      <c r="C155" s="336"/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36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</row>
    <row r="156" spans="1:38" ht="16.5" customHeight="1">
      <c r="A156" s="336"/>
      <c r="B156" s="336"/>
      <c r="C156" s="336"/>
      <c r="D156" s="336"/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36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</row>
    <row r="157" spans="1:38" ht="16.5" customHeight="1">
      <c r="A157" s="336"/>
      <c r="B157" s="336"/>
      <c r="C157" s="336"/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36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</row>
    <row r="158" spans="1:38" ht="16.5" customHeight="1">
      <c r="A158" s="336"/>
      <c r="B158" s="336"/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</row>
    <row r="159" spans="1:38" ht="16.5" customHeight="1">
      <c r="A159" s="336"/>
      <c r="B159" s="336"/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  <c r="T159" s="336"/>
      <c r="U159" s="336"/>
      <c r="V159" s="336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</row>
    <row r="160" spans="1:38" ht="16.5" customHeight="1">
      <c r="A160" s="336"/>
      <c r="B160" s="336"/>
      <c r="C160" s="336"/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</row>
    <row r="161" spans="1:38" ht="16.5" customHeight="1">
      <c r="A161" s="336"/>
      <c r="B161" s="336"/>
      <c r="C161" s="336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36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</row>
    <row r="162" spans="1:38" ht="16.5" customHeight="1">
      <c r="A162" s="336"/>
      <c r="B162" s="336"/>
      <c r="C162" s="336"/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36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</row>
    <row r="163" spans="1:38" ht="16.5" customHeight="1">
      <c r="A163" s="336"/>
      <c r="B163" s="336"/>
      <c r="C163" s="336"/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36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</row>
    <row r="164" spans="1:38" ht="16.5" customHeight="1">
      <c r="A164" s="336"/>
      <c r="B164" s="336"/>
      <c r="C164" s="336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36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</row>
    <row r="165" spans="1:38" ht="16.5" customHeight="1">
      <c r="A165" s="336"/>
      <c r="B165" s="336"/>
      <c r="C165" s="336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</row>
    <row r="166" spans="1:38" ht="16.5" customHeight="1">
      <c r="A166" s="336"/>
      <c r="B166" s="336"/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</row>
    <row r="167" spans="1:38" ht="16.5" customHeight="1">
      <c r="A167" s="336"/>
      <c r="B167" s="336"/>
      <c r="C167" s="336"/>
      <c r="D167" s="336"/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36"/>
      <c r="R167" s="336"/>
      <c r="S167" s="336"/>
      <c r="T167" s="336"/>
      <c r="U167" s="336"/>
      <c r="V167" s="336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</row>
    <row r="168" spans="1:38" ht="16.5" customHeight="1">
      <c r="A168" s="336"/>
      <c r="B168" s="336"/>
      <c r="C168" s="336"/>
      <c r="D168" s="336"/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336"/>
      <c r="S168" s="336"/>
      <c r="T168" s="336"/>
      <c r="U168" s="336"/>
      <c r="V168" s="336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</row>
    <row r="169" spans="1:38" ht="16.5" customHeight="1">
      <c r="A169" s="336"/>
      <c r="B169" s="336"/>
      <c r="C169" s="336"/>
      <c r="D169" s="336"/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6"/>
      <c r="T169" s="336"/>
      <c r="U169" s="336"/>
      <c r="V169" s="336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</row>
    <row r="170" spans="1:38" ht="16.5" customHeight="1">
      <c r="A170" s="336"/>
      <c r="B170" s="336"/>
      <c r="C170" s="336"/>
      <c r="D170" s="336"/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6"/>
      <c r="R170" s="336"/>
      <c r="S170" s="336"/>
      <c r="T170" s="336"/>
      <c r="U170" s="336"/>
      <c r="V170" s="336"/>
      <c r="W170" s="319"/>
      <c r="X170" s="319"/>
      <c r="Y170" s="319"/>
      <c r="Z170" s="319"/>
      <c r="AA170" s="319"/>
      <c r="AB170" s="319"/>
      <c r="AC170" s="319"/>
      <c r="AD170" s="319"/>
      <c r="AE170" s="319"/>
      <c r="AF170" s="319"/>
      <c r="AG170" s="319"/>
      <c r="AH170" s="319"/>
      <c r="AI170" s="319"/>
      <c r="AJ170" s="319"/>
      <c r="AK170" s="319"/>
      <c r="AL170" s="319"/>
    </row>
    <row r="171" spans="1:38" ht="16.5" customHeight="1">
      <c r="A171" s="336"/>
      <c r="B171" s="336"/>
      <c r="C171" s="336"/>
      <c r="D171" s="336"/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336"/>
      <c r="U171" s="336"/>
      <c r="V171" s="336"/>
      <c r="W171" s="319"/>
      <c r="X171" s="319"/>
      <c r="Y171" s="319"/>
      <c r="Z171" s="319"/>
      <c r="AA171" s="319"/>
      <c r="AB171" s="319"/>
      <c r="AC171" s="319"/>
      <c r="AD171" s="319"/>
      <c r="AE171" s="319"/>
      <c r="AF171" s="319"/>
      <c r="AG171" s="319"/>
      <c r="AH171" s="319"/>
      <c r="AI171" s="319"/>
      <c r="AJ171" s="319"/>
      <c r="AK171" s="319"/>
      <c r="AL171" s="319"/>
    </row>
    <row r="172" spans="1:38" ht="16.5" customHeight="1">
      <c r="A172" s="336"/>
      <c r="B172" s="336"/>
      <c r="C172" s="336"/>
      <c r="D172" s="336"/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  <c r="T172" s="336"/>
      <c r="U172" s="336"/>
      <c r="V172" s="336"/>
      <c r="W172" s="319"/>
      <c r="X172" s="319"/>
      <c r="Y172" s="319"/>
      <c r="Z172" s="319"/>
      <c r="AA172" s="319"/>
      <c r="AB172" s="319"/>
      <c r="AC172" s="319"/>
      <c r="AD172" s="319"/>
      <c r="AE172" s="319"/>
      <c r="AF172" s="319"/>
      <c r="AG172" s="319"/>
      <c r="AH172" s="319"/>
      <c r="AI172" s="319"/>
      <c r="AJ172" s="319"/>
      <c r="AK172" s="319"/>
      <c r="AL172" s="319"/>
    </row>
    <row r="173" spans="1:38" ht="16.5" customHeight="1">
      <c r="A173" s="336"/>
      <c r="B173" s="336"/>
      <c r="C173" s="336"/>
      <c r="D173" s="336"/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336"/>
      <c r="S173" s="336"/>
      <c r="T173" s="336"/>
      <c r="U173" s="336"/>
      <c r="V173" s="336"/>
      <c r="W173" s="319"/>
      <c r="X173" s="319"/>
      <c r="Y173" s="319"/>
      <c r="Z173" s="319"/>
      <c r="AA173" s="319"/>
      <c r="AB173" s="319"/>
      <c r="AC173" s="319"/>
      <c r="AD173" s="319"/>
      <c r="AE173" s="319"/>
      <c r="AF173" s="319"/>
      <c r="AG173" s="319"/>
      <c r="AH173" s="319"/>
      <c r="AI173" s="319"/>
      <c r="AJ173" s="319"/>
      <c r="AK173" s="319"/>
      <c r="AL173" s="319"/>
    </row>
    <row r="174" spans="1:38" ht="16.5" customHeight="1">
      <c r="A174" s="336"/>
      <c r="B174" s="336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  <c r="T174" s="336"/>
      <c r="U174" s="336"/>
      <c r="V174" s="336"/>
      <c r="W174" s="319"/>
      <c r="X174" s="319"/>
      <c r="Y174" s="319"/>
      <c r="Z174" s="319"/>
      <c r="AA174" s="319"/>
      <c r="AB174" s="319"/>
      <c r="AC174" s="319"/>
      <c r="AD174" s="319"/>
      <c r="AE174" s="319"/>
      <c r="AF174" s="319"/>
      <c r="AG174" s="319"/>
      <c r="AH174" s="319"/>
      <c r="AI174" s="319"/>
      <c r="AJ174" s="319"/>
      <c r="AK174" s="319"/>
      <c r="AL174" s="319"/>
    </row>
    <row r="175" spans="1:38" ht="16.5" customHeight="1">
      <c r="A175" s="336"/>
      <c r="B175" s="336"/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  <c r="T175" s="336"/>
      <c r="U175" s="336"/>
      <c r="V175" s="336"/>
      <c r="W175" s="319"/>
      <c r="X175" s="319"/>
      <c r="Y175" s="319"/>
      <c r="Z175" s="319"/>
      <c r="AA175" s="319"/>
      <c r="AB175" s="319"/>
      <c r="AC175" s="319"/>
      <c r="AD175" s="319"/>
      <c r="AE175" s="319"/>
      <c r="AF175" s="319"/>
      <c r="AG175" s="319"/>
      <c r="AH175" s="319"/>
      <c r="AI175" s="319"/>
      <c r="AJ175" s="319"/>
      <c r="AK175" s="319"/>
      <c r="AL175" s="319"/>
    </row>
    <row r="176" spans="1:38" ht="16.5" customHeight="1">
      <c r="A176" s="336"/>
      <c r="B176" s="336"/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  <c r="T176" s="336"/>
      <c r="U176" s="336"/>
      <c r="V176" s="336"/>
      <c r="W176" s="319"/>
      <c r="X176" s="319"/>
      <c r="Y176" s="319"/>
      <c r="Z176" s="319"/>
      <c r="AA176" s="319"/>
      <c r="AB176" s="319"/>
      <c r="AC176" s="319"/>
      <c r="AD176" s="319"/>
      <c r="AE176" s="319"/>
      <c r="AF176" s="319"/>
      <c r="AG176" s="319"/>
      <c r="AH176" s="319"/>
      <c r="AI176" s="319"/>
      <c r="AJ176" s="319"/>
      <c r="AK176" s="319"/>
      <c r="AL176" s="319"/>
    </row>
    <row r="177" spans="1:38" ht="16.5" customHeight="1">
      <c r="A177" s="336"/>
      <c r="B177" s="336"/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  <c r="T177" s="336"/>
      <c r="U177" s="336"/>
      <c r="V177" s="336"/>
      <c r="W177" s="319"/>
      <c r="X177" s="319"/>
      <c r="Y177" s="319"/>
      <c r="Z177" s="319"/>
      <c r="AA177" s="319"/>
      <c r="AB177" s="319"/>
      <c r="AC177" s="319"/>
      <c r="AD177" s="319"/>
      <c r="AE177" s="319"/>
      <c r="AF177" s="319"/>
      <c r="AG177" s="319"/>
      <c r="AH177" s="319"/>
      <c r="AI177" s="319"/>
      <c r="AJ177" s="319"/>
      <c r="AK177" s="319"/>
      <c r="AL177" s="319"/>
    </row>
    <row r="178" spans="1:38" ht="16.5" customHeight="1">
      <c r="A178" s="336"/>
      <c r="B178" s="336"/>
      <c r="C178" s="336"/>
      <c r="D178" s="336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  <c r="T178" s="336"/>
      <c r="U178" s="336"/>
      <c r="V178" s="336"/>
      <c r="W178" s="319"/>
      <c r="X178" s="319"/>
      <c r="Y178" s="319"/>
      <c r="Z178" s="319"/>
      <c r="AA178" s="319"/>
      <c r="AB178" s="319"/>
      <c r="AC178" s="319"/>
      <c r="AD178" s="319"/>
      <c r="AE178" s="319"/>
      <c r="AF178" s="319"/>
      <c r="AG178" s="319"/>
      <c r="AH178" s="319"/>
      <c r="AI178" s="319"/>
      <c r="AJ178" s="319"/>
      <c r="AK178" s="319"/>
      <c r="AL178" s="319"/>
    </row>
    <row r="179" spans="1:38" ht="16.5" customHeight="1">
      <c r="A179" s="336"/>
      <c r="B179" s="336"/>
      <c r="C179" s="336"/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6"/>
      <c r="U179" s="336"/>
      <c r="V179" s="336"/>
      <c r="W179" s="319"/>
      <c r="X179" s="319"/>
      <c r="Y179" s="319"/>
      <c r="Z179" s="319"/>
      <c r="AA179" s="319"/>
      <c r="AB179" s="319"/>
      <c r="AC179" s="319"/>
      <c r="AD179" s="319"/>
      <c r="AE179" s="319"/>
      <c r="AF179" s="319"/>
      <c r="AG179" s="319"/>
      <c r="AH179" s="319"/>
      <c r="AI179" s="319"/>
      <c r="AJ179" s="319"/>
      <c r="AK179" s="319"/>
      <c r="AL179" s="319"/>
    </row>
    <row r="180" spans="1:38" ht="16.5" customHeight="1">
      <c r="A180" s="336"/>
      <c r="B180" s="336"/>
      <c r="C180" s="336"/>
      <c r="D180" s="336"/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36"/>
      <c r="R180" s="336"/>
      <c r="S180" s="336"/>
      <c r="T180" s="336"/>
      <c r="U180" s="336"/>
      <c r="V180" s="336"/>
      <c r="W180" s="319"/>
      <c r="X180" s="319"/>
      <c r="Y180" s="319"/>
      <c r="Z180" s="319"/>
      <c r="AA180" s="319"/>
      <c r="AB180" s="319"/>
      <c r="AC180" s="319"/>
      <c r="AD180" s="319"/>
      <c r="AE180" s="319"/>
      <c r="AF180" s="319"/>
      <c r="AG180" s="319"/>
      <c r="AH180" s="319"/>
      <c r="AI180" s="319"/>
      <c r="AJ180" s="319"/>
      <c r="AK180" s="319"/>
      <c r="AL180" s="319"/>
    </row>
    <row r="181" spans="1:38" ht="16.5" customHeight="1">
      <c r="A181" s="336"/>
      <c r="B181" s="336"/>
      <c r="C181" s="336"/>
      <c r="D181" s="336"/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336"/>
      <c r="S181" s="336"/>
      <c r="T181" s="336"/>
      <c r="U181" s="336"/>
      <c r="V181" s="336"/>
      <c r="W181" s="319"/>
      <c r="X181" s="319"/>
      <c r="Y181" s="319"/>
      <c r="Z181" s="319"/>
      <c r="AA181" s="319"/>
      <c r="AB181" s="319"/>
      <c r="AC181" s="319"/>
      <c r="AD181" s="319"/>
      <c r="AE181" s="319"/>
      <c r="AF181" s="319"/>
      <c r="AG181" s="319"/>
      <c r="AH181" s="319"/>
      <c r="AI181" s="319"/>
      <c r="AJ181" s="319"/>
      <c r="AK181" s="319"/>
      <c r="AL181" s="319"/>
    </row>
    <row r="182" spans="1:38" ht="16.5" customHeight="1">
      <c r="A182" s="336"/>
      <c r="B182" s="336"/>
      <c r="C182" s="336"/>
      <c r="D182" s="336"/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336"/>
      <c r="T182" s="336"/>
      <c r="U182" s="336"/>
      <c r="V182" s="336"/>
      <c r="W182" s="319"/>
      <c r="X182" s="319"/>
      <c r="Y182" s="319"/>
      <c r="Z182" s="319"/>
      <c r="AA182" s="319"/>
      <c r="AB182" s="319"/>
      <c r="AC182" s="319"/>
      <c r="AD182" s="319"/>
      <c r="AE182" s="319"/>
      <c r="AF182" s="319"/>
      <c r="AG182" s="319"/>
      <c r="AH182" s="319"/>
      <c r="AI182" s="319"/>
      <c r="AJ182" s="319"/>
      <c r="AK182" s="319"/>
      <c r="AL182" s="319"/>
    </row>
    <row r="183" spans="1:38" ht="16.5" customHeight="1">
      <c r="A183" s="336"/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  <c r="T183" s="336"/>
      <c r="U183" s="336"/>
      <c r="V183" s="336"/>
      <c r="W183" s="319"/>
      <c r="X183" s="319"/>
      <c r="Y183" s="319"/>
      <c r="Z183" s="319"/>
      <c r="AA183" s="319"/>
      <c r="AB183" s="319"/>
      <c r="AC183" s="319"/>
      <c r="AD183" s="319"/>
      <c r="AE183" s="319"/>
      <c r="AF183" s="319"/>
      <c r="AG183" s="319"/>
      <c r="AH183" s="319"/>
      <c r="AI183" s="319"/>
      <c r="AJ183" s="319"/>
      <c r="AK183" s="319"/>
      <c r="AL183" s="319"/>
    </row>
    <row r="184" spans="1:38" ht="16.5" customHeight="1">
      <c r="A184" s="336"/>
      <c r="B184" s="336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36"/>
      <c r="W184" s="319"/>
      <c r="X184" s="319"/>
      <c r="Y184" s="319"/>
      <c r="Z184" s="319"/>
      <c r="AA184" s="319"/>
      <c r="AB184" s="319"/>
      <c r="AC184" s="319"/>
      <c r="AD184" s="319"/>
      <c r="AE184" s="319"/>
      <c r="AF184" s="319"/>
      <c r="AG184" s="319"/>
      <c r="AH184" s="319"/>
      <c r="AI184" s="319"/>
      <c r="AJ184" s="319"/>
      <c r="AK184" s="319"/>
      <c r="AL184" s="319"/>
    </row>
    <row r="185" spans="1:38" ht="16.5" customHeight="1">
      <c r="A185" s="336"/>
      <c r="B185" s="336"/>
      <c r="C185" s="336"/>
      <c r="D185" s="336"/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6"/>
      <c r="W185" s="319"/>
      <c r="X185" s="319"/>
      <c r="Y185" s="319"/>
      <c r="Z185" s="319"/>
      <c r="AA185" s="319"/>
      <c r="AB185" s="319"/>
      <c r="AC185" s="319"/>
      <c r="AD185" s="319"/>
      <c r="AE185" s="319"/>
      <c r="AF185" s="319"/>
      <c r="AG185" s="319"/>
      <c r="AH185" s="319"/>
      <c r="AI185" s="319"/>
      <c r="AJ185" s="319"/>
      <c r="AK185" s="319"/>
      <c r="AL185" s="319"/>
    </row>
    <row r="186" spans="1:38" ht="16.5" customHeight="1">
      <c r="A186" s="336"/>
      <c r="B186" s="336"/>
      <c r="C186" s="336"/>
      <c r="D186" s="336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  <c r="W186" s="319"/>
      <c r="X186" s="319"/>
      <c r="Y186" s="319"/>
      <c r="Z186" s="319"/>
      <c r="AA186" s="319"/>
      <c r="AB186" s="319"/>
      <c r="AC186" s="319"/>
      <c r="AD186" s="319"/>
      <c r="AE186" s="319"/>
      <c r="AF186" s="319"/>
      <c r="AG186" s="319"/>
      <c r="AH186" s="319"/>
      <c r="AI186" s="319"/>
      <c r="AJ186" s="319"/>
      <c r="AK186" s="319"/>
      <c r="AL186" s="319"/>
    </row>
    <row r="187" spans="1:38" ht="16.5" customHeight="1">
      <c r="A187" s="336"/>
      <c r="B187" s="336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36"/>
      <c r="W187" s="319"/>
      <c r="X187" s="319"/>
      <c r="Y187" s="319"/>
      <c r="Z187" s="319"/>
      <c r="AA187" s="319"/>
      <c r="AB187" s="319"/>
      <c r="AC187" s="319"/>
      <c r="AD187" s="319"/>
      <c r="AE187" s="319"/>
      <c r="AF187" s="319"/>
      <c r="AG187" s="319"/>
      <c r="AH187" s="319"/>
      <c r="AI187" s="319"/>
      <c r="AJ187" s="319"/>
      <c r="AK187" s="319"/>
      <c r="AL187" s="319"/>
    </row>
    <row r="188" spans="1:38" ht="16.5" customHeight="1">
      <c r="A188" s="336"/>
      <c r="B188" s="336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  <c r="T188" s="336"/>
      <c r="U188" s="336"/>
      <c r="V188" s="336"/>
      <c r="W188" s="319"/>
      <c r="X188" s="319"/>
      <c r="Y188" s="319"/>
      <c r="Z188" s="319"/>
      <c r="AA188" s="319"/>
      <c r="AB188" s="319"/>
      <c r="AC188" s="319"/>
      <c r="AD188" s="319"/>
      <c r="AE188" s="319"/>
      <c r="AF188" s="319"/>
      <c r="AG188" s="319"/>
      <c r="AH188" s="319"/>
      <c r="AI188" s="319"/>
      <c r="AJ188" s="319"/>
      <c r="AK188" s="319"/>
      <c r="AL188" s="319"/>
    </row>
    <row r="189" spans="1:38" ht="16.5" customHeight="1">
      <c r="A189" s="336"/>
      <c r="B189" s="336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  <c r="W189" s="319"/>
      <c r="X189" s="319"/>
      <c r="Y189" s="319"/>
      <c r="Z189" s="319"/>
      <c r="AA189" s="319"/>
      <c r="AB189" s="319"/>
      <c r="AC189" s="319"/>
      <c r="AD189" s="319"/>
      <c r="AE189" s="319"/>
      <c r="AF189" s="319"/>
      <c r="AG189" s="319"/>
      <c r="AH189" s="319"/>
      <c r="AI189" s="319"/>
      <c r="AJ189" s="319"/>
      <c r="AK189" s="319"/>
      <c r="AL189" s="319"/>
    </row>
    <row r="190" spans="1:38" ht="16.5" customHeight="1">
      <c r="A190" s="336"/>
      <c r="B190" s="336"/>
      <c r="C190" s="336"/>
      <c r="D190" s="336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  <c r="T190" s="336"/>
      <c r="U190" s="336"/>
      <c r="V190" s="336"/>
      <c r="W190" s="319"/>
      <c r="X190" s="319"/>
      <c r="Y190" s="319"/>
      <c r="Z190" s="319"/>
      <c r="AA190" s="319"/>
      <c r="AB190" s="319"/>
      <c r="AC190" s="319"/>
      <c r="AD190" s="319"/>
      <c r="AE190" s="319"/>
      <c r="AF190" s="319"/>
      <c r="AG190" s="319"/>
      <c r="AH190" s="319"/>
      <c r="AI190" s="319"/>
      <c r="AJ190" s="319"/>
      <c r="AK190" s="319"/>
      <c r="AL190" s="319"/>
    </row>
    <row r="191" spans="1:38" ht="16.5" customHeight="1">
      <c r="A191" s="336"/>
      <c r="B191" s="336"/>
      <c r="C191" s="336"/>
      <c r="D191" s="336"/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36"/>
      <c r="W191" s="319"/>
      <c r="X191" s="319"/>
      <c r="Y191" s="319"/>
      <c r="Z191" s="319"/>
      <c r="AA191" s="319"/>
      <c r="AB191" s="319"/>
      <c r="AC191" s="319"/>
      <c r="AD191" s="319"/>
      <c r="AE191" s="319"/>
      <c r="AF191" s="319"/>
      <c r="AG191" s="319"/>
      <c r="AH191" s="319"/>
      <c r="AI191" s="319"/>
      <c r="AJ191" s="319"/>
      <c r="AK191" s="319"/>
      <c r="AL191" s="319"/>
    </row>
    <row r="192" spans="1:38" ht="16.5" customHeight="1">
      <c r="A192" s="336"/>
      <c r="B192" s="336"/>
      <c r="C192" s="336"/>
      <c r="D192" s="336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19"/>
      <c r="X192" s="319"/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/>
      <c r="AL192" s="319"/>
    </row>
    <row r="193" spans="1:38" ht="16.5" customHeight="1">
      <c r="A193" s="336"/>
      <c r="B193" s="336"/>
      <c r="C193" s="336"/>
      <c r="D193" s="336"/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336"/>
      <c r="S193" s="336"/>
      <c r="T193" s="336"/>
      <c r="U193" s="336"/>
      <c r="V193" s="336"/>
      <c r="W193" s="319"/>
      <c r="X193" s="319"/>
      <c r="Y193" s="319"/>
      <c r="Z193" s="319"/>
      <c r="AA193" s="319"/>
      <c r="AB193" s="319"/>
      <c r="AC193" s="319"/>
      <c r="AD193" s="319"/>
      <c r="AE193" s="319"/>
      <c r="AF193" s="319"/>
      <c r="AG193" s="319"/>
      <c r="AH193" s="319"/>
      <c r="AI193" s="319"/>
      <c r="AJ193" s="319"/>
      <c r="AK193" s="319"/>
      <c r="AL193" s="319"/>
    </row>
    <row r="194" spans="1:38" ht="16.5" customHeight="1">
      <c r="A194" s="336"/>
      <c r="B194" s="336"/>
      <c r="C194" s="336"/>
      <c r="D194" s="336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36"/>
      <c r="W194" s="319"/>
      <c r="X194" s="319"/>
      <c r="Y194" s="319"/>
      <c r="Z194" s="319"/>
      <c r="AA194" s="319"/>
      <c r="AB194" s="319"/>
      <c r="AC194" s="319"/>
      <c r="AD194" s="319"/>
      <c r="AE194" s="319"/>
      <c r="AF194" s="319"/>
      <c r="AG194" s="319"/>
      <c r="AH194" s="319"/>
      <c r="AI194" s="319"/>
      <c r="AJ194" s="319"/>
      <c r="AK194" s="319"/>
      <c r="AL194" s="319"/>
    </row>
    <row r="195" spans="1:38" ht="16.5" customHeight="1">
      <c r="A195" s="336"/>
      <c r="B195" s="336"/>
      <c r="C195" s="336"/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  <c r="T195" s="336"/>
      <c r="U195" s="336"/>
      <c r="V195" s="336"/>
      <c r="W195" s="319"/>
      <c r="X195" s="319"/>
      <c r="Y195" s="319"/>
      <c r="Z195" s="319"/>
      <c r="AA195" s="319"/>
      <c r="AB195" s="319"/>
      <c r="AC195" s="319"/>
      <c r="AD195" s="319"/>
      <c r="AE195" s="319"/>
      <c r="AF195" s="319"/>
      <c r="AG195" s="319"/>
      <c r="AH195" s="319"/>
      <c r="AI195" s="319"/>
      <c r="AJ195" s="319"/>
      <c r="AK195" s="319"/>
      <c r="AL195" s="319"/>
    </row>
    <row r="196" spans="1:38" ht="16.5" customHeight="1">
      <c r="A196" s="336"/>
      <c r="B196" s="336"/>
      <c r="C196" s="336"/>
      <c r="D196" s="336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19"/>
      <c r="X196" s="319"/>
      <c r="Y196" s="319"/>
      <c r="Z196" s="319"/>
      <c r="AA196" s="319"/>
      <c r="AB196" s="319"/>
      <c r="AC196" s="319"/>
      <c r="AD196" s="319"/>
      <c r="AE196" s="319"/>
      <c r="AF196" s="319"/>
      <c r="AG196" s="319"/>
      <c r="AH196" s="319"/>
      <c r="AI196" s="319"/>
      <c r="AJ196" s="319"/>
      <c r="AK196" s="319"/>
      <c r="AL196" s="319"/>
    </row>
    <row r="197" spans="1:38" ht="16.5" customHeight="1">
      <c r="A197" s="336"/>
      <c r="B197" s="336"/>
      <c r="C197" s="336"/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36"/>
      <c r="W197" s="319"/>
      <c r="X197" s="319"/>
      <c r="Y197" s="319"/>
      <c r="Z197" s="319"/>
      <c r="AA197" s="319"/>
      <c r="AB197" s="319"/>
      <c r="AC197" s="319"/>
      <c r="AD197" s="319"/>
      <c r="AE197" s="319"/>
      <c r="AF197" s="319"/>
      <c r="AG197" s="319"/>
      <c r="AH197" s="319"/>
      <c r="AI197" s="319"/>
      <c r="AJ197" s="319"/>
      <c r="AK197" s="319"/>
      <c r="AL197" s="319"/>
    </row>
    <row r="198" spans="1:38" ht="16.5" customHeight="1">
      <c r="A198" s="336"/>
      <c r="B198" s="336"/>
      <c r="C198" s="336"/>
      <c r="D198" s="336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  <c r="T198" s="336"/>
      <c r="U198" s="336"/>
      <c r="V198" s="336"/>
      <c r="W198" s="319"/>
      <c r="X198" s="319"/>
      <c r="Y198" s="319"/>
      <c r="Z198" s="319"/>
      <c r="AA198" s="319"/>
      <c r="AB198" s="319"/>
      <c r="AC198" s="319"/>
      <c r="AD198" s="319"/>
      <c r="AE198" s="319"/>
      <c r="AF198" s="319"/>
      <c r="AG198" s="319"/>
      <c r="AH198" s="319"/>
      <c r="AI198" s="319"/>
      <c r="AJ198" s="319"/>
      <c r="AK198" s="319"/>
      <c r="AL198" s="319"/>
    </row>
    <row r="199" spans="1:38" ht="16.5" customHeight="1">
      <c r="A199" s="336"/>
      <c r="B199" s="336"/>
      <c r="C199" s="336"/>
      <c r="D199" s="336"/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336"/>
      <c r="S199" s="336"/>
      <c r="T199" s="336"/>
      <c r="U199" s="336"/>
      <c r="V199" s="336"/>
      <c r="W199" s="319"/>
      <c r="X199" s="319"/>
      <c r="Y199" s="319"/>
      <c r="Z199" s="319"/>
      <c r="AA199" s="319"/>
      <c r="AB199" s="319"/>
      <c r="AC199" s="319"/>
      <c r="AD199" s="319"/>
      <c r="AE199" s="319"/>
      <c r="AF199" s="319"/>
      <c r="AG199" s="319"/>
      <c r="AH199" s="319"/>
      <c r="AI199" s="319"/>
      <c r="AJ199" s="319"/>
      <c r="AK199" s="319"/>
      <c r="AL199" s="319"/>
    </row>
    <row r="200" spans="1:38" ht="16.5" customHeight="1">
      <c r="A200" s="336"/>
      <c r="B200" s="336"/>
      <c r="C200" s="336"/>
      <c r="D200" s="336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  <c r="T200" s="336"/>
      <c r="U200" s="336"/>
      <c r="V200" s="336"/>
      <c r="W200" s="319"/>
      <c r="X200" s="319"/>
      <c r="Y200" s="319"/>
      <c r="Z200" s="319"/>
      <c r="AA200" s="319"/>
      <c r="AB200" s="319"/>
      <c r="AC200" s="319"/>
      <c r="AD200" s="319"/>
      <c r="AE200" s="319"/>
      <c r="AF200" s="319"/>
      <c r="AG200" s="319"/>
      <c r="AH200" s="319"/>
      <c r="AI200" s="319"/>
      <c r="AJ200" s="319"/>
      <c r="AK200" s="319"/>
      <c r="AL200" s="319"/>
    </row>
    <row r="201" spans="1:38" ht="16.5" customHeight="1">
      <c r="A201" s="336"/>
      <c r="B201" s="336"/>
      <c r="C201" s="336"/>
      <c r="D201" s="336"/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336"/>
      <c r="S201" s="336"/>
      <c r="T201" s="336"/>
      <c r="U201" s="336"/>
      <c r="V201" s="336"/>
      <c r="W201" s="319"/>
      <c r="X201" s="319"/>
      <c r="Y201" s="319"/>
      <c r="Z201" s="319"/>
      <c r="AA201" s="319"/>
      <c r="AB201" s="319"/>
      <c r="AC201" s="319"/>
      <c r="AD201" s="319"/>
      <c r="AE201" s="319"/>
      <c r="AF201" s="319"/>
      <c r="AG201" s="319"/>
      <c r="AH201" s="319"/>
      <c r="AI201" s="319"/>
      <c r="AJ201" s="319"/>
      <c r="AK201" s="319"/>
      <c r="AL201" s="319"/>
    </row>
    <row r="202" spans="1:38" ht="16.5" customHeight="1">
      <c r="A202" s="336"/>
      <c r="B202" s="336"/>
      <c r="C202" s="336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  <c r="T202" s="336"/>
      <c r="U202" s="336"/>
      <c r="V202" s="336"/>
      <c r="W202" s="319"/>
      <c r="X202" s="319"/>
      <c r="Y202" s="319"/>
      <c r="Z202" s="319"/>
      <c r="AA202" s="319"/>
      <c r="AB202" s="319"/>
      <c r="AC202" s="319"/>
      <c r="AD202" s="319"/>
      <c r="AE202" s="319"/>
      <c r="AF202" s="319"/>
      <c r="AG202" s="319"/>
      <c r="AH202" s="319"/>
      <c r="AI202" s="319"/>
      <c r="AJ202" s="319"/>
      <c r="AK202" s="319"/>
      <c r="AL202" s="319"/>
    </row>
    <row r="203" spans="1:38" ht="16.5" customHeight="1">
      <c r="A203" s="336"/>
      <c r="B203" s="336"/>
      <c r="C203" s="336"/>
      <c r="D203" s="336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336"/>
      <c r="S203" s="336"/>
      <c r="T203" s="336"/>
      <c r="U203" s="336"/>
      <c r="V203" s="336"/>
      <c r="W203" s="319"/>
      <c r="X203" s="319"/>
      <c r="Y203" s="319"/>
      <c r="Z203" s="319"/>
      <c r="AA203" s="319"/>
      <c r="AB203" s="319"/>
      <c r="AC203" s="319"/>
      <c r="AD203" s="319"/>
      <c r="AE203" s="319"/>
      <c r="AF203" s="319"/>
      <c r="AG203" s="319"/>
      <c r="AH203" s="319"/>
      <c r="AI203" s="319"/>
      <c r="AJ203" s="319"/>
      <c r="AK203" s="319"/>
      <c r="AL203" s="319"/>
    </row>
    <row r="204" spans="1:38" ht="16.5" customHeight="1">
      <c r="A204" s="336"/>
      <c r="B204" s="336"/>
      <c r="C204" s="336"/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  <c r="T204" s="336"/>
      <c r="U204" s="336"/>
      <c r="V204" s="336"/>
      <c r="W204" s="319"/>
      <c r="X204" s="319"/>
      <c r="Y204" s="319"/>
      <c r="Z204" s="319"/>
      <c r="AA204" s="319"/>
      <c r="AB204" s="319"/>
      <c r="AC204" s="319"/>
      <c r="AD204" s="319"/>
      <c r="AE204" s="319"/>
      <c r="AF204" s="319"/>
      <c r="AG204" s="319"/>
      <c r="AH204" s="319"/>
      <c r="AI204" s="319"/>
      <c r="AJ204" s="319"/>
      <c r="AK204" s="319"/>
      <c r="AL204" s="319"/>
    </row>
    <row r="205" spans="1:38" ht="16.5" customHeight="1">
      <c r="A205" s="336"/>
      <c r="B205" s="336"/>
      <c r="C205" s="336"/>
      <c r="D205" s="336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  <c r="T205" s="336"/>
      <c r="U205" s="336"/>
      <c r="V205" s="336"/>
      <c r="W205" s="319"/>
      <c r="X205" s="319"/>
      <c r="Y205" s="319"/>
      <c r="Z205" s="319"/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19"/>
      <c r="AK205" s="319"/>
      <c r="AL205" s="319"/>
    </row>
    <row r="206" spans="1:38" ht="16.5" customHeight="1">
      <c r="A206" s="336"/>
      <c r="B206" s="336"/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6"/>
      <c r="V206" s="336"/>
      <c r="W206" s="319"/>
      <c r="X206" s="319"/>
      <c r="Y206" s="319"/>
      <c r="Z206" s="319"/>
      <c r="AA206" s="319"/>
      <c r="AB206" s="319"/>
      <c r="AC206" s="319"/>
      <c r="AD206" s="319"/>
      <c r="AE206" s="319"/>
      <c r="AF206" s="319"/>
      <c r="AG206" s="319"/>
      <c r="AH206" s="319"/>
      <c r="AI206" s="319"/>
      <c r="AJ206" s="319"/>
      <c r="AK206" s="319"/>
      <c r="AL206" s="319"/>
    </row>
    <row r="207" spans="1:38" ht="16.5" customHeight="1">
      <c r="A207" s="336"/>
      <c r="B207" s="336"/>
      <c r="C207" s="336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  <c r="T207" s="336"/>
      <c r="U207" s="336"/>
      <c r="V207" s="336"/>
      <c r="W207" s="319"/>
      <c r="X207" s="319"/>
      <c r="Y207" s="319"/>
      <c r="Z207" s="319"/>
      <c r="AA207" s="319"/>
      <c r="AB207" s="319"/>
      <c r="AC207" s="319"/>
      <c r="AD207" s="319"/>
      <c r="AE207" s="319"/>
      <c r="AF207" s="319"/>
      <c r="AG207" s="319"/>
      <c r="AH207" s="319"/>
      <c r="AI207" s="319"/>
      <c r="AJ207" s="319"/>
      <c r="AK207" s="319"/>
      <c r="AL207" s="319"/>
    </row>
    <row r="208" spans="1:38" ht="16.5" customHeight="1">
      <c r="A208" s="336"/>
      <c r="B208" s="336"/>
      <c r="C208" s="336"/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  <c r="T208" s="336"/>
      <c r="U208" s="336"/>
      <c r="V208" s="336"/>
      <c r="W208" s="319"/>
      <c r="X208" s="319"/>
      <c r="Y208" s="319"/>
      <c r="Z208" s="319"/>
      <c r="AA208" s="319"/>
      <c r="AB208" s="319"/>
      <c r="AC208" s="319"/>
      <c r="AD208" s="319"/>
      <c r="AE208" s="319"/>
      <c r="AF208" s="319"/>
      <c r="AG208" s="319"/>
      <c r="AH208" s="319"/>
      <c r="AI208" s="319"/>
      <c r="AJ208" s="319"/>
      <c r="AK208" s="319"/>
      <c r="AL208" s="319"/>
    </row>
    <row r="209" spans="1:38" ht="16.5" customHeight="1">
      <c r="A209" s="336"/>
      <c r="B209" s="336"/>
      <c r="C209" s="336"/>
      <c r="D209" s="336"/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336"/>
      <c r="S209" s="336"/>
      <c r="T209" s="336"/>
      <c r="U209" s="336"/>
      <c r="V209" s="336"/>
      <c r="W209" s="319"/>
      <c r="X209" s="319"/>
      <c r="Y209" s="319"/>
      <c r="Z209" s="319"/>
      <c r="AA209" s="319"/>
      <c r="AB209" s="319"/>
      <c r="AC209" s="319"/>
      <c r="AD209" s="319"/>
      <c r="AE209" s="319"/>
      <c r="AF209" s="319"/>
      <c r="AG209" s="319"/>
      <c r="AH209" s="319"/>
      <c r="AI209" s="319"/>
      <c r="AJ209" s="319"/>
      <c r="AK209" s="319"/>
      <c r="AL209" s="319"/>
    </row>
    <row r="210" spans="1:38" ht="16.5" customHeight="1">
      <c r="A210" s="336"/>
      <c r="B210" s="336"/>
      <c r="C210" s="336"/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  <c r="T210" s="336"/>
      <c r="U210" s="336"/>
      <c r="V210" s="336"/>
      <c r="W210" s="319"/>
      <c r="X210" s="319"/>
      <c r="Y210" s="319"/>
      <c r="Z210" s="319"/>
      <c r="AA210" s="319"/>
      <c r="AB210" s="319"/>
      <c r="AC210" s="319"/>
      <c r="AD210" s="319"/>
      <c r="AE210" s="319"/>
      <c r="AF210" s="319"/>
      <c r="AG210" s="319"/>
      <c r="AH210" s="319"/>
      <c r="AI210" s="319"/>
      <c r="AJ210" s="319"/>
      <c r="AK210" s="319"/>
      <c r="AL210" s="319"/>
    </row>
    <row r="211" spans="1:38" ht="16.5" customHeight="1">
      <c r="A211" s="336"/>
      <c r="B211" s="336"/>
      <c r="C211" s="336"/>
      <c r="D211" s="336"/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336"/>
      <c r="S211" s="336"/>
      <c r="T211" s="336"/>
      <c r="U211" s="336"/>
      <c r="V211" s="336"/>
      <c r="W211" s="319"/>
      <c r="X211" s="319"/>
      <c r="Y211" s="319"/>
      <c r="Z211" s="319"/>
      <c r="AA211" s="319"/>
      <c r="AB211" s="319"/>
      <c r="AC211" s="319"/>
      <c r="AD211" s="319"/>
      <c r="AE211" s="319"/>
      <c r="AF211" s="319"/>
      <c r="AG211" s="319"/>
      <c r="AH211" s="319"/>
      <c r="AI211" s="319"/>
      <c r="AJ211" s="319"/>
      <c r="AK211" s="319"/>
      <c r="AL211" s="319"/>
    </row>
    <row r="212" spans="1:38" ht="16.5" customHeight="1">
      <c r="A212" s="336"/>
      <c r="B212" s="336"/>
      <c r="C212" s="336"/>
      <c r="D212" s="336"/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  <c r="T212" s="336"/>
      <c r="U212" s="336"/>
      <c r="V212" s="336"/>
      <c r="W212" s="319"/>
      <c r="X212" s="319"/>
      <c r="Y212" s="319"/>
      <c r="Z212" s="319"/>
      <c r="AA212" s="319"/>
      <c r="AB212" s="319"/>
      <c r="AC212" s="319"/>
      <c r="AD212" s="319"/>
      <c r="AE212" s="319"/>
      <c r="AF212" s="319"/>
      <c r="AG212" s="319"/>
      <c r="AH212" s="319"/>
      <c r="AI212" s="319"/>
      <c r="AJ212" s="319"/>
      <c r="AK212" s="319"/>
      <c r="AL212" s="319"/>
    </row>
    <row r="213" spans="1:38" ht="16.5" customHeight="1">
      <c r="A213" s="336"/>
      <c r="B213" s="336"/>
      <c r="C213" s="336"/>
      <c r="D213" s="336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  <c r="T213" s="336"/>
      <c r="U213" s="336"/>
      <c r="V213" s="336"/>
      <c r="W213" s="319"/>
      <c r="X213" s="319"/>
      <c r="Y213" s="319"/>
      <c r="Z213" s="319"/>
      <c r="AA213" s="319"/>
      <c r="AB213" s="319"/>
      <c r="AC213" s="319"/>
      <c r="AD213" s="319"/>
      <c r="AE213" s="319"/>
      <c r="AF213" s="319"/>
      <c r="AG213" s="319"/>
      <c r="AH213" s="319"/>
      <c r="AI213" s="319"/>
      <c r="AJ213" s="319"/>
      <c r="AK213" s="319"/>
      <c r="AL213" s="319"/>
    </row>
    <row r="214" spans="1:38" ht="16.5" customHeight="1">
      <c r="A214" s="336"/>
      <c r="B214" s="336"/>
      <c r="C214" s="336"/>
      <c r="D214" s="336"/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336"/>
      <c r="S214" s="336"/>
      <c r="T214" s="336"/>
      <c r="U214" s="336"/>
      <c r="V214" s="336"/>
      <c r="W214" s="319"/>
      <c r="X214" s="319"/>
      <c r="Y214" s="319"/>
      <c r="Z214" s="319"/>
      <c r="AA214" s="319"/>
      <c r="AB214" s="319"/>
      <c r="AC214" s="319"/>
      <c r="AD214" s="319"/>
      <c r="AE214" s="319"/>
      <c r="AF214" s="319"/>
      <c r="AG214" s="319"/>
      <c r="AH214" s="319"/>
      <c r="AI214" s="319"/>
      <c r="AJ214" s="319"/>
      <c r="AK214" s="319"/>
      <c r="AL214" s="319"/>
    </row>
    <row r="215" spans="1:38" ht="16.5" customHeight="1">
      <c r="A215" s="336"/>
      <c r="B215" s="336"/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  <c r="T215" s="336"/>
      <c r="U215" s="336"/>
      <c r="V215" s="336"/>
      <c r="W215" s="319"/>
      <c r="X215" s="319"/>
      <c r="Y215" s="319"/>
      <c r="Z215" s="319"/>
      <c r="AA215" s="319"/>
      <c r="AB215" s="319"/>
      <c r="AC215" s="319"/>
      <c r="AD215" s="319"/>
      <c r="AE215" s="319"/>
      <c r="AF215" s="319"/>
      <c r="AG215" s="319"/>
      <c r="AH215" s="319"/>
      <c r="AI215" s="319"/>
      <c r="AJ215" s="319"/>
      <c r="AK215" s="319"/>
      <c r="AL215" s="319"/>
    </row>
    <row r="216" spans="1:38" ht="16.5" customHeight="1">
      <c r="A216" s="336"/>
      <c r="B216" s="336"/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  <c r="T216" s="336"/>
      <c r="U216" s="336"/>
      <c r="V216" s="336"/>
      <c r="W216" s="319"/>
      <c r="X216" s="319"/>
      <c r="Y216" s="319"/>
      <c r="Z216" s="319"/>
      <c r="AA216" s="319"/>
      <c r="AB216" s="319"/>
      <c r="AC216" s="319"/>
      <c r="AD216" s="319"/>
      <c r="AE216" s="319"/>
      <c r="AF216" s="319"/>
      <c r="AG216" s="319"/>
      <c r="AH216" s="319"/>
      <c r="AI216" s="319"/>
      <c r="AJ216" s="319"/>
      <c r="AK216" s="319"/>
      <c r="AL216" s="319"/>
    </row>
    <row r="217" spans="1:38" ht="16.5" customHeight="1">
      <c r="A217" s="336"/>
      <c r="B217" s="336"/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6"/>
      <c r="V217" s="336"/>
      <c r="W217" s="319"/>
      <c r="X217" s="319"/>
      <c r="Y217" s="319"/>
      <c r="Z217" s="319"/>
      <c r="AA217" s="319"/>
      <c r="AB217" s="319"/>
      <c r="AC217" s="319"/>
      <c r="AD217" s="319"/>
      <c r="AE217" s="319"/>
      <c r="AF217" s="319"/>
      <c r="AG217" s="319"/>
      <c r="AH217" s="319"/>
      <c r="AI217" s="319"/>
      <c r="AJ217" s="319"/>
      <c r="AK217" s="319"/>
      <c r="AL217" s="319"/>
    </row>
    <row r="218" spans="1:38" ht="16.5" customHeight="1">
      <c r="A218" s="336"/>
      <c r="B218" s="336"/>
      <c r="C218" s="336"/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36"/>
      <c r="W218" s="319"/>
      <c r="X218" s="319"/>
      <c r="Y218" s="319"/>
      <c r="Z218" s="319"/>
      <c r="AA218" s="319"/>
      <c r="AB218" s="319"/>
      <c r="AC218" s="319"/>
      <c r="AD218" s="319"/>
      <c r="AE218" s="319"/>
      <c r="AF218" s="319"/>
      <c r="AG218" s="319"/>
      <c r="AH218" s="319"/>
      <c r="AI218" s="319"/>
      <c r="AJ218" s="319"/>
      <c r="AK218" s="319"/>
      <c r="AL218" s="319"/>
    </row>
    <row r="219" spans="1:38" ht="16.5" customHeight="1">
      <c r="A219" s="336"/>
      <c r="B219" s="336"/>
      <c r="C219" s="336"/>
      <c r="D219" s="336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  <c r="T219" s="336"/>
      <c r="U219" s="336"/>
      <c r="V219" s="336"/>
      <c r="W219" s="319"/>
      <c r="X219" s="319"/>
      <c r="Y219" s="319"/>
      <c r="Z219" s="319"/>
      <c r="AA219" s="319"/>
      <c r="AB219" s="319"/>
      <c r="AC219" s="319"/>
      <c r="AD219" s="319"/>
      <c r="AE219" s="319"/>
      <c r="AF219" s="319"/>
      <c r="AG219" s="319"/>
      <c r="AH219" s="319"/>
      <c r="AI219" s="319"/>
      <c r="AJ219" s="319"/>
      <c r="AK219" s="319"/>
      <c r="AL219" s="319"/>
    </row>
    <row r="220" spans="1:38" ht="16.5" customHeight="1">
      <c r="A220" s="336"/>
      <c r="B220" s="336"/>
      <c r="C220" s="336"/>
      <c r="D220" s="336"/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  <c r="T220" s="336"/>
      <c r="U220" s="336"/>
      <c r="V220" s="336"/>
      <c r="W220" s="319"/>
      <c r="X220" s="319"/>
      <c r="Y220" s="319"/>
      <c r="Z220" s="319"/>
      <c r="AA220" s="319"/>
      <c r="AB220" s="319"/>
      <c r="AC220" s="319"/>
      <c r="AD220" s="319"/>
      <c r="AE220" s="319"/>
      <c r="AF220" s="319"/>
      <c r="AG220" s="319"/>
      <c r="AH220" s="319"/>
      <c r="AI220" s="319"/>
      <c r="AJ220" s="319"/>
      <c r="AK220" s="319"/>
      <c r="AL220" s="319"/>
    </row>
    <row r="221" spans="1:38" ht="16.5" customHeight="1">
      <c r="A221" s="336"/>
      <c r="B221" s="336"/>
      <c r="C221" s="336"/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336"/>
      <c r="S221" s="336"/>
      <c r="T221" s="336"/>
      <c r="U221" s="336"/>
      <c r="V221" s="336"/>
      <c r="W221" s="319"/>
      <c r="X221" s="319"/>
      <c r="Y221" s="319"/>
      <c r="Z221" s="319"/>
      <c r="AA221" s="319"/>
      <c r="AB221" s="319"/>
      <c r="AC221" s="319"/>
      <c r="AD221" s="319"/>
      <c r="AE221" s="319"/>
      <c r="AF221" s="319"/>
      <c r="AG221" s="319"/>
      <c r="AH221" s="319"/>
      <c r="AI221" s="319"/>
      <c r="AJ221" s="319"/>
      <c r="AK221" s="319"/>
      <c r="AL221" s="319"/>
    </row>
    <row r="222" spans="1:38" ht="16.5" customHeight="1">
      <c r="A222" s="336"/>
      <c r="B222" s="336"/>
      <c r="C222" s="336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  <c r="T222" s="336"/>
      <c r="U222" s="336"/>
      <c r="V222" s="336"/>
      <c r="W222" s="319"/>
      <c r="X222" s="319"/>
      <c r="Y222" s="319"/>
      <c r="Z222" s="319"/>
      <c r="AA222" s="319"/>
      <c r="AB222" s="319"/>
      <c r="AC222" s="319"/>
      <c r="AD222" s="319"/>
      <c r="AE222" s="319"/>
      <c r="AF222" s="319"/>
      <c r="AG222" s="319"/>
      <c r="AH222" s="319"/>
      <c r="AI222" s="319"/>
      <c r="AJ222" s="319"/>
      <c r="AK222" s="319"/>
      <c r="AL222" s="319"/>
    </row>
    <row r="223" spans="1:38" ht="16.5" customHeight="1">
      <c r="A223" s="336"/>
      <c r="B223" s="336"/>
      <c r="C223" s="336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  <c r="T223" s="336"/>
      <c r="U223" s="336"/>
      <c r="V223" s="336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  <c r="AL223" s="319"/>
    </row>
    <row r="224" spans="1:38" ht="16.5" customHeight="1">
      <c r="A224" s="336"/>
      <c r="B224" s="336"/>
      <c r="C224" s="336"/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  <c r="T224" s="336"/>
      <c r="U224" s="336"/>
      <c r="V224" s="336"/>
      <c r="W224" s="319"/>
      <c r="X224" s="319"/>
      <c r="Y224" s="319"/>
      <c r="Z224" s="319"/>
      <c r="AA224" s="319"/>
      <c r="AB224" s="319"/>
      <c r="AC224" s="319"/>
      <c r="AD224" s="319"/>
      <c r="AE224" s="319"/>
      <c r="AF224" s="319"/>
      <c r="AG224" s="319"/>
      <c r="AH224" s="319"/>
      <c r="AI224" s="319"/>
      <c r="AJ224" s="319"/>
      <c r="AK224" s="319"/>
      <c r="AL224" s="319"/>
    </row>
    <row r="225" spans="1:38" ht="16.5" customHeight="1">
      <c r="A225" s="336"/>
      <c r="B225" s="336"/>
      <c r="C225" s="336"/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6"/>
      <c r="S225" s="336"/>
      <c r="T225" s="336"/>
      <c r="U225" s="336"/>
      <c r="V225" s="336"/>
      <c r="W225" s="319"/>
      <c r="X225" s="319"/>
      <c r="Y225" s="319"/>
      <c r="Z225" s="319"/>
      <c r="AA225" s="319"/>
      <c r="AB225" s="319"/>
      <c r="AC225" s="319"/>
      <c r="AD225" s="319"/>
      <c r="AE225" s="319"/>
      <c r="AF225" s="319"/>
      <c r="AG225" s="319"/>
      <c r="AH225" s="319"/>
      <c r="AI225" s="319"/>
      <c r="AJ225" s="319"/>
      <c r="AK225" s="319"/>
      <c r="AL225" s="319"/>
    </row>
    <row r="226" spans="1:38" ht="16.5" customHeight="1">
      <c r="A226" s="336"/>
      <c r="B226" s="336"/>
      <c r="C226" s="336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  <c r="T226" s="336"/>
      <c r="U226" s="336"/>
      <c r="V226" s="336"/>
      <c r="W226" s="319"/>
      <c r="X226" s="319"/>
      <c r="Y226" s="319"/>
      <c r="Z226" s="319"/>
      <c r="AA226" s="319"/>
      <c r="AB226" s="319"/>
      <c r="AC226" s="319"/>
      <c r="AD226" s="319"/>
      <c r="AE226" s="319"/>
      <c r="AF226" s="319"/>
      <c r="AG226" s="319"/>
      <c r="AH226" s="319"/>
      <c r="AI226" s="319"/>
      <c r="AJ226" s="319"/>
      <c r="AK226" s="319"/>
      <c r="AL226" s="319"/>
    </row>
    <row r="227" spans="1:38" ht="16.5" customHeight="1">
      <c r="A227" s="336"/>
      <c r="B227" s="336"/>
      <c r="C227" s="336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336"/>
      <c r="T227" s="336"/>
      <c r="U227" s="336"/>
      <c r="V227" s="336"/>
      <c r="W227" s="319"/>
      <c r="X227" s="319"/>
      <c r="Y227" s="319"/>
      <c r="Z227" s="319"/>
      <c r="AA227" s="319"/>
      <c r="AB227" s="319"/>
      <c r="AC227" s="319"/>
      <c r="AD227" s="319"/>
      <c r="AE227" s="319"/>
      <c r="AF227" s="319"/>
      <c r="AG227" s="319"/>
      <c r="AH227" s="319"/>
      <c r="AI227" s="319"/>
      <c r="AJ227" s="319"/>
      <c r="AK227" s="319"/>
      <c r="AL227" s="319"/>
    </row>
    <row r="228" spans="1:38" ht="16.5" customHeight="1">
      <c r="W228" s="319"/>
      <c r="X228" s="319"/>
      <c r="Y228" s="319"/>
      <c r="Z228" s="319"/>
      <c r="AA228" s="319"/>
      <c r="AB228" s="319"/>
      <c r="AC228" s="319"/>
      <c r="AD228" s="319"/>
      <c r="AE228" s="319"/>
      <c r="AF228" s="319"/>
      <c r="AG228" s="319"/>
      <c r="AH228" s="319"/>
      <c r="AI228" s="319"/>
      <c r="AJ228" s="319"/>
      <c r="AK228" s="319"/>
      <c r="AL228" s="319"/>
    </row>
    <row r="229" spans="1:38" ht="16.5" customHeight="1">
      <c r="W229" s="319"/>
      <c r="X229" s="319"/>
      <c r="Y229" s="319"/>
      <c r="Z229" s="319"/>
      <c r="AA229" s="319"/>
      <c r="AB229" s="319"/>
      <c r="AC229" s="319"/>
      <c r="AD229" s="319"/>
      <c r="AE229" s="319"/>
      <c r="AF229" s="319"/>
      <c r="AG229" s="319"/>
      <c r="AH229" s="319"/>
      <c r="AI229" s="319"/>
      <c r="AJ229" s="319"/>
      <c r="AK229" s="319"/>
      <c r="AL229" s="319"/>
    </row>
    <row r="230" spans="1:38" ht="16.5" customHeight="1">
      <c r="W230" s="319"/>
      <c r="X230" s="319"/>
      <c r="Y230" s="319"/>
      <c r="Z230" s="319"/>
      <c r="AA230" s="319"/>
      <c r="AB230" s="319"/>
      <c r="AC230" s="319"/>
      <c r="AD230" s="319"/>
      <c r="AE230" s="319"/>
      <c r="AF230" s="319"/>
      <c r="AG230" s="319"/>
      <c r="AH230" s="319"/>
      <c r="AI230" s="319"/>
      <c r="AJ230" s="319"/>
      <c r="AK230" s="319"/>
      <c r="AL230" s="319"/>
    </row>
  </sheetData>
  <mergeCells count="4">
    <mergeCell ref="M29:N29"/>
    <mergeCell ref="A31:S31"/>
    <mergeCell ref="A32:S32"/>
    <mergeCell ref="A1:S1"/>
  </mergeCells>
  <phoneticPr fontId="41" type="noConversion"/>
  <printOptions horizontalCentered="1"/>
  <pageMargins left="0.59055118110236227" right="0.59055118110236227" top="1.1605511811023623" bottom="0.59055118110236227" header="0.59055118110236227" footer="0.59055118110236227"/>
  <pageSetup scale="83" firstPageNumber="26" orientation="portrait" useFirstPageNumber="1" r:id="rId1"/>
  <headerFooter alignWithMargins="0"/>
  <ignoredErrors>
    <ignoredError sqref="L9:P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227"/>
  <sheetViews>
    <sheetView showGridLines="0" zoomScaleNormal="100" zoomScaleSheetLayoutView="100" workbookViewId="0">
      <selection activeCell="Z25" sqref="Z25"/>
    </sheetView>
  </sheetViews>
  <sheetFormatPr baseColWidth="10" defaultColWidth="11.42578125" defaultRowHeight="16.5" customHeight="1"/>
  <cols>
    <col min="1" max="1" width="62.140625" style="113" customWidth="1"/>
    <col min="2" max="2" width="8.5703125" style="83" hidden="1" customWidth="1"/>
    <col min="3" max="3" width="9" style="113" hidden="1" customWidth="1"/>
    <col min="4" max="5" width="9.140625" style="113" hidden="1" customWidth="1"/>
    <col min="6" max="6" width="11.5703125" style="113" hidden="1" customWidth="1"/>
    <col min="7" max="7" width="12.42578125" style="113" hidden="1" customWidth="1"/>
    <col min="8" max="8" width="13.42578125" style="113" hidden="1" customWidth="1"/>
    <col min="9" max="9" width="12.5703125" style="113" hidden="1" customWidth="1"/>
    <col min="10" max="10" width="9.140625" style="113" hidden="1" customWidth="1"/>
    <col min="11" max="11" width="10" style="113" hidden="1" customWidth="1"/>
    <col min="12" max="12" width="10.5703125" style="113" hidden="1" customWidth="1"/>
    <col min="13" max="13" width="10.42578125" style="113" hidden="1" customWidth="1"/>
    <col min="14" max="16" width="10.42578125" style="113" customWidth="1"/>
    <col min="17" max="17" width="12.42578125" style="113" customWidth="1"/>
    <col min="18" max="18" width="11.42578125" style="83"/>
    <col min="19" max="16384" width="11.42578125" style="113"/>
  </cols>
  <sheetData>
    <row r="1" spans="1:18" s="4" customFormat="1" ht="34.5" customHeight="1">
      <c r="A1" s="642" t="s">
        <v>258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589"/>
    </row>
    <row r="2" spans="1:18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590"/>
    </row>
    <row r="3" spans="1:18" s="4" customFormat="1" ht="5.0999999999999996" customHeight="1">
      <c r="A3" s="179"/>
      <c r="B3" s="5"/>
      <c r="C3" s="5"/>
      <c r="D3" s="5"/>
      <c r="R3" s="589"/>
    </row>
    <row r="4" spans="1:18" s="107" customFormat="1" ht="15" customHeight="1">
      <c r="A4" s="477" t="s">
        <v>254</v>
      </c>
      <c r="B4" s="172"/>
      <c r="C4" s="172"/>
      <c r="D4" s="172"/>
      <c r="E4" s="172"/>
      <c r="R4" s="591"/>
    </row>
    <row r="5" spans="1:18" s="107" customFormat="1" ht="15" customHeight="1">
      <c r="A5" s="108"/>
      <c r="B5" s="108"/>
      <c r="C5" s="109"/>
      <c r="R5" s="591"/>
    </row>
    <row r="6" spans="1:18" s="107" customFormat="1" ht="15" customHeight="1">
      <c r="A6" s="110"/>
      <c r="B6" s="110"/>
      <c r="C6" s="111"/>
      <c r="D6" s="112"/>
      <c r="E6" s="82"/>
      <c r="Q6" s="83"/>
      <c r="R6" s="83" t="s">
        <v>35</v>
      </c>
    </row>
    <row r="7" spans="1:18" ht="15" customHeight="1">
      <c r="A7" s="503" t="s">
        <v>62</v>
      </c>
      <c r="B7" s="504">
        <v>2005</v>
      </c>
      <c r="C7" s="504">
        <v>2006</v>
      </c>
      <c r="D7" s="504">
        <v>2007</v>
      </c>
      <c r="E7" s="504">
        <v>2008</v>
      </c>
      <c r="F7" s="504">
        <v>2009</v>
      </c>
      <c r="G7" s="504">
        <v>2010</v>
      </c>
      <c r="H7" s="504">
        <v>2011</v>
      </c>
      <c r="I7" s="504">
        <v>2012</v>
      </c>
      <c r="J7" s="504">
        <v>2013</v>
      </c>
      <c r="K7" s="504">
        <v>2014</v>
      </c>
      <c r="L7" s="504">
        <v>2015</v>
      </c>
      <c r="M7" s="504">
        <v>2016</v>
      </c>
      <c r="N7" s="504">
        <v>2017</v>
      </c>
      <c r="O7" s="504">
        <v>2018</v>
      </c>
      <c r="P7" s="504">
        <v>2019</v>
      </c>
      <c r="Q7" s="504">
        <v>2020</v>
      </c>
      <c r="R7" s="509">
        <v>2021</v>
      </c>
    </row>
    <row r="8" spans="1:18" ht="5.0999999999999996" customHeight="1">
      <c r="A8" s="115"/>
      <c r="B8" s="71"/>
      <c r="C8" s="114"/>
      <c r="D8" s="114"/>
    </row>
    <row r="9" spans="1:18" ht="18.75" customHeight="1">
      <c r="A9" s="505" t="s">
        <v>168</v>
      </c>
      <c r="B9" s="514">
        <f t="shared" ref="B9:H9" si="0">B11++B19+B25+B51+B59+B67+B77+B78</f>
        <v>215817.60000000001</v>
      </c>
      <c r="C9" s="514">
        <f t="shared" si="0"/>
        <v>232660.3</v>
      </c>
      <c r="D9" s="480">
        <f t="shared" si="0"/>
        <v>278318</v>
      </c>
      <c r="E9" s="480">
        <f t="shared" si="0"/>
        <v>335632.5</v>
      </c>
      <c r="F9" s="480">
        <f t="shared" si="0"/>
        <v>316495.25999999995</v>
      </c>
      <c r="G9" s="480">
        <f t="shared" si="0"/>
        <v>399240</v>
      </c>
      <c r="H9" s="480">
        <f t="shared" si="0"/>
        <v>452404.80000000005</v>
      </c>
      <c r="I9" s="480">
        <f>SUM(I11,I19,I25,I51,I59,I67,I76,I77,I78)</f>
        <v>488452.6</v>
      </c>
      <c r="J9" s="480">
        <f>SUM(J11,J19,J25,J51,J59,J67,J76,J77,J78)</f>
        <v>517266.99999999994</v>
      </c>
      <c r="K9" s="480">
        <f>K11+K19+K25+K51+K59+K67+K76+K77+K78</f>
        <v>562621.30000000016</v>
      </c>
      <c r="L9" s="480">
        <f>L11+L19+L25+L51+L59+L67+L76+L77+L78</f>
        <v>534820.5</v>
      </c>
      <c r="M9" s="480">
        <f>M11+M25+M51+M59+M67+M77+M78</f>
        <v>623334.80000000005</v>
      </c>
      <c r="N9" s="480">
        <f>N11+N19+N25+N51+N59+N67+N76+N77+N78</f>
        <v>642549.80000000005</v>
      </c>
      <c r="O9" s="480">
        <f>O11+O19+O25+O51+O59+O67+O76+O77+O78</f>
        <v>628127.4</v>
      </c>
      <c r="P9" s="480">
        <f>P11+P19+P25+P51+P59+P67+P76+P77+P78</f>
        <v>587142.9</v>
      </c>
      <c r="Q9" s="480">
        <f>Q11+Q19+Q25+Q51+Q59+Q67+Q76+Q77+Q78</f>
        <v>574635.70000000007</v>
      </c>
      <c r="R9" s="480">
        <v>2400660.5</v>
      </c>
    </row>
    <row r="10" spans="1:18" ht="3" customHeight="1">
      <c r="A10" s="516"/>
      <c r="B10" s="372"/>
      <c r="C10" s="372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</row>
    <row r="11" spans="1:18" ht="18.75" customHeight="1">
      <c r="A11" s="505" t="s">
        <v>63</v>
      </c>
      <c r="B11" s="480">
        <f t="shared" ref="B11:O11" si="1">SUM(B12:B17)</f>
        <v>15767.899999999998</v>
      </c>
      <c r="C11" s="480">
        <f t="shared" si="1"/>
        <v>9611</v>
      </c>
      <c r="D11" s="480">
        <f t="shared" si="1"/>
        <v>21030.5</v>
      </c>
      <c r="E11" s="480">
        <f t="shared" si="1"/>
        <v>22053.300000000003</v>
      </c>
      <c r="F11" s="480">
        <f t="shared" si="1"/>
        <v>31286.400000000001</v>
      </c>
      <c r="G11" s="480">
        <f t="shared" si="1"/>
        <v>19345.799999999996</v>
      </c>
      <c r="H11" s="480">
        <f t="shared" si="1"/>
        <v>10204.400000000001</v>
      </c>
      <c r="I11" s="480">
        <f t="shared" si="1"/>
        <v>123262.5</v>
      </c>
      <c r="J11" s="480">
        <f t="shared" si="1"/>
        <v>127246.6</v>
      </c>
      <c r="K11" s="480">
        <f t="shared" si="1"/>
        <v>54497.499999999993</v>
      </c>
      <c r="L11" s="480">
        <f t="shared" si="1"/>
        <v>36491.900000000009</v>
      </c>
      <c r="M11" s="480">
        <f t="shared" si="1"/>
        <v>40473.9</v>
      </c>
      <c r="N11" s="480">
        <f t="shared" si="1"/>
        <v>45614.299999999988</v>
      </c>
      <c r="O11" s="480">
        <f t="shared" si="1"/>
        <v>45842.200000000004</v>
      </c>
      <c r="P11" s="480">
        <f>SUM(P12:P17)</f>
        <v>26286.799999999999</v>
      </c>
      <c r="Q11" s="480">
        <f>SUM(Q12:Q17)</f>
        <v>52980.099999999991</v>
      </c>
      <c r="R11" s="480">
        <v>289341</v>
      </c>
    </row>
    <row r="12" spans="1:18" ht="25.5" customHeight="1">
      <c r="A12" s="118" t="s">
        <v>64</v>
      </c>
      <c r="B12" s="114">
        <v>6419.4</v>
      </c>
      <c r="C12" s="66">
        <v>6572.7</v>
      </c>
      <c r="D12" s="66">
        <v>8118.2</v>
      </c>
      <c r="E12" s="61">
        <v>11347.8</v>
      </c>
      <c r="F12" s="61">
        <v>12474.9</v>
      </c>
      <c r="G12" s="119">
        <v>18239.599999999999</v>
      </c>
      <c r="H12" s="119">
        <v>6476.5</v>
      </c>
      <c r="I12" s="119">
        <v>121411.09999999999</v>
      </c>
      <c r="J12" s="119">
        <v>90411.900000000009</v>
      </c>
      <c r="K12" s="119">
        <v>14230.599999999999</v>
      </c>
      <c r="L12" s="119">
        <v>256.39999999999998</v>
      </c>
      <c r="M12" s="119">
        <v>19911.399999999998</v>
      </c>
      <c r="N12" s="119">
        <v>1008.6</v>
      </c>
      <c r="O12" s="119">
        <v>3229.5</v>
      </c>
      <c r="P12" s="119">
        <v>6828.2</v>
      </c>
      <c r="Q12" s="119">
        <v>69.800000000000011</v>
      </c>
      <c r="R12" s="83">
        <v>31197.1</v>
      </c>
    </row>
    <row r="13" spans="1:18" ht="18.75" customHeight="1">
      <c r="A13" s="118" t="s">
        <v>199</v>
      </c>
      <c r="B13" s="114">
        <v>63.6</v>
      </c>
      <c r="C13" s="66">
        <v>723.5</v>
      </c>
      <c r="D13" s="66">
        <v>1990</v>
      </c>
      <c r="E13" s="61">
        <v>914.7</v>
      </c>
      <c r="F13" s="61">
        <v>2067.8000000000002</v>
      </c>
      <c r="G13" s="119">
        <v>15.3</v>
      </c>
      <c r="H13" s="119">
        <v>1175.3</v>
      </c>
      <c r="I13" s="119">
        <v>586.29999999999995</v>
      </c>
      <c r="J13" s="119">
        <v>667.9</v>
      </c>
      <c r="K13" s="119">
        <v>256.60000000000002</v>
      </c>
      <c r="L13" s="119">
        <v>997.8</v>
      </c>
      <c r="M13" s="119">
        <v>699.7</v>
      </c>
      <c r="N13" s="119">
        <v>235</v>
      </c>
      <c r="O13" s="119">
        <v>1746.3000000000002</v>
      </c>
      <c r="P13" s="119">
        <v>2767.3</v>
      </c>
      <c r="Q13" s="119">
        <v>22672</v>
      </c>
      <c r="R13" s="83">
        <v>140725.4</v>
      </c>
    </row>
    <row r="14" spans="1:18" ht="18.75" customHeight="1">
      <c r="A14" s="118" t="s">
        <v>65</v>
      </c>
      <c r="B14" s="114">
        <v>8728.7999999999993</v>
      </c>
      <c r="C14" s="66">
        <v>1876.3</v>
      </c>
      <c r="D14" s="66">
        <v>10765.7</v>
      </c>
      <c r="E14" s="61">
        <v>9363.9</v>
      </c>
      <c r="F14" s="61">
        <v>16040.8</v>
      </c>
      <c r="G14" s="119">
        <v>174.6</v>
      </c>
      <c r="H14" s="119">
        <v>1474.8</v>
      </c>
      <c r="I14" s="119">
        <v>1118.2</v>
      </c>
      <c r="J14" s="119">
        <v>35896.199999999997</v>
      </c>
      <c r="K14" s="119">
        <v>33802.5</v>
      </c>
      <c r="L14" s="119">
        <v>26412.7</v>
      </c>
      <c r="M14" s="119">
        <v>19228.2</v>
      </c>
      <c r="N14" s="119">
        <v>43918.399999999994</v>
      </c>
      <c r="O14" s="119">
        <v>39835.200000000004</v>
      </c>
      <c r="P14" s="119">
        <v>15838.5</v>
      </c>
      <c r="Q14" s="106">
        <v>29292.199999999993</v>
      </c>
      <c r="R14" s="83">
        <v>98667.499999999971</v>
      </c>
    </row>
    <row r="15" spans="1:18" ht="18.75" customHeight="1">
      <c r="A15" s="118" t="s">
        <v>66</v>
      </c>
      <c r="B15" s="114">
        <v>6.8</v>
      </c>
      <c r="C15" s="66">
        <v>0</v>
      </c>
      <c r="D15" s="66">
        <v>4</v>
      </c>
      <c r="E15" s="61">
        <v>18.100000000000001</v>
      </c>
      <c r="F15" s="61">
        <v>44.700000000000045</v>
      </c>
      <c r="G15" s="119">
        <v>181.1</v>
      </c>
      <c r="H15" s="119">
        <v>981.7</v>
      </c>
      <c r="I15" s="119">
        <v>50.3</v>
      </c>
      <c r="J15" s="119">
        <v>121.8</v>
      </c>
      <c r="K15" s="119">
        <v>5980.1</v>
      </c>
      <c r="L15" s="119">
        <v>8356.8000000000011</v>
      </c>
      <c r="M15" s="119">
        <v>491</v>
      </c>
      <c r="N15" s="119">
        <v>31.900000000000002</v>
      </c>
      <c r="O15" s="119">
        <v>27.4</v>
      </c>
      <c r="P15" s="106" t="s">
        <v>37</v>
      </c>
      <c r="Q15" s="119">
        <v>441.8</v>
      </c>
      <c r="R15" s="83">
        <v>18741</v>
      </c>
    </row>
    <row r="16" spans="1:18" ht="25.5" customHeight="1">
      <c r="A16" s="118" t="s">
        <v>67</v>
      </c>
      <c r="B16" s="114">
        <v>347.9</v>
      </c>
      <c r="C16" s="66">
        <v>55.2</v>
      </c>
      <c r="D16" s="66" t="s">
        <v>37</v>
      </c>
      <c r="E16" s="61">
        <v>10.9</v>
      </c>
      <c r="F16" s="61">
        <v>241.9</v>
      </c>
      <c r="G16" s="106" t="s">
        <v>37</v>
      </c>
      <c r="H16" s="106">
        <v>88</v>
      </c>
      <c r="I16" s="83" t="s">
        <v>37</v>
      </c>
      <c r="J16" s="119">
        <v>114.60000000000001</v>
      </c>
      <c r="K16" s="119">
        <v>147</v>
      </c>
      <c r="L16" s="119">
        <v>225.4</v>
      </c>
      <c r="M16" s="119">
        <v>136.1</v>
      </c>
      <c r="N16" s="119">
        <v>313.7</v>
      </c>
      <c r="O16" s="119">
        <v>162.1</v>
      </c>
      <c r="P16" s="119">
        <v>175.79999999999998</v>
      </c>
      <c r="Q16" s="119">
        <v>16.7</v>
      </c>
      <c r="R16" s="83" t="s">
        <v>37</v>
      </c>
    </row>
    <row r="17" spans="1:18" ht="18.75" customHeight="1">
      <c r="A17" s="120" t="s">
        <v>68</v>
      </c>
      <c r="B17" s="114">
        <v>201.4</v>
      </c>
      <c r="C17" s="66">
        <v>383.3</v>
      </c>
      <c r="D17" s="66">
        <v>152.6</v>
      </c>
      <c r="E17" s="61">
        <v>397.9</v>
      </c>
      <c r="F17" s="61">
        <v>416.3</v>
      </c>
      <c r="G17" s="119">
        <v>735.2</v>
      </c>
      <c r="H17" s="119">
        <v>8.1</v>
      </c>
      <c r="I17" s="106">
        <v>96.6</v>
      </c>
      <c r="J17" s="119">
        <v>34.200000000000003</v>
      </c>
      <c r="K17" s="113">
        <v>80.7</v>
      </c>
      <c r="L17" s="113">
        <v>242.79999999999998</v>
      </c>
      <c r="M17" s="113">
        <v>7.5</v>
      </c>
      <c r="N17" s="119">
        <v>106.7</v>
      </c>
      <c r="O17" s="119">
        <v>841.7</v>
      </c>
      <c r="P17" s="119">
        <v>677</v>
      </c>
      <c r="Q17" s="119">
        <v>487.59999999999997</v>
      </c>
      <c r="R17" s="83">
        <v>10</v>
      </c>
    </row>
    <row r="18" spans="1:18" ht="18.75" customHeight="1">
      <c r="A18" s="122"/>
      <c r="B18" s="114"/>
      <c r="C18" s="114"/>
      <c r="D18" s="66"/>
      <c r="O18" s="117"/>
      <c r="P18" s="121"/>
    </row>
    <row r="19" spans="1:18" ht="18.75" customHeight="1">
      <c r="A19" s="505" t="s">
        <v>69</v>
      </c>
      <c r="B19" s="480">
        <f t="shared" ref="B19:Q19" si="2">SUM(B20:B23)</f>
        <v>179.7</v>
      </c>
      <c r="C19" s="480">
        <f t="shared" si="2"/>
        <v>29.299999999999997</v>
      </c>
      <c r="D19" s="480">
        <f t="shared" si="2"/>
        <v>27.3</v>
      </c>
      <c r="E19" s="480">
        <f t="shared" si="2"/>
        <v>28.2</v>
      </c>
      <c r="F19" s="480">
        <f t="shared" si="2"/>
        <v>76.66</v>
      </c>
      <c r="G19" s="480">
        <f t="shared" si="2"/>
        <v>11.3</v>
      </c>
      <c r="H19" s="480">
        <f t="shared" si="2"/>
        <v>49</v>
      </c>
      <c r="I19" s="515" t="s">
        <v>37</v>
      </c>
      <c r="J19" s="480">
        <f t="shared" si="2"/>
        <v>53.4</v>
      </c>
      <c r="K19" s="480">
        <f t="shared" si="2"/>
        <v>699.50000000000011</v>
      </c>
      <c r="L19" s="480">
        <f t="shared" si="2"/>
        <v>230.20000000000002</v>
      </c>
      <c r="M19" s="480" t="s">
        <v>37</v>
      </c>
      <c r="N19" s="480">
        <f t="shared" si="2"/>
        <v>677.7</v>
      </c>
      <c r="O19" s="480">
        <f t="shared" si="2"/>
        <v>437</v>
      </c>
      <c r="P19" s="480">
        <f t="shared" si="2"/>
        <v>417</v>
      </c>
      <c r="Q19" s="480">
        <f t="shared" si="2"/>
        <v>285.80000000000007</v>
      </c>
      <c r="R19" s="480">
        <v>10</v>
      </c>
    </row>
    <row r="20" spans="1:18" ht="18.75" customHeight="1">
      <c r="A20" s="120" t="s">
        <v>70</v>
      </c>
      <c r="B20" s="66" t="s">
        <v>37</v>
      </c>
      <c r="C20" s="66" t="s">
        <v>37</v>
      </c>
      <c r="D20" s="66" t="s">
        <v>37</v>
      </c>
      <c r="E20" s="61" t="s">
        <v>37</v>
      </c>
      <c r="F20" s="83" t="s">
        <v>37</v>
      </c>
      <c r="G20" s="83" t="s">
        <v>37</v>
      </c>
      <c r="H20" s="83">
        <v>29.8</v>
      </c>
      <c r="I20" s="83" t="s">
        <v>37</v>
      </c>
      <c r="J20" s="119">
        <v>53.4</v>
      </c>
      <c r="K20" s="119">
        <v>258.8</v>
      </c>
      <c r="L20" s="106" t="s">
        <v>37</v>
      </c>
      <c r="M20" s="66" t="s">
        <v>37</v>
      </c>
      <c r="N20" s="66">
        <v>308.5</v>
      </c>
      <c r="O20" s="66" t="s">
        <v>37</v>
      </c>
      <c r="P20" s="66" t="s">
        <v>37</v>
      </c>
      <c r="Q20" s="66" t="s">
        <v>37</v>
      </c>
      <c r="R20" s="83" t="s">
        <v>37</v>
      </c>
    </row>
    <row r="21" spans="1:18" ht="18.75" customHeight="1">
      <c r="A21" s="120" t="s">
        <v>71</v>
      </c>
      <c r="B21" s="114">
        <v>128</v>
      </c>
      <c r="C21" s="66">
        <v>0.2</v>
      </c>
      <c r="D21" s="66" t="s">
        <v>37</v>
      </c>
      <c r="E21" s="61">
        <v>15.6</v>
      </c>
      <c r="F21" s="83" t="s">
        <v>37</v>
      </c>
      <c r="G21" s="83" t="s">
        <v>37</v>
      </c>
      <c r="H21" s="83" t="s">
        <v>37</v>
      </c>
      <c r="I21" s="83" t="s">
        <v>37</v>
      </c>
      <c r="J21" s="83" t="s">
        <v>37</v>
      </c>
      <c r="K21" s="83">
        <v>426.1</v>
      </c>
      <c r="L21" s="83">
        <v>191.3</v>
      </c>
      <c r="M21" s="66" t="s">
        <v>37</v>
      </c>
      <c r="N21" s="66">
        <v>369.2</v>
      </c>
      <c r="O21" s="205">
        <v>437</v>
      </c>
      <c r="P21" s="205">
        <v>417</v>
      </c>
      <c r="Q21" s="66" t="s">
        <v>37</v>
      </c>
      <c r="R21" s="83" t="s">
        <v>37</v>
      </c>
    </row>
    <row r="22" spans="1:18" ht="18.75" customHeight="1">
      <c r="A22" s="120" t="s">
        <v>72</v>
      </c>
      <c r="B22" s="114">
        <v>36.700000000000003</v>
      </c>
      <c r="C22" s="66">
        <v>15</v>
      </c>
      <c r="D22" s="66" t="s">
        <v>37</v>
      </c>
      <c r="E22" s="61">
        <v>12.6</v>
      </c>
      <c r="F22" s="61">
        <v>76.06</v>
      </c>
      <c r="G22" s="83" t="s">
        <v>37</v>
      </c>
      <c r="H22" s="83">
        <v>19.2</v>
      </c>
      <c r="I22" s="83" t="s">
        <v>37</v>
      </c>
      <c r="J22" s="83" t="s">
        <v>37</v>
      </c>
      <c r="K22" s="83" t="s">
        <v>37</v>
      </c>
      <c r="L22" s="83">
        <v>21</v>
      </c>
      <c r="M22" s="66" t="s">
        <v>37</v>
      </c>
      <c r="N22" s="66" t="s">
        <v>37</v>
      </c>
      <c r="O22" s="66" t="s">
        <v>37</v>
      </c>
      <c r="P22" s="66" t="s">
        <v>37</v>
      </c>
      <c r="Q22" s="66">
        <v>8.6</v>
      </c>
      <c r="R22" s="83" t="s">
        <v>37</v>
      </c>
    </row>
    <row r="23" spans="1:18" ht="18.75" customHeight="1">
      <c r="A23" s="120" t="s">
        <v>68</v>
      </c>
      <c r="B23" s="114">
        <v>15</v>
      </c>
      <c r="C23" s="66">
        <v>14.1</v>
      </c>
      <c r="D23" s="66">
        <v>27.3</v>
      </c>
      <c r="E23" s="61" t="s">
        <v>37</v>
      </c>
      <c r="F23" s="61">
        <v>0.6</v>
      </c>
      <c r="G23" s="113">
        <v>11.3</v>
      </c>
      <c r="H23" s="83" t="s">
        <v>37</v>
      </c>
      <c r="I23" s="83" t="s">
        <v>37</v>
      </c>
      <c r="J23" s="83" t="s">
        <v>37</v>
      </c>
      <c r="K23" s="83">
        <v>14.6</v>
      </c>
      <c r="L23" s="83">
        <v>17.899999999999999</v>
      </c>
      <c r="M23" s="66" t="s">
        <v>37</v>
      </c>
      <c r="N23" s="66" t="s">
        <v>37</v>
      </c>
      <c r="O23" s="66" t="s">
        <v>37</v>
      </c>
      <c r="P23" s="66" t="s">
        <v>37</v>
      </c>
      <c r="Q23" s="66">
        <v>277.20000000000005</v>
      </c>
      <c r="R23" s="83">
        <v>10</v>
      </c>
    </row>
    <row r="24" spans="1:18" ht="18.75" customHeight="1">
      <c r="A24" s="122"/>
      <c r="B24" s="114"/>
      <c r="C24" s="114"/>
      <c r="D24" s="66"/>
    </row>
    <row r="25" spans="1:18" ht="18.75" customHeight="1">
      <c r="A25" s="505" t="s">
        <v>73</v>
      </c>
      <c r="B25" s="480">
        <f t="shared" ref="B25:I25" si="3">SUM(B26:B34)</f>
        <v>100323.4</v>
      </c>
      <c r="C25" s="480">
        <f t="shared" si="3"/>
        <v>109236.6</v>
      </c>
      <c r="D25" s="480">
        <f t="shared" si="3"/>
        <v>129075.59999999999</v>
      </c>
      <c r="E25" s="480">
        <f t="shared" si="3"/>
        <v>159102.90000000002</v>
      </c>
      <c r="F25" s="480">
        <f t="shared" si="3"/>
        <v>134979.4</v>
      </c>
      <c r="G25" s="480">
        <f t="shared" si="3"/>
        <v>251312.19999999998</v>
      </c>
      <c r="H25" s="480">
        <f t="shared" si="3"/>
        <v>309354.09999999998</v>
      </c>
      <c r="I25" s="480">
        <f t="shared" si="3"/>
        <v>240946.8</v>
      </c>
      <c r="J25" s="480">
        <f t="shared" ref="J25:Q25" si="4">SUM(J26:J34)</f>
        <v>230435.59999999998</v>
      </c>
      <c r="K25" s="480">
        <f t="shared" si="4"/>
        <v>258398.4</v>
      </c>
      <c r="L25" s="480">
        <f t="shared" si="4"/>
        <v>298054.3</v>
      </c>
      <c r="M25" s="480">
        <f t="shared" si="4"/>
        <v>405223.1</v>
      </c>
      <c r="N25" s="480">
        <f t="shared" si="4"/>
        <v>412203.70000000007</v>
      </c>
      <c r="O25" s="480">
        <f t="shared" si="4"/>
        <v>377042.40000000008</v>
      </c>
      <c r="P25" s="480">
        <f t="shared" si="4"/>
        <v>385855.9</v>
      </c>
      <c r="Q25" s="480">
        <f t="shared" si="4"/>
        <v>419082.70000000007</v>
      </c>
      <c r="R25" s="480">
        <v>1541415</v>
      </c>
    </row>
    <row r="26" spans="1:18" ht="18.75" customHeight="1">
      <c r="A26" s="120" t="s">
        <v>74</v>
      </c>
      <c r="B26" s="66">
        <v>211.2</v>
      </c>
      <c r="C26" s="66">
        <v>6</v>
      </c>
      <c r="D26" s="66" t="s">
        <v>37</v>
      </c>
      <c r="E26" s="61">
        <v>21.5</v>
      </c>
      <c r="F26" s="61">
        <v>5.4</v>
      </c>
      <c r="G26" s="119">
        <v>335.9</v>
      </c>
      <c r="H26" s="119">
        <v>413.6</v>
      </c>
      <c r="I26" s="119">
        <v>576.5</v>
      </c>
      <c r="J26" s="119">
        <v>144.30000000000001</v>
      </c>
      <c r="K26" s="119">
        <v>585.20000000000005</v>
      </c>
      <c r="L26" s="119">
        <v>73.2</v>
      </c>
      <c r="M26" s="119">
        <v>476.5</v>
      </c>
      <c r="N26" s="119">
        <v>323</v>
      </c>
      <c r="O26" s="66" t="s">
        <v>37</v>
      </c>
      <c r="P26" s="119">
        <v>107</v>
      </c>
      <c r="Q26" s="119">
        <v>156</v>
      </c>
      <c r="R26" s="83" t="s">
        <v>37</v>
      </c>
    </row>
    <row r="27" spans="1:18" ht="18.75" customHeight="1">
      <c r="A27" s="120" t="s">
        <v>75</v>
      </c>
      <c r="B27" s="66">
        <v>701.4</v>
      </c>
      <c r="C27" s="66">
        <v>2297.1999999999998</v>
      </c>
      <c r="D27" s="66">
        <v>160</v>
      </c>
      <c r="E27" s="61">
        <v>2328.4</v>
      </c>
      <c r="F27" s="61">
        <v>3245.8</v>
      </c>
      <c r="G27" s="119">
        <v>132.30000000000001</v>
      </c>
      <c r="H27" s="119">
        <v>16.100000000000001</v>
      </c>
      <c r="I27" s="119">
        <v>1702.4</v>
      </c>
      <c r="J27" s="119">
        <v>4399.0999999999995</v>
      </c>
      <c r="K27" s="119">
        <v>11369.999999999998</v>
      </c>
      <c r="L27" s="119">
        <v>2427.7999999999997</v>
      </c>
      <c r="M27" s="119">
        <v>6943</v>
      </c>
      <c r="N27" s="119">
        <v>2369</v>
      </c>
      <c r="O27" s="119">
        <v>2530</v>
      </c>
      <c r="P27" s="119">
        <v>13070.699999999999</v>
      </c>
      <c r="Q27" s="119">
        <v>4072.3</v>
      </c>
      <c r="R27" s="83">
        <v>25020.100000000002</v>
      </c>
    </row>
    <row r="28" spans="1:18" ht="18.75" customHeight="1">
      <c r="A28" s="120" t="s">
        <v>76</v>
      </c>
      <c r="B28" s="66">
        <v>4384</v>
      </c>
      <c r="C28" s="66">
        <v>2523.6</v>
      </c>
      <c r="D28" s="66">
        <v>1345.8</v>
      </c>
      <c r="E28" s="61">
        <v>1171.4000000000001</v>
      </c>
      <c r="F28" s="61">
        <v>1925.9</v>
      </c>
      <c r="G28" s="119">
        <v>3647</v>
      </c>
      <c r="H28" s="119">
        <v>255</v>
      </c>
      <c r="I28" s="119">
        <v>1142.5</v>
      </c>
      <c r="J28" s="119">
        <v>6340.2999999999993</v>
      </c>
      <c r="K28" s="119">
        <v>917.5</v>
      </c>
      <c r="L28" s="119">
        <v>20.2</v>
      </c>
      <c r="M28" s="119">
        <v>889</v>
      </c>
      <c r="N28" s="119">
        <v>2218.6999999999998</v>
      </c>
      <c r="O28" s="119">
        <v>6371.0000000000009</v>
      </c>
      <c r="P28" s="119">
        <v>8533</v>
      </c>
      <c r="Q28" s="119">
        <v>9510.9999999999982</v>
      </c>
      <c r="R28" s="83">
        <v>23010.1</v>
      </c>
    </row>
    <row r="29" spans="1:18" ht="18.75" customHeight="1">
      <c r="A29" s="120" t="s">
        <v>77</v>
      </c>
      <c r="B29" s="66">
        <v>7958.1</v>
      </c>
      <c r="C29" s="66">
        <v>5893.3</v>
      </c>
      <c r="D29" s="66">
        <v>6330.7</v>
      </c>
      <c r="E29" s="61">
        <v>17972.900000000001</v>
      </c>
      <c r="F29" s="61">
        <v>14147.400000000001</v>
      </c>
      <c r="G29" s="119">
        <v>9382.4</v>
      </c>
      <c r="H29" s="119">
        <v>15721.5</v>
      </c>
      <c r="I29" s="119">
        <v>6221.6999999999989</v>
      </c>
      <c r="J29" s="119">
        <v>17026.400000000001</v>
      </c>
      <c r="K29" s="119">
        <v>26492.699999999997</v>
      </c>
      <c r="L29" s="119">
        <v>44001.800000000017</v>
      </c>
      <c r="M29" s="119">
        <v>83228</v>
      </c>
      <c r="N29" s="119">
        <v>45762.499999999985</v>
      </c>
      <c r="O29" s="119">
        <v>57228.1</v>
      </c>
      <c r="P29" s="119">
        <v>64056.5</v>
      </c>
      <c r="Q29" s="119">
        <v>48457.899999999994</v>
      </c>
      <c r="R29" s="83">
        <v>222805.10000000006</v>
      </c>
    </row>
    <row r="30" spans="1:18" ht="18.75" customHeight="1">
      <c r="A30" s="120" t="s">
        <v>78</v>
      </c>
      <c r="B30" s="66">
        <v>159.4</v>
      </c>
      <c r="C30" s="66" t="s">
        <v>37</v>
      </c>
      <c r="D30" s="66">
        <v>2.4</v>
      </c>
      <c r="E30" s="61" t="s">
        <v>37</v>
      </c>
      <c r="F30" s="61">
        <v>4.5</v>
      </c>
      <c r="G30" s="119">
        <v>0.2</v>
      </c>
      <c r="H30" s="106" t="s">
        <v>37</v>
      </c>
      <c r="I30" s="106">
        <v>5.9</v>
      </c>
      <c r="J30" s="192">
        <v>1253</v>
      </c>
      <c r="K30" s="192">
        <v>292.7</v>
      </c>
      <c r="L30" s="123" t="s">
        <v>37</v>
      </c>
      <c r="M30" s="123">
        <v>133.69999999999999</v>
      </c>
      <c r="N30" s="83" t="s">
        <v>37</v>
      </c>
      <c r="O30" s="119">
        <v>23.1</v>
      </c>
      <c r="P30" s="83" t="s">
        <v>37</v>
      </c>
      <c r="Q30" s="83">
        <v>74.900000000000006</v>
      </c>
      <c r="R30" s="83">
        <v>401.1</v>
      </c>
    </row>
    <row r="31" spans="1:18" ht="18.75" customHeight="1">
      <c r="A31" s="120" t="s">
        <v>79</v>
      </c>
      <c r="B31" s="66">
        <v>6870.7</v>
      </c>
      <c r="C31" s="66">
        <v>7794.2</v>
      </c>
      <c r="D31" s="66">
        <v>10269.1</v>
      </c>
      <c r="E31" s="61">
        <v>20893.900000000001</v>
      </c>
      <c r="F31" s="61">
        <v>16717</v>
      </c>
      <c r="G31" s="119">
        <v>18168.5</v>
      </c>
      <c r="H31" s="119">
        <v>38525.800000000003</v>
      </c>
      <c r="I31" s="119">
        <v>15558.3</v>
      </c>
      <c r="J31" s="119">
        <v>24403.8</v>
      </c>
      <c r="K31" s="119">
        <v>25582.899999999998</v>
      </c>
      <c r="L31" s="119">
        <v>26272.2</v>
      </c>
      <c r="M31" s="119">
        <v>28931.199999999997</v>
      </c>
      <c r="N31" s="119">
        <v>27242.400000000005</v>
      </c>
      <c r="O31" s="119">
        <v>34125.100000000006</v>
      </c>
      <c r="P31" s="119">
        <v>40898.600000000006</v>
      </c>
      <c r="Q31" s="119">
        <v>35020.5</v>
      </c>
      <c r="R31" s="83">
        <v>198280.00000000003</v>
      </c>
    </row>
    <row r="32" spans="1:18" ht="18.75" customHeight="1">
      <c r="A32" s="120" t="s">
        <v>80</v>
      </c>
      <c r="B32" s="66">
        <v>64743.6</v>
      </c>
      <c r="C32" s="66">
        <v>82131.7</v>
      </c>
      <c r="D32" s="66">
        <v>93218</v>
      </c>
      <c r="E32" s="61">
        <v>110591.8</v>
      </c>
      <c r="F32" s="61">
        <v>90861.2</v>
      </c>
      <c r="G32" s="119">
        <v>214014.6</v>
      </c>
      <c r="H32" s="119">
        <v>251740.79999999999</v>
      </c>
      <c r="I32" s="119">
        <v>213574.6</v>
      </c>
      <c r="J32" s="119">
        <v>172012.79999999999</v>
      </c>
      <c r="K32" s="119">
        <v>188891</v>
      </c>
      <c r="L32" s="119">
        <v>214028.80000000002</v>
      </c>
      <c r="M32" s="119">
        <v>267938.8</v>
      </c>
      <c r="N32" s="119">
        <v>310081.20000000007</v>
      </c>
      <c r="O32" s="119">
        <v>249615.30000000005</v>
      </c>
      <c r="P32" s="119">
        <v>222067.80000000002</v>
      </c>
      <c r="Q32" s="119">
        <v>285341.60000000003</v>
      </c>
      <c r="R32" s="83">
        <v>929405.7</v>
      </c>
    </row>
    <row r="33" spans="1:39" ht="18.75" customHeight="1">
      <c r="A33" s="120" t="s">
        <v>81</v>
      </c>
      <c r="B33" s="66">
        <v>911.7</v>
      </c>
      <c r="C33" s="66">
        <v>229.8</v>
      </c>
      <c r="D33" s="66">
        <v>1787.4</v>
      </c>
      <c r="E33" s="61">
        <v>1150.7</v>
      </c>
      <c r="F33" s="61">
        <v>2363.6</v>
      </c>
      <c r="G33" s="119">
        <v>140.5</v>
      </c>
      <c r="H33" s="119">
        <v>727.5</v>
      </c>
      <c r="I33" s="119">
        <v>1229.0999999999999</v>
      </c>
      <c r="J33" s="119">
        <v>1737</v>
      </c>
      <c r="K33" s="119">
        <v>3543.5</v>
      </c>
      <c r="L33" s="119">
        <v>5337.6</v>
      </c>
      <c r="M33" s="119">
        <v>11356.7</v>
      </c>
      <c r="N33" s="119">
        <v>12208.9</v>
      </c>
      <c r="O33" s="119">
        <v>8987.6999999999989</v>
      </c>
      <c r="P33" s="119">
        <v>5562.4999999999991</v>
      </c>
      <c r="Q33" s="119">
        <v>4064.5</v>
      </c>
      <c r="R33" s="83">
        <v>28164.5</v>
      </c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</row>
    <row r="34" spans="1:39" ht="18.75" customHeight="1">
      <c r="A34" s="120" t="s">
        <v>68</v>
      </c>
      <c r="B34" s="66">
        <v>14383.3</v>
      </c>
      <c r="C34" s="66">
        <v>8360.7999999999993</v>
      </c>
      <c r="D34" s="66">
        <v>15962.2</v>
      </c>
      <c r="E34" s="61">
        <v>4972.3</v>
      </c>
      <c r="F34" s="61">
        <v>5708.6</v>
      </c>
      <c r="G34" s="119">
        <v>5490.8</v>
      </c>
      <c r="H34" s="119">
        <v>1953.8</v>
      </c>
      <c r="I34" s="119">
        <v>935.8</v>
      </c>
      <c r="J34" s="119">
        <v>3118.9</v>
      </c>
      <c r="K34" s="119">
        <v>722.90000000000009</v>
      </c>
      <c r="L34" s="119">
        <v>5892.7</v>
      </c>
      <c r="M34" s="119">
        <v>5326.2000000000007</v>
      </c>
      <c r="N34" s="119">
        <v>11997.999999999998</v>
      </c>
      <c r="O34" s="119">
        <v>18162.099999999999</v>
      </c>
      <c r="P34" s="119">
        <v>31559.800000000003</v>
      </c>
      <c r="Q34" s="119">
        <v>32384</v>
      </c>
      <c r="R34" s="83">
        <v>114328.4</v>
      </c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</row>
    <row r="35" spans="1:39" ht="5.0999999999999996" customHeight="1">
      <c r="A35" s="511"/>
      <c r="B35" s="485"/>
      <c r="C35" s="512"/>
      <c r="D35" s="512"/>
      <c r="E35" s="513"/>
      <c r="F35" s="513"/>
      <c r="G35" s="513"/>
      <c r="H35" s="513"/>
      <c r="I35" s="513"/>
      <c r="J35" s="513"/>
      <c r="K35" s="513"/>
      <c r="L35" s="513"/>
      <c r="M35" s="513"/>
      <c r="N35" s="513"/>
      <c r="O35" s="513"/>
      <c r="P35" s="513"/>
      <c r="Q35" s="513"/>
      <c r="R35" s="592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</row>
    <row r="36" spans="1:39" ht="5.0999999999999996" customHeight="1">
      <c r="A36" s="122"/>
      <c r="B36" s="123"/>
      <c r="C36" s="114"/>
      <c r="D36" s="114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</row>
    <row r="37" spans="1:39" ht="15.75" customHeight="1">
      <c r="A37" s="180" t="s">
        <v>188</v>
      </c>
      <c r="B37" s="123"/>
      <c r="C37" s="114"/>
      <c r="D37" s="114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</row>
    <row r="38" spans="1:39" ht="15.75" customHeight="1">
      <c r="A38" s="122"/>
      <c r="B38" s="123"/>
      <c r="C38" s="114"/>
      <c r="D38" s="114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37"/>
      <c r="AL38" s="337"/>
      <c r="AM38" s="337"/>
    </row>
    <row r="39" spans="1:39" ht="16.5" customHeight="1">
      <c r="A39" s="122"/>
      <c r="B39" s="123"/>
      <c r="C39" s="114"/>
      <c r="D39" s="114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37"/>
      <c r="AL39" s="337"/>
      <c r="AM39" s="337"/>
    </row>
    <row r="40" spans="1:39" ht="0.75" customHeight="1">
      <c r="A40" s="122"/>
      <c r="B40" s="123"/>
      <c r="C40" s="114"/>
      <c r="D40" s="114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37"/>
      <c r="AL40" s="337"/>
      <c r="AM40" s="337"/>
    </row>
    <row r="41" spans="1:39" ht="16.5" customHeight="1">
      <c r="A41" s="122"/>
      <c r="B41" s="123"/>
      <c r="C41" s="114"/>
      <c r="D41" s="114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37"/>
      <c r="AL41" s="337"/>
      <c r="AM41" s="337"/>
    </row>
    <row r="42" spans="1:39" ht="16.5" customHeight="1">
      <c r="A42" s="122"/>
      <c r="B42" s="123"/>
      <c r="C42" s="114"/>
      <c r="D42" s="114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37"/>
      <c r="AL42" s="337"/>
      <c r="AM42" s="337"/>
    </row>
    <row r="43" spans="1:39" s="4" customFormat="1" ht="34.5" customHeight="1">
      <c r="A43" s="642" t="s">
        <v>251</v>
      </c>
      <c r="B43" s="637"/>
      <c r="C43" s="637"/>
      <c r="D43" s="637"/>
      <c r="E43" s="637"/>
      <c r="F43" s="637"/>
      <c r="G43" s="637"/>
      <c r="H43" s="637"/>
      <c r="I43" s="637"/>
      <c r="J43" s="637"/>
      <c r="K43" s="637"/>
      <c r="L43" s="637"/>
      <c r="M43" s="637"/>
      <c r="N43" s="637"/>
      <c r="O43" s="637"/>
      <c r="P43" s="637"/>
      <c r="Q43" s="637"/>
      <c r="R43" s="589"/>
      <c r="V43" s="321"/>
      <c r="W43" s="321"/>
      <c r="X43" s="321"/>
      <c r="Y43" s="321"/>
      <c r="Z43" s="321"/>
      <c r="AA43" s="321"/>
      <c r="AB43" s="321"/>
      <c r="AC43" s="321"/>
      <c r="AD43" s="321"/>
      <c r="AE43" s="321"/>
      <c r="AF43" s="321"/>
      <c r="AG43" s="321"/>
      <c r="AH43" s="321"/>
      <c r="AI43" s="321"/>
      <c r="AJ43" s="321"/>
      <c r="AK43" s="338"/>
      <c r="AL43" s="338"/>
      <c r="AM43" s="338"/>
    </row>
    <row r="44" spans="1:39" s="4" customFormat="1" ht="5.0999999999999996" customHeight="1">
      <c r="A44" s="463"/>
      <c r="B44" s="463"/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590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38"/>
      <c r="AL44" s="338"/>
      <c r="AM44" s="338"/>
    </row>
    <row r="45" spans="1:39" s="4" customFormat="1" ht="5.0999999999999996" customHeight="1">
      <c r="A45" s="5"/>
      <c r="B45" s="5"/>
      <c r="C45" s="5"/>
      <c r="D45" s="5"/>
      <c r="R45" s="589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38"/>
      <c r="AL45" s="338"/>
      <c r="AM45" s="338"/>
    </row>
    <row r="46" spans="1:39" s="107" customFormat="1" ht="15" customHeight="1">
      <c r="A46" s="477" t="s">
        <v>253</v>
      </c>
      <c r="B46" s="171"/>
      <c r="C46" s="171"/>
      <c r="D46" s="171"/>
      <c r="E46" s="171"/>
      <c r="F46" s="234"/>
      <c r="G46" s="234"/>
      <c r="H46" s="234"/>
      <c r="I46" s="234"/>
      <c r="J46" s="234"/>
      <c r="K46" s="234"/>
      <c r="L46" s="234"/>
      <c r="M46" s="234"/>
      <c r="R46" s="591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</row>
    <row r="47" spans="1:39" s="107" customFormat="1" ht="15" customHeight="1">
      <c r="A47" s="125"/>
      <c r="B47" s="125"/>
      <c r="C47" s="126"/>
      <c r="D47" s="127"/>
      <c r="R47" s="591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</row>
    <row r="48" spans="1:39" ht="15" customHeight="1">
      <c r="A48" s="128"/>
      <c r="B48" s="129"/>
      <c r="C48" s="130"/>
      <c r="D48" s="131"/>
      <c r="E48" s="132"/>
      <c r="Q48" s="132"/>
      <c r="R48" s="132" t="s">
        <v>35</v>
      </c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</row>
    <row r="49" spans="1:37" ht="15" customHeight="1">
      <c r="A49" s="503" t="s">
        <v>62</v>
      </c>
      <c r="B49" s="504">
        <v>2005</v>
      </c>
      <c r="C49" s="504">
        <v>2006</v>
      </c>
      <c r="D49" s="504">
        <v>2007</v>
      </c>
      <c r="E49" s="504">
        <v>2008</v>
      </c>
      <c r="F49" s="504">
        <v>2009</v>
      </c>
      <c r="G49" s="504">
        <v>2010</v>
      </c>
      <c r="H49" s="504">
        <v>2011</v>
      </c>
      <c r="I49" s="504">
        <v>2012</v>
      </c>
      <c r="J49" s="504">
        <v>2013</v>
      </c>
      <c r="K49" s="504">
        <v>2014</v>
      </c>
      <c r="L49" s="504">
        <v>2015</v>
      </c>
      <c r="M49" s="504">
        <v>2016</v>
      </c>
      <c r="N49" s="504">
        <v>2017</v>
      </c>
      <c r="O49" s="504">
        <v>2018</v>
      </c>
      <c r="P49" s="504">
        <v>2019</v>
      </c>
      <c r="Q49" s="504">
        <v>2020</v>
      </c>
      <c r="R49" s="509">
        <v>2021</v>
      </c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</row>
    <row r="50" spans="1:37" ht="5.0999999999999996" customHeight="1">
      <c r="A50" s="115"/>
      <c r="B50" s="133"/>
      <c r="C50" s="114"/>
      <c r="D50" s="114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</row>
    <row r="51" spans="1:37" ht="16.5" customHeight="1">
      <c r="A51" s="505" t="s">
        <v>82</v>
      </c>
      <c r="B51" s="480">
        <f t="shared" ref="B51:Q51" si="5">SUM(B52:B57)</f>
        <v>6725.5</v>
      </c>
      <c r="C51" s="480">
        <f t="shared" si="5"/>
        <v>5963.3</v>
      </c>
      <c r="D51" s="480">
        <f t="shared" si="5"/>
        <v>8495.2999999999993</v>
      </c>
      <c r="E51" s="480">
        <f t="shared" si="5"/>
        <v>8971.6</v>
      </c>
      <c r="F51" s="480">
        <f t="shared" si="5"/>
        <v>11649.099999999999</v>
      </c>
      <c r="G51" s="480">
        <f t="shared" si="5"/>
        <v>20886.100000000002</v>
      </c>
      <c r="H51" s="480">
        <f t="shared" si="5"/>
        <v>13924.9</v>
      </c>
      <c r="I51" s="480">
        <f t="shared" si="5"/>
        <v>12367.300000000001</v>
      </c>
      <c r="J51" s="480">
        <f t="shared" si="5"/>
        <v>10484.800000000001</v>
      </c>
      <c r="K51" s="480">
        <f t="shared" si="5"/>
        <v>24862.1</v>
      </c>
      <c r="L51" s="480">
        <f t="shared" si="5"/>
        <v>17425.200000000004</v>
      </c>
      <c r="M51" s="480">
        <f t="shared" si="5"/>
        <v>18752.8</v>
      </c>
      <c r="N51" s="480">
        <f t="shared" si="5"/>
        <v>22201.8</v>
      </c>
      <c r="O51" s="480">
        <f t="shared" si="5"/>
        <v>13894.6</v>
      </c>
      <c r="P51" s="480">
        <f t="shared" si="5"/>
        <v>23940.7</v>
      </c>
      <c r="Q51" s="480">
        <f t="shared" si="5"/>
        <v>10430.700000000001</v>
      </c>
      <c r="R51" s="480">
        <v>368372.4</v>
      </c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</row>
    <row r="52" spans="1:37" ht="16.5" customHeight="1">
      <c r="A52" s="120" t="s">
        <v>83</v>
      </c>
      <c r="B52" s="66">
        <v>74.2</v>
      </c>
      <c r="C52" s="66">
        <v>22.9</v>
      </c>
      <c r="D52" s="66">
        <v>10.9</v>
      </c>
      <c r="E52" s="61">
        <v>269.60000000000002</v>
      </c>
      <c r="F52" s="61">
        <v>169.8</v>
      </c>
      <c r="G52" s="119">
        <v>981.8</v>
      </c>
      <c r="H52" s="119">
        <v>26</v>
      </c>
      <c r="I52" s="119">
        <v>110.2</v>
      </c>
      <c r="J52" s="119">
        <v>417.9</v>
      </c>
      <c r="K52" s="66">
        <v>4141.7999999999993</v>
      </c>
      <c r="L52" s="66">
        <v>75</v>
      </c>
      <c r="M52" s="66">
        <v>261</v>
      </c>
      <c r="N52" s="66">
        <v>190.70000000000002</v>
      </c>
      <c r="O52" s="113">
        <v>20.100000000000001</v>
      </c>
      <c r="P52" s="119">
        <v>476.79999999999995</v>
      </c>
      <c r="Q52" s="119">
        <v>744.1</v>
      </c>
      <c r="R52" s="83">
        <v>105826.5</v>
      </c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</row>
    <row r="53" spans="1:37" ht="16.5" customHeight="1">
      <c r="A53" s="120" t="s">
        <v>84</v>
      </c>
      <c r="B53" s="66">
        <v>2563.4</v>
      </c>
      <c r="C53" s="66">
        <v>1558.9</v>
      </c>
      <c r="D53" s="66">
        <v>3584.7</v>
      </c>
      <c r="E53" s="61">
        <v>1421.9</v>
      </c>
      <c r="F53" s="61">
        <v>2111</v>
      </c>
      <c r="G53" s="119">
        <v>2043.1</v>
      </c>
      <c r="H53" s="119">
        <v>3680.9</v>
      </c>
      <c r="I53" s="119">
        <v>5385.7000000000007</v>
      </c>
      <c r="J53" s="119">
        <v>1402.2000000000003</v>
      </c>
      <c r="K53" s="66">
        <v>4441.1000000000004</v>
      </c>
      <c r="L53" s="66">
        <v>1453.6</v>
      </c>
      <c r="M53" s="66">
        <v>1082.5999999999999</v>
      </c>
      <c r="N53" s="66">
        <v>3982.2</v>
      </c>
      <c r="O53" s="113">
        <v>1272.2</v>
      </c>
      <c r="P53" s="119">
        <v>14319.500000000002</v>
      </c>
      <c r="Q53" s="119">
        <v>1186.5</v>
      </c>
      <c r="R53" s="83">
        <v>1270.2</v>
      </c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</row>
    <row r="54" spans="1:37" ht="16.5" customHeight="1">
      <c r="A54" s="120" t="s">
        <v>85</v>
      </c>
      <c r="B54" s="66">
        <v>16.5</v>
      </c>
      <c r="C54" s="66">
        <v>135</v>
      </c>
      <c r="D54" s="66">
        <v>791.9</v>
      </c>
      <c r="E54" s="61">
        <v>587.79999999999995</v>
      </c>
      <c r="F54" s="61">
        <v>1084.0999999999999</v>
      </c>
      <c r="G54" s="119">
        <v>328.5</v>
      </c>
      <c r="H54" s="119">
        <v>76.8</v>
      </c>
      <c r="I54" s="119">
        <v>991.6</v>
      </c>
      <c r="J54" s="119">
        <v>3407.9000000000005</v>
      </c>
      <c r="K54" s="66">
        <v>8622.1999999999989</v>
      </c>
      <c r="L54" s="66">
        <v>2094.4</v>
      </c>
      <c r="M54" s="66">
        <v>2116.1</v>
      </c>
      <c r="N54" s="66">
        <v>3881.5</v>
      </c>
      <c r="O54" s="113">
        <v>516.70000000000005</v>
      </c>
      <c r="P54" s="119">
        <v>842.30000000000007</v>
      </c>
      <c r="Q54" s="119">
        <v>22.5</v>
      </c>
      <c r="R54" s="83">
        <v>225365.7</v>
      </c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</row>
    <row r="55" spans="1:37" ht="16.5" customHeight="1">
      <c r="A55" s="120" t="s">
        <v>86</v>
      </c>
      <c r="B55" s="66">
        <v>3835.4</v>
      </c>
      <c r="C55" s="66">
        <v>4154.5</v>
      </c>
      <c r="D55" s="66">
        <v>3780.2</v>
      </c>
      <c r="E55" s="61">
        <v>6589.7</v>
      </c>
      <c r="F55" s="61">
        <v>7598</v>
      </c>
      <c r="G55" s="119">
        <v>17196.5</v>
      </c>
      <c r="H55" s="119">
        <v>5631.4</v>
      </c>
      <c r="I55" s="119">
        <v>5852.1999999999989</v>
      </c>
      <c r="J55" s="119">
        <v>5103.6000000000004</v>
      </c>
      <c r="K55" s="66">
        <v>7604.9</v>
      </c>
      <c r="L55" s="66">
        <v>13550.400000000001</v>
      </c>
      <c r="M55" s="66">
        <v>14655.500000000002</v>
      </c>
      <c r="N55" s="66">
        <v>13897.999999999998</v>
      </c>
      <c r="O55" s="113">
        <v>12085.4</v>
      </c>
      <c r="P55" s="119">
        <v>6939.5</v>
      </c>
      <c r="Q55" s="119">
        <v>7795.7999999999993</v>
      </c>
      <c r="R55" s="83">
        <v>33346</v>
      </c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</row>
    <row r="56" spans="1:37" ht="16.5" customHeight="1">
      <c r="A56" s="120" t="s">
        <v>87</v>
      </c>
      <c r="B56" s="66" t="s">
        <v>37</v>
      </c>
      <c r="C56" s="66">
        <v>27.9</v>
      </c>
      <c r="D56" s="66">
        <v>3.2</v>
      </c>
      <c r="E56" s="83" t="s">
        <v>37</v>
      </c>
      <c r="F56" s="83" t="s">
        <v>37</v>
      </c>
      <c r="G56" s="83" t="s">
        <v>37</v>
      </c>
      <c r="H56" s="83">
        <v>276.89999999999998</v>
      </c>
      <c r="I56" s="83" t="s">
        <v>37</v>
      </c>
      <c r="J56" s="119">
        <v>73.900000000000006</v>
      </c>
      <c r="K56" s="66">
        <v>48.999999999999993</v>
      </c>
      <c r="L56" s="66">
        <v>3.9</v>
      </c>
      <c r="M56" s="66">
        <v>627.6</v>
      </c>
      <c r="N56" s="66" t="s">
        <v>37</v>
      </c>
      <c r="O56" s="66" t="s">
        <v>37</v>
      </c>
      <c r="P56" s="119">
        <v>305.2</v>
      </c>
      <c r="Q56" s="119">
        <v>666.6</v>
      </c>
      <c r="R56" s="83">
        <v>2163.6</v>
      </c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</row>
    <row r="57" spans="1:37" ht="16.5" customHeight="1">
      <c r="A57" s="355" t="s">
        <v>68</v>
      </c>
      <c r="B57" s="357">
        <v>236</v>
      </c>
      <c r="C57" s="357">
        <v>64.099999999999994</v>
      </c>
      <c r="D57" s="357">
        <v>324.39999999999998</v>
      </c>
      <c r="E57" s="357">
        <v>102.6</v>
      </c>
      <c r="F57" s="357">
        <v>686.19999999999982</v>
      </c>
      <c r="G57" s="352">
        <v>336.2</v>
      </c>
      <c r="H57" s="352">
        <v>4232.8999999999996</v>
      </c>
      <c r="I57" s="363">
        <v>27.599999999999998</v>
      </c>
      <c r="J57" s="352">
        <v>79.3</v>
      </c>
      <c r="K57" s="357">
        <v>3.1</v>
      </c>
      <c r="L57" s="357">
        <v>247.9</v>
      </c>
      <c r="M57" s="357">
        <v>10</v>
      </c>
      <c r="N57" s="357">
        <v>249.4</v>
      </c>
      <c r="O57" s="320">
        <v>0.2</v>
      </c>
      <c r="P57" s="352">
        <v>1057.4000000000001</v>
      </c>
      <c r="Q57" s="352">
        <v>15.2</v>
      </c>
      <c r="R57" s="363">
        <v>400.4</v>
      </c>
      <c r="S57" s="337"/>
      <c r="T57" s="337"/>
      <c r="U57" s="337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</row>
    <row r="58" spans="1:37" ht="16.5" customHeight="1">
      <c r="A58" s="362"/>
      <c r="B58" s="320"/>
      <c r="C58" s="320"/>
      <c r="D58" s="357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77"/>
      <c r="S58" s="337"/>
      <c r="T58" s="337"/>
      <c r="U58" s="337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</row>
    <row r="59" spans="1:37" ht="16.5" customHeight="1">
      <c r="A59" s="505" t="s">
        <v>88</v>
      </c>
      <c r="B59" s="480">
        <f t="shared" ref="B59:O59" si="6">SUM(B60:B65)</f>
        <v>20270.399999999998</v>
      </c>
      <c r="C59" s="480">
        <f t="shared" si="6"/>
        <v>20306.300000000003</v>
      </c>
      <c r="D59" s="480">
        <f t="shared" si="6"/>
        <v>14338.7</v>
      </c>
      <c r="E59" s="480">
        <f t="shared" si="6"/>
        <v>16583.599999999999</v>
      </c>
      <c r="F59" s="480">
        <f t="shared" si="6"/>
        <v>15774.3</v>
      </c>
      <c r="G59" s="480">
        <f t="shared" si="6"/>
        <v>17542.3</v>
      </c>
      <c r="H59" s="480">
        <f t="shared" si="6"/>
        <v>18146.899999999998</v>
      </c>
      <c r="I59" s="480">
        <f t="shared" si="6"/>
        <v>18473.8</v>
      </c>
      <c r="J59" s="480">
        <f t="shared" si="6"/>
        <v>23611</v>
      </c>
      <c r="K59" s="480">
        <f t="shared" si="6"/>
        <v>32172.499999999996</v>
      </c>
      <c r="L59" s="480">
        <f t="shared" si="6"/>
        <v>11233.5</v>
      </c>
      <c r="M59" s="480">
        <f t="shared" si="6"/>
        <v>11008.8</v>
      </c>
      <c r="N59" s="480">
        <f t="shared" si="6"/>
        <v>6531.3</v>
      </c>
      <c r="O59" s="480">
        <f t="shared" si="6"/>
        <v>7720.5</v>
      </c>
      <c r="P59" s="480">
        <f>SUM(P60:P65)</f>
        <v>11244.6</v>
      </c>
      <c r="Q59" s="480">
        <f>SUM(Q60:Q65)</f>
        <v>10743.6</v>
      </c>
      <c r="R59" s="480">
        <v>18065.7</v>
      </c>
      <c r="S59" s="337"/>
      <c r="T59" s="337"/>
      <c r="U59" s="337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</row>
    <row r="60" spans="1:37" ht="16.5" customHeight="1">
      <c r="A60" s="355" t="s">
        <v>198</v>
      </c>
      <c r="B60" s="357">
        <v>122.8</v>
      </c>
      <c r="C60" s="357">
        <v>227.8</v>
      </c>
      <c r="D60" s="357">
        <v>1551.4</v>
      </c>
      <c r="E60" s="357">
        <v>2181.9</v>
      </c>
      <c r="F60" s="357">
        <v>1565.3</v>
      </c>
      <c r="G60" s="352">
        <v>1260.4000000000001</v>
      </c>
      <c r="H60" s="352">
        <v>5149.3</v>
      </c>
      <c r="I60" s="352">
        <v>1565.9</v>
      </c>
      <c r="J60" s="352">
        <v>9632.2999999999993</v>
      </c>
      <c r="K60" s="357">
        <v>6556.4</v>
      </c>
      <c r="L60" s="357">
        <v>1246.2</v>
      </c>
      <c r="M60" s="357">
        <v>1832.1</v>
      </c>
      <c r="N60" s="357">
        <v>35.6</v>
      </c>
      <c r="O60" s="320">
        <v>3103.2</v>
      </c>
      <c r="P60" s="352">
        <v>3950.5</v>
      </c>
      <c r="Q60" s="352">
        <v>3901.2</v>
      </c>
      <c r="R60" s="363">
        <v>123.7</v>
      </c>
      <c r="S60" s="337"/>
      <c r="T60" s="337"/>
      <c r="U60" s="337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</row>
    <row r="61" spans="1:37" ht="16.5" customHeight="1">
      <c r="A61" s="355" t="s">
        <v>89</v>
      </c>
      <c r="B61" s="357">
        <v>668.1</v>
      </c>
      <c r="C61" s="357">
        <v>563.20000000000005</v>
      </c>
      <c r="D61" s="357">
        <v>352.3</v>
      </c>
      <c r="E61" s="357">
        <v>215.5</v>
      </c>
      <c r="F61" s="357">
        <v>609</v>
      </c>
      <c r="G61" s="352">
        <v>1861</v>
      </c>
      <c r="H61" s="352">
        <v>269.5</v>
      </c>
      <c r="I61" s="352">
        <v>4753.2</v>
      </c>
      <c r="J61" s="352">
        <v>438.6</v>
      </c>
      <c r="K61" s="357">
        <v>220.3</v>
      </c>
      <c r="L61" s="357">
        <v>230</v>
      </c>
      <c r="M61" s="357">
        <v>465.3</v>
      </c>
      <c r="N61" s="357" t="s">
        <v>37</v>
      </c>
      <c r="O61" s="320">
        <v>106</v>
      </c>
      <c r="P61" s="352">
        <v>336.79999999999995</v>
      </c>
      <c r="Q61" s="352">
        <v>584.6</v>
      </c>
      <c r="R61" s="363">
        <v>278.39999999999998</v>
      </c>
      <c r="S61" s="337"/>
      <c r="T61" s="337"/>
      <c r="U61" s="337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</row>
    <row r="62" spans="1:37" ht="16.5" customHeight="1">
      <c r="A62" s="355" t="s">
        <v>173</v>
      </c>
      <c r="B62" s="357">
        <v>17185.8</v>
      </c>
      <c r="C62" s="357">
        <v>15850.5</v>
      </c>
      <c r="D62" s="357">
        <v>10759</v>
      </c>
      <c r="E62" s="357">
        <v>12736</v>
      </c>
      <c r="F62" s="357">
        <v>11609.3</v>
      </c>
      <c r="G62" s="352">
        <v>12638.2</v>
      </c>
      <c r="H62" s="352">
        <v>10688.8</v>
      </c>
      <c r="I62" s="352">
        <v>10382.700000000001</v>
      </c>
      <c r="J62" s="352">
        <v>11991.999999999998</v>
      </c>
      <c r="K62" s="357">
        <v>22461.199999999997</v>
      </c>
      <c r="L62" s="357">
        <v>8100.8</v>
      </c>
      <c r="M62" s="357">
        <v>6370.7999999999993</v>
      </c>
      <c r="N62" s="357">
        <v>4000.6000000000004</v>
      </c>
      <c r="O62" s="320">
        <v>2044.2000000000003</v>
      </c>
      <c r="P62" s="352">
        <v>1560.9</v>
      </c>
      <c r="Q62" s="352">
        <v>2312.5</v>
      </c>
      <c r="R62" s="363">
        <v>7133.4</v>
      </c>
      <c r="S62" s="337"/>
      <c r="T62" s="337"/>
      <c r="U62" s="337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</row>
    <row r="63" spans="1:37" ht="16.5" customHeight="1">
      <c r="A63" s="355" t="s">
        <v>90</v>
      </c>
      <c r="B63" s="357">
        <v>621</v>
      </c>
      <c r="C63" s="357">
        <v>1104.9000000000001</v>
      </c>
      <c r="D63" s="357">
        <v>608.79999999999995</v>
      </c>
      <c r="E63" s="357">
        <v>1078.4000000000001</v>
      </c>
      <c r="F63" s="357">
        <v>644.70000000000005</v>
      </c>
      <c r="G63" s="352">
        <v>517.9</v>
      </c>
      <c r="H63" s="352">
        <v>787.7</v>
      </c>
      <c r="I63" s="352">
        <v>1488.8</v>
      </c>
      <c r="J63" s="352">
        <v>610.29999999999995</v>
      </c>
      <c r="K63" s="357">
        <v>2484.6</v>
      </c>
      <c r="L63" s="357">
        <v>1141.9000000000001</v>
      </c>
      <c r="M63" s="357">
        <v>1900</v>
      </c>
      <c r="N63" s="357">
        <v>2486.2999999999997</v>
      </c>
      <c r="O63" s="320">
        <v>2326.5</v>
      </c>
      <c r="P63" s="352">
        <v>4795.6000000000004</v>
      </c>
      <c r="Q63" s="352">
        <v>3662.3</v>
      </c>
      <c r="R63" s="363">
        <v>3397.9</v>
      </c>
      <c r="S63" s="337"/>
      <c r="T63" s="337"/>
      <c r="U63" s="337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</row>
    <row r="64" spans="1:37" ht="24.75" customHeight="1">
      <c r="A64" s="361" t="s">
        <v>91</v>
      </c>
      <c r="B64" s="357">
        <v>215.1</v>
      </c>
      <c r="C64" s="357">
        <v>334.7</v>
      </c>
      <c r="D64" s="357">
        <v>10.5</v>
      </c>
      <c r="E64" s="357">
        <v>7.9</v>
      </c>
      <c r="F64" s="357" t="s">
        <v>37</v>
      </c>
      <c r="G64" s="352">
        <v>176.8</v>
      </c>
      <c r="H64" s="352">
        <v>831.1</v>
      </c>
      <c r="I64" s="352">
        <v>86.1</v>
      </c>
      <c r="J64" s="352">
        <v>154.4</v>
      </c>
      <c r="K64" s="357">
        <v>77.8</v>
      </c>
      <c r="L64" s="357" t="s">
        <v>37</v>
      </c>
      <c r="M64" s="357">
        <v>37.200000000000003</v>
      </c>
      <c r="N64" s="357">
        <v>8.8000000000000007</v>
      </c>
      <c r="O64" s="363" t="s">
        <v>37</v>
      </c>
      <c r="P64" s="363" t="s">
        <v>37</v>
      </c>
      <c r="Q64" s="363">
        <v>0.2</v>
      </c>
      <c r="R64" s="363">
        <v>154</v>
      </c>
      <c r="S64" s="337"/>
      <c r="T64" s="337"/>
      <c r="U64" s="337"/>
      <c r="V64" s="320"/>
      <c r="W64" s="320"/>
      <c r="X64" s="320"/>
      <c r="Y64" s="320"/>
      <c r="Z64" s="320"/>
      <c r="AA64" s="320"/>
      <c r="AB64" s="320"/>
      <c r="AC64" s="320"/>
      <c r="AD64" s="320"/>
      <c r="AE64" s="320"/>
      <c r="AF64" s="320"/>
      <c r="AG64" s="320"/>
      <c r="AH64" s="320"/>
      <c r="AI64" s="320"/>
      <c r="AJ64" s="320"/>
      <c r="AK64" s="320"/>
    </row>
    <row r="65" spans="1:37" ht="16.5" customHeight="1">
      <c r="A65" s="355" t="s">
        <v>68</v>
      </c>
      <c r="B65" s="357">
        <v>1457.6</v>
      </c>
      <c r="C65" s="357">
        <v>2225.1999999999998</v>
      </c>
      <c r="D65" s="357">
        <v>1056.7</v>
      </c>
      <c r="E65" s="357">
        <v>363.9</v>
      </c>
      <c r="F65" s="357">
        <v>1346</v>
      </c>
      <c r="G65" s="352">
        <v>1088</v>
      </c>
      <c r="H65" s="352">
        <v>420.5</v>
      </c>
      <c r="I65" s="352">
        <v>197.1</v>
      </c>
      <c r="J65" s="352">
        <v>783.40000000000009</v>
      </c>
      <c r="K65" s="352">
        <v>372.2</v>
      </c>
      <c r="L65" s="352">
        <v>514.6</v>
      </c>
      <c r="M65" s="352">
        <v>403.4</v>
      </c>
      <c r="N65" s="357" t="s">
        <v>37</v>
      </c>
      <c r="O65" s="320">
        <v>140.6</v>
      </c>
      <c r="P65" s="352">
        <v>600.79999999999995</v>
      </c>
      <c r="Q65" s="352">
        <v>282.79999999999995</v>
      </c>
      <c r="R65" s="363">
        <v>6978.3</v>
      </c>
      <c r="S65" s="337"/>
      <c r="T65" s="337"/>
      <c r="U65" s="337"/>
      <c r="V65" s="320"/>
      <c r="W65" s="320"/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0"/>
      <c r="AJ65" s="320"/>
      <c r="AK65" s="320"/>
    </row>
    <row r="66" spans="1:37" ht="15.75" customHeight="1">
      <c r="A66" s="362"/>
      <c r="B66" s="320"/>
      <c r="C66" s="320"/>
      <c r="D66" s="357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77"/>
      <c r="S66" s="337"/>
      <c r="T66" s="337"/>
      <c r="U66" s="337"/>
      <c r="V66" s="320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</row>
    <row r="67" spans="1:37" ht="16.5" customHeight="1">
      <c r="A67" s="505" t="s">
        <v>92</v>
      </c>
      <c r="B67" s="480">
        <f>SUM(B68,B73,B74)</f>
        <v>66461.3</v>
      </c>
      <c r="C67" s="480">
        <f>SUM(C68,C73,C74)</f>
        <v>82318.3</v>
      </c>
      <c r="D67" s="480">
        <f>SUM(D68,D73,D74)</f>
        <v>97294.900000000009</v>
      </c>
      <c r="E67" s="480">
        <f>SUM(E68,E73,E74)</f>
        <v>120990.59999999999</v>
      </c>
      <c r="F67" s="480">
        <v>115073.20000000001</v>
      </c>
      <c r="G67" s="480">
        <v>87257.4</v>
      </c>
      <c r="H67" s="480">
        <v>96691.199999999997</v>
      </c>
      <c r="I67" s="480">
        <v>91061.4</v>
      </c>
      <c r="J67" s="480">
        <v>124438.09999999998</v>
      </c>
      <c r="K67" s="480">
        <v>189131.80000000008</v>
      </c>
      <c r="L67" s="480">
        <f t="shared" ref="L67:Q67" si="7">SUM(L68,L73,L74)</f>
        <v>169862.8</v>
      </c>
      <c r="M67" s="480">
        <f t="shared" si="7"/>
        <v>146619.50000000003</v>
      </c>
      <c r="N67" s="480">
        <f t="shared" si="7"/>
        <v>154284.80000000002</v>
      </c>
      <c r="O67" s="480">
        <f t="shared" si="7"/>
        <v>182041.60000000003</v>
      </c>
      <c r="P67" s="480">
        <f t="shared" si="7"/>
        <v>137551.4</v>
      </c>
      <c r="Q67" s="480">
        <f t="shared" si="7"/>
        <v>79950.399999999994</v>
      </c>
      <c r="R67" s="480">
        <v>137646.9</v>
      </c>
      <c r="S67" s="337"/>
      <c r="T67" s="337"/>
      <c r="U67" s="337"/>
      <c r="V67" s="320"/>
      <c r="W67" s="320"/>
      <c r="X67" s="320"/>
      <c r="Y67" s="320"/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0"/>
      <c r="AK67" s="320"/>
    </row>
    <row r="68" spans="1:37" ht="16.5" customHeight="1">
      <c r="A68" s="355" t="s">
        <v>93</v>
      </c>
      <c r="B68" s="357">
        <v>64121.8</v>
      </c>
      <c r="C68" s="357">
        <v>75837.8</v>
      </c>
      <c r="D68" s="357">
        <v>94677.1</v>
      </c>
      <c r="E68" s="357">
        <v>118797.9</v>
      </c>
      <c r="F68" s="357">
        <v>112209.90000000001</v>
      </c>
      <c r="G68" s="352">
        <v>87255.4</v>
      </c>
      <c r="H68" s="352">
        <v>96655</v>
      </c>
      <c r="I68" s="352">
        <v>90344.5</v>
      </c>
      <c r="J68" s="352">
        <v>124075.19999999997</v>
      </c>
      <c r="K68" s="357">
        <v>188896.00000000006</v>
      </c>
      <c r="L68" s="357">
        <v>169769</v>
      </c>
      <c r="M68" s="357">
        <v>146532.90000000002</v>
      </c>
      <c r="N68" s="357">
        <v>154248.1</v>
      </c>
      <c r="O68" s="357">
        <v>181995.40000000002</v>
      </c>
      <c r="P68" s="352">
        <v>137386.69999999998</v>
      </c>
      <c r="Q68" s="352">
        <v>79438.099999999991</v>
      </c>
      <c r="R68" s="363">
        <v>131237.70000000001</v>
      </c>
      <c r="S68" s="337"/>
      <c r="T68" s="337"/>
      <c r="U68" s="337"/>
      <c r="V68" s="320"/>
      <c r="W68" s="320"/>
      <c r="X68" s="320"/>
      <c r="Y68" s="320"/>
      <c r="Z68" s="320"/>
      <c r="AA68" s="320"/>
      <c r="AB68" s="320"/>
      <c r="AC68" s="320"/>
      <c r="AD68" s="320"/>
      <c r="AE68" s="320"/>
      <c r="AF68" s="320"/>
      <c r="AG68" s="320"/>
      <c r="AH68" s="320"/>
      <c r="AI68" s="320"/>
      <c r="AJ68" s="320"/>
      <c r="AK68" s="320"/>
    </row>
    <row r="69" spans="1:37" ht="16.5" customHeight="1">
      <c r="A69" s="355" t="s">
        <v>197</v>
      </c>
      <c r="B69" s="357">
        <v>49224.800000000003</v>
      </c>
      <c r="C69" s="357">
        <f>SUM(C70:C71)</f>
        <v>60566.7</v>
      </c>
      <c r="D69" s="357">
        <f>SUM(D70:D71)</f>
        <v>72512</v>
      </c>
      <c r="E69" s="357">
        <f>SUM(E70:E71)</f>
        <v>91167.700000000012</v>
      </c>
      <c r="F69" s="357">
        <f>SUM(F70:F71)</f>
        <v>75836.200000000012</v>
      </c>
      <c r="G69" s="352">
        <v>65478.8</v>
      </c>
      <c r="H69" s="352">
        <v>74651.600000000006</v>
      </c>
      <c r="I69" s="352">
        <v>71444.999999999985</v>
      </c>
      <c r="J69" s="352">
        <v>122140.49999999999</v>
      </c>
      <c r="K69" s="357">
        <v>126590.60000000002</v>
      </c>
      <c r="L69" s="357">
        <v>91667.5</v>
      </c>
      <c r="M69" s="357">
        <v>81533.100000000035</v>
      </c>
      <c r="N69" s="357">
        <v>61961.700000000004</v>
      </c>
      <c r="O69" s="357">
        <v>77107.600000000006</v>
      </c>
      <c r="P69" s="352">
        <v>63350.399999999987</v>
      </c>
      <c r="Q69" s="352">
        <v>77631.799999999988</v>
      </c>
      <c r="R69" s="363">
        <v>89086.399999999994</v>
      </c>
      <c r="S69" s="337"/>
      <c r="T69" s="337"/>
      <c r="U69" s="337"/>
      <c r="V69" s="320"/>
      <c r="W69" s="320"/>
      <c r="X69" s="320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0"/>
      <c r="AJ69" s="320"/>
      <c r="AK69" s="320"/>
    </row>
    <row r="70" spans="1:37" ht="16.5" customHeight="1">
      <c r="A70" s="355" t="s">
        <v>94</v>
      </c>
      <c r="B70" s="357">
        <v>28993.1</v>
      </c>
      <c r="C70" s="357">
        <v>33479</v>
      </c>
      <c r="D70" s="357">
        <v>33590.400000000001</v>
      </c>
      <c r="E70" s="357">
        <v>48252.9</v>
      </c>
      <c r="F70" s="357">
        <v>34955.800000000003</v>
      </c>
      <c r="G70" s="352">
        <v>23440.1</v>
      </c>
      <c r="H70" s="352">
        <v>29793.7</v>
      </c>
      <c r="I70" s="352">
        <v>25625.599999999995</v>
      </c>
      <c r="J70" s="352">
        <v>50154.1</v>
      </c>
      <c r="K70" s="357">
        <v>38407.499999999993</v>
      </c>
      <c r="L70" s="357">
        <v>28539.4</v>
      </c>
      <c r="M70" s="357">
        <v>30287.7</v>
      </c>
      <c r="N70" s="357">
        <v>29628.400000000001</v>
      </c>
      <c r="O70" s="357">
        <v>42233.499999999985</v>
      </c>
      <c r="P70" s="352">
        <v>36269.5</v>
      </c>
      <c r="Q70" s="352">
        <v>50876.5</v>
      </c>
      <c r="R70" s="363">
        <v>63999.3</v>
      </c>
      <c r="S70" s="337"/>
      <c r="T70" s="337"/>
      <c r="U70" s="337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0"/>
      <c r="AK70" s="320"/>
    </row>
    <row r="71" spans="1:37" ht="16.5" customHeight="1">
      <c r="A71" s="355" t="s">
        <v>95</v>
      </c>
      <c r="B71" s="357">
        <v>20131.7</v>
      </c>
      <c r="C71" s="357">
        <v>27087.7</v>
      </c>
      <c r="D71" s="357">
        <v>38921.599999999999</v>
      </c>
      <c r="E71" s="357">
        <v>42914.8</v>
      </c>
      <c r="F71" s="357">
        <v>40880.400000000001</v>
      </c>
      <c r="G71" s="352">
        <v>42038.7</v>
      </c>
      <c r="H71" s="352">
        <v>44857.9</v>
      </c>
      <c r="I71" s="352">
        <v>45819.399999999987</v>
      </c>
      <c r="J71" s="352">
        <v>71986.399999999994</v>
      </c>
      <c r="K71" s="357">
        <v>88183.1</v>
      </c>
      <c r="L71" s="357">
        <v>63128.1</v>
      </c>
      <c r="M71" s="357">
        <v>51245.399999999987</v>
      </c>
      <c r="N71" s="357">
        <v>32333.300000000003</v>
      </c>
      <c r="O71" s="357">
        <v>34874.100000000006</v>
      </c>
      <c r="P71" s="352">
        <v>27080.900000000005</v>
      </c>
      <c r="Q71" s="352">
        <v>26755.300000000007</v>
      </c>
      <c r="R71" s="363">
        <v>25087.1</v>
      </c>
      <c r="S71" s="337"/>
      <c r="T71" s="337"/>
      <c r="U71" s="337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</row>
    <row r="72" spans="1:37" ht="18" customHeight="1">
      <c r="A72" s="355" t="s">
        <v>96</v>
      </c>
      <c r="B72" s="357">
        <v>2629.8</v>
      </c>
      <c r="C72" s="357">
        <v>2322</v>
      </c>
      <c r="D72" s="357">
        <v>2617.4</v>
      </c>
      <c r="E72" s="357">
        <v>2636.2</v>
      </c>
      <c r="F72" s="357">
        <v>2337.5</v>
      </c>
      <c r="G72" s="352">
        <v>425.3</v>
      </c>
      <c r="H72" s="352">
        <v>375.2</v>
      </c>
      <c r="I72" s="352">
        <v>131.4</v>
      </c>
      <c r="J72" s="352">
        <v>1249.5</v>
      </c>
      <c r="K72" s="357">
        <v>62305.4</v>
      </c>
      <c r="L72" s="357">
        <v>78101.5</v>
      </c>
      <c r="M72" s="357">
        <v>64999.799999999996</v>
      </c>
      <c r="N72" s="357">
        <v>80646.500000000015</v>
      </c>
      <c r="O72" s="357">
        <v>104887.80000000002</v>
      </c>
      <c r="P72" s="352">
        <v>73110.5</v>
      </c>
      <c r="Q72" s="352">
        <v>906.4</v>
      </c>
      <c r="R72" s="363">
        <v>4419.8999999999996</v>
      </c>
      <c r="S72" s="337"/>
      <c r="T72" s="337"/>
      <c r="U72" s="337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</row>
    <row r="73" spans="1:37" ht="16.5" customHeight="1">
      <c r="A73" s="355" t="s">
        <v>97</v>
      </c>
      <c r="B73" s="357">
        <v>5</v>
      </c>
      <c r="C73" s="357" t="s">
        <v>37</v>
      </c>
      <c r="D73" s="357" t="s">
        <v>37</v>
      </c>
      <c r="E73" s="357">
        <v>9.3000000000000007</v>
      </c>
      <c r="F73" s="357" t="s">
        <v>37</v>
      </c>
      <c r="G73" s="357" t="s">
        <v>37</v>
      </c>
      <c r="H73" s="357" t="s">
        <v>37</v>
      </c>
      <c r="I73" s="357" t="s">
        <v>37</v>
      </c>
      <c r="J73" s="352">
        <v>0.1</v>
      </c>
      <c r="K73" s="357">
        <v>19.2</v>
      </c>
      <c r="L73" s="357" t="s">
        <v>37</v>
      </c>
      <c r="M73" s="363" t="s">
        <v>37</v>
      </c>
      <c r="N73" s="363" t="s">
        <v>37</v>
      </c>
      <c r="O73" s="357">
        <v>16</v>
      </c>
      <c r="P73" s="352">
        <v>164.7</v>
      </c>
      <c r="Q73" s="352">
        <v>244</v>
      </c>
      <c r="R73" s="363">
        <v>2197.4</v>
      </c>
      <c r="S73" s="337"/>
      <c r="T73" s="337"/>
      <c r="U73" s="337"/>
      <c r="V73" s="320"/>
      <c r="W73" s="320"/>
      <c r="X73" s="320"/>
      <c r="Y73" s="320"/>
      <c r="Z73" s="320"/>
      <c r="AA73" s="320"/>
      <c r="AB73" s="320"/>
      <c r="AC73" s="320"/>
      <c r="AD73" s="320"/>
      <c r="AE73" s="320"/>
      <c r="AF73" s="320"/>
      <c r="AG73" s="320"/>
      <c r="AH73" s="320"/>
      <c r="AI73" s="320"/>
      <c r="AJ73" s="320"/>
      <c r="AK73" s="320"/>
    </row>
    <row r="74" spans="1:37" ht="16.5" customHeight="1">
      <c r="A74" s="355" t="s">
        <v>68</v>
      </c>
      <c r="B74" s="357">
        <v>2334.5</v>
      </c>
      <c r="C74" s="357">
        <v>6480.5</v>
      </c>
      <c r="D74" s="357">
        <v>2617.8000000000002</v>
      </c>
      <c r="E74" s="357">
        <v>2183.4</v>
      </c>
      <c r="F74" s="357">
        <v>2863.3</v>
      </c>
      <c r="G74" s="352">
        <v>2</v>
      </c>
      <c r="H74" s="352">
        <v>36.200000000000003</v>
      </c>
      <c r="I74" s="352">
        <v>716.9</v>
      </c>
      <c r="J74" s="352">
        <v>362.8</v>
      </c>
      <c r="K74" s="357">
        <v>216.6</v>
      </c>
      <c r="L74" s="357">
        <v>93.8</v>
      </c>
      <c r="M74" s="357">
        <v>86.6</v>
      </c>
      <c r="N74" s="357">
        <v>36.700000000000003</v>
      </c>
      <c r="O74" s="320">
        <v>30.2</v>
      </c>
      <c r="P74" s="262" t="s">
        <v>37</v>
      </c>
      <c r="Q74" s="262">
        <v>268.3</v>
      </c>
      <c r="R74" s="363">
        <v>4211.8</v>
      </c>
      <c r="S74" s="337"/>
      <c r="T74" s="337"/>
      <c r="U74" s="337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</row>
    <row r="75" spans="1:37" ht="15.75" customHeight="1">
      <c r="A75" s="362"/>
      <c r="B75" s="320"/>
      <c r="C75" s="320"/>
      <c r="D75" s="357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77"/>
      <c r="S75" s="337"/>
      <c r="T75" s="337"/>
      <c r="U75" s="337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</row>
    <row r="76" spans="1:37" ht="16.5" customHeight="1">
      <c r="A76" s="505" t="s">
        <v>98</v>
      </c>
      <c r="B76" s="502"/>
      <c r="C76" s="509" t="s">
        <v>37</v>
      </c>
      <c r="D76" s="480" t="s">
        <v>37</v>
      </c>
      <c r="E76" s="480" t="s">
        <v>37</v>
      </c>
      <c r="F76" s="480" t="s">
        <v>37</v>
      </c>
      <c r="G76" s="480" t="s">
        <v>37</v>
      </c>
      <c r="H76" s="480" t="s">
        <v>37</v>
      </c>
      <c r="I76" s="480" t="s">
        <v>37</v>
      </c>
      <c r="J76" s="480" t="s">
        <v>37</v>
      </c>
      <c r="K76" s="480">
        <v>754.3</v>
      </c>
      <c r="L76" s="480">
        <v>1.7</v>
      </c>
      <c r="M76" s="480" t="s">
        <v>37</v>
      </c>
      <c r="N76" s="480">
        <v>30</v>
      </c>
      <c r="O76" s="480">
        <v>0</v>
      </c>
      <c r="P76" s="480">
        <v>0</v>
      </c>
      <c r="Q76" s="480">
        <v>0</v>
      </c>
      <c r="R76" s="480">
        <v>0</v>
      </c>
      <c r="S76" s="337"/>
      <c r="T76" s="337"/>
      <c r="U76" s="337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</row>
    <row r="77" spans="1:37" ht="16.5" customHeight="1">
      <c r="A77" s="505" t="s">
        <v>99</v>
      </c>
      <c r="B77" s="480">
        <v>1816.1</v>
      </c>
      <c r="C77" s="480">
        <v>79.2</v>
      </c>
      <c r="D77" s="480">
        <v>1696.8</v>
      </c>
      <c r="E77" s="480">
        <v>90.7</v>
      </c>
      <c r="F77" s="480">
        <v>13.1</v>
      </c>
      <c r="G77" s="510">
        <v>1187.5</v>
      </c>
      <c r="H77" s="510">
        <v>2417.3000000000002</v>
      </c>
      <c r="I77" s="510">
        <v>897.90000000000009</v>
      </c>
      <c r="J77" s="510">
        <v>864.40000000000009</v>
      </c>
      <c r="K77" s="480">
        <v>1585.3000000000002</v>
      </c>
      <c r="L77" s="480">
        <v>841.5</v>
      </c>
      <c r="M77" s="480">
        <v>541.80000000000007</v>
      </c>
      <c r="N77" s="480">
        <v>776.19999999999993</v>
      </c>
      <c r="O77" s="480">
        <v>1031.4000000000001</v>
      </c>
      <c r="P77" s="510">
        <v>1171</v>
      </c>
      <c r="Q77" s="510">
        <v>926.80000000000007</v>
      </c>
      <c r="R77" s="514">
        <v>30500.5</v>
      </c>
      <c r="S77" s="337"/>
      <c r="T77" s="337"/>
      <c r="U77" s="337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</row>
    <row r="78" spans="1:37" ht="16.5" customHeight="1">
      <c r="A78" s="505" t="s">
        <v>100</v>
      </c>
      <c r="B78" s="480">
        <v>4273.3</v>
      </c>
      <c r="C78" s="480">
        <v>5116.3</v>
      </c>
      <c r="D78" s="480">
        <v>6358.9</v>
      </c>
      <c r="E78" s="480">
        <v>7811.6</v>
      </c>
      <c r="F78" s="480">
        <v>7643.1</v>
      </c>
      <c r="G78" s="510">
        <v>1697.4</v>
      </c>
      <c r="H78" s="510">
        <v>1617</v>
      </c>
      <c r="I78" s="510">
        <v>1442.9</v>
      </c>
      <c r="J78" s="510">
        <v>133.1</v>
      </c>
      <c r="K78" s="480">
        <v>519.9</v>
      </c>
      <c r="L78" s="480">
        <v>679.4</v>
      </c>
      <c r="M78" s="480">
        <v>714.9</v>
      </c>
      <c r="N78" s="480">
        <v>230</v>
      </c>
      <c r="O78" s="480">
        <v>117.7</v>
      </c>
      <c r="P78" s="510">
        <v>675.5</v>
      </c>
      <c r="Q78" s="510">
        <v>235.60000000000002</v>
      </c>
      <c r="R78" s="514">
        <v>15309</v>
      </c>
      <c r="S78" s="337"/>
      <c r="T78" s="337"/>
      <c r="U78" s="337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</row>
    <row r="79" spans="1:37" ht="5.0999999999999996" customHeight="1">
      <c r="A79" s="506"/>
      <c r="B79" s="507"/>
      <c r="C79" s="507"/>
      <c r="D79" s="508"/>
      <c r="E79" s="507"/>
      <c r="F79" s="507"/>
      <c r="G79" s="507"/>
      <c r="H79" s="507"/>
      <c r="I79" s="507"/>
      <c r="J79" s="507"/>
      <c r="K79" s="507"/>
      <c r="L79" s="507"/>
      <c r="M79" s="507"/>
      <c r="N79" s="507"/>
      <c r="O79" s="507"/>
      <c r="P79" s="507"/>
      <c r="Q79" s="507"/>
      <c r="R79" s="593"/>
      <c r="S79" s="337"/>
      <c r="T79" s="337"/>
      <c r="U79" s="337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</row>
    <row r="80" spans="1:37" ht="5.0999999999999996" customHeight="1">
      <c r="A80" s="320"/>
      <c r="B80" s="320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77"/>
      <c r="S80" s="337"/>
      <c r="T80" s="337"/>
      <c r="U80" s="337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</row>
    <row r="81" spans="1:37" ht="16.5" customHeight="1">
      <c r="A81" s="320" t="s">
        <v>189</v>
      </c>
      <c r="B81" s="320"/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77"/>
      <c r="S81" s="337"/>
      <c r="T81" s="337"/>
      <c r="U81" s="337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</row>
    <row r="82" spans="1:37" ht="16.5" customHeight="1">
      <c r="A82" s="337"/>
      <c r="B82" s="377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77"/>
      <c r="S82" s="337"/>
      <c r="T82" s="337"/>
      <c r="U82" s="337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</row>
    <row r="83" spans="1:37" ht="16.5" customHeight="1">
      <c r="A83" s="337"/>
      <c r="B83" s="377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77"/>
      <c r="S83" s="337"/>
      <c r="T83" s="337"/>
      <c r="U83" s="337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</row>
    <row r="84" spans="1:37" ht="16.5" customHeight="1">
      <c r="A84" s="337"/>
      <c r="B84" s="377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77"/>
      <c r="S84" s="337"/>
      <c r="T84" s="337"/>
      <c r="U84" s="337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</row>
    <row r="85" spans="1:37" ht="16.5" customHeight="1">
      <c r="A85" s="337"/>
      <c r="B85" s="377"/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77"/>
      <c r="S85" s="337"/>
      <c r="T85" s="337"/>
      <c r="U85" s="337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</row>
    <row r="86" spans="1:37" ht="16.5" customHeight="1">
      <c r="A86" s="337"/>
      <c r="B86" s="37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77"/>
      <c r="S86" s="337"/>
      <c r="T86" s="337"/>
      <c r="U86" s="337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</row>
    <row r="87" spans="1:37" ht="16.5" customHeight="1">
      <c r="A87" s="337"/>
      <c r="B87" s="377"/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77"/>
      <c r="S87" s="337"/>
      <c r="T87" s="337"/>
      <c r="U87" s="337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</row>
    <row r="88" spans="1:37" ht="16.5" customHeight="1">
      <c r="A88" s="337"/>
      <c r="B88" s="377"/>
      <c r="C88" s="337"/>
      <c r="D88" s="337"/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377"/>
      <c r="S88" s="337"/>
      <c r="T88" s="337"/>
      <c r="U88" s="337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</row>
    <row r="89" spans="1:37" ht="16.5" customHeight="1">
      <c r="A89" s="337"/>
      <c r="B89" s="377"/>
      <c r="C89" s="337"/>
      <c r="D89" s="337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  <c r="P89" s="337"/>
      <c r="Q89" s="337"/>
      <c r="R89" s="377"/>
      <c r="S89" s="337"/>
      <c r="T89" s="337"/>
      <c r="U89" s="337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</row>
    <row r="90" spans="1:37" ht="16.5" customHeight="1">
      <c r="A90" s="337"/>
      <c r="B90" s="377"/>
      <c r="C90" s="337"/>
      <c r="D90" s="337"/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377"/>
      <c r="S90" s="337"/>
      <c r="T90" s="337"/>
      <c r="U90" s="337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</row>
    <row r="91" spans="1:37" ht="16.5" customHeight="1">
      <c r="A91" s="337"/>
      <c r="B91" s="377"/>
      <c r="C91" s="33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77"/>
      <c r="S91" s="337"/>
      <c r="T91" s="337"/>
      <c r="U91" s="337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</row>
    <row r="92" spans="1:37" ht="16.5" customHeight="1">
      <c r="A92" s="337"/>
      <c r="B92" s="377"/>
      <c r="C92" s="337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77"/>
      <c r="S92" s="337"/>
      <c r="T92" s="337"/>
      <c r="U92" s="337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</row>
    <row r="93" spans="1:37" ht="16.5" customHeight="1">
      <c r="A93" s="337"/>
      <c r="B93" s="377"/>
      <c r="C93" s="337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77"/>
      <c r="S93" s="337"/>
      <c r="T93" s="337"/>
      <c r="U93" s="337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</row>
    <row r="94" spans="1:37" ht="16.5" customHeight="1">
      <c r="A94" s="337"/>
      <c r="B94" s="377"/>
      <c r="C94" s="337"/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77"/>
      <c r="S94" s="337"/>
      <c r="T94" s="337"/>
      <c r="U94" s="337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</row>
    <row r="95" spans="1:37" ht="16.5" customHeight="1">
      <c r="A95" s="337"/>
      <c r="B95" s="377"/>
      <c r="C95" s="337"/>
      <c r="D95" s="337"/>
      <c r="E95" s="337"/>
      <c r="F95" s="337"/>
      <c r="G95" s="337"/>
      <c r="H95" s="337"/>
      <c r="I95" s="337"/>
      <c r="J95" s="337"/>
      <c r="K95" s="337"/>
      <c r="L95" s="337"/>
      <c r="M95" s="337"/>
      <c r="N95" s="337"/>
      <c r="O95" s="337"/>
      <c r="P95" s="337"/>
      <c r="Q95" s="337"/>
      <c r="R95" s="377"/>
      <c r="S95" s="337"/>
      <c r="T95" s="337"/>
      <c r="U95" s="337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</row>
    <row r="96" spans="1:37" ht="16.5" customHeight="1">
      <c r="A96" s="337"/>
      <c r="B96" s="377"/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77"/>
      <c r="S96" s="337"/>
      <c r="T96" s="337"/>
      <c r="U96" s="337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</row>
    <row r="97" spans="1:37" ht="16.5" customHeight="1">
      <c r="A97" s="337"/>
      <c r="B97" s="377"/>
      <c r="C97" s="337"/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37"/>
      <c r="O97" s="337"/>
      <c r="P97" s="337"/>
      <c r="Q97" s="337"/>
      <c r="R97" s="377"/>
      <c r="S97" s="337"/>
      <c r="T97" s="337"/>
      <c r="U97" s="337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</row>
    <row r="98" spans="1:37" ht="16.5" customHeight="1">
      <c r="A98" s="337"/>
      <c r="B98" s="37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77"/>
      <c r="S98" s="337"/>
      <c r="T98" s="337"/>
      <c r="U98" s="337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</row>
    <row r="99" spans="1:37" ht="16.5" customHeight="1">
      <c r="A99" s="337"/>
      <c r="B99" s="377"/>
      <c r="C99" s="337"/>
      <c r="D99" s="337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37"/>
      <c r="Q99" s="337"/>
      <c r="R99" s="377"/>
      <c r="S99" s="337"/>
      <c r="T99" s="337"/>
      <c r="U99" s="337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</row>
    <row r="100" spans="1:37" ht="16.5" customHeight="1">
      <c r="A100" s="337"/>
      <c r="B100" s="377"/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77"/>
      <c r="S100" s="337"/>
      <c r="T100" s="337"/>
      <c r="U100" s="337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</row>
    <row r="101" spans="1:37" ht="16.5" customHeight="1">
      <c r="A101" s="337"/>
      <c r="B101" s="377"/>
      <c r="C101" s="337"/>
      <c r="D101" s="337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77"/>
      <c r="S101" s="337"/>
      <c r="T101" s="337"/>
      <c r="U101" s="337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</row>
    <row r="102" spans="1:37" ht="16.5" customHeight="1">
      <c r="A102" s="337"/>
      <c r="B102" s="37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77"/>
      <c r="S102" s="337"/>
      <c r="T102" s="337"/>
      <c r="U102" s="337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</row>
    <row r="103" spans="1:37" ht="16.5" customHeight="1">
      <c r="A103" s="337"/>
      <c r="B103" s="377"/>
      <c r="C103" s="337"/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77"/>
      <c r="S103" s="337"/>
      <c r="T103" s="337"/>
      <c r="U103" s="337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</row>
    <row r="104" spans="1:37" ht="16.5" customHeight="1">
      <c r="A104" s="337"/>
      <c r="B104" s="377"/>
      <c r="C104" s="337"/>
      <c r="D104" s="337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77"/>
      <c r="S104" s="337"/>
      <c r="T104" s="337"/>
      <c r="U104" s="337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</row>
    <row r="105" spans="1:37" ht="16.5" customHeight="1">
      <c r="A105" s="337"/>
      <c r="B105" s="377"/>
      <c r="C105" s="337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77"/>
      <c r="S105" s="337"/>
      <c r="T105" s="337"/>
      <c r="U105" s="337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</row>
    <row r="106" spans="1:37" ht="16.5" customHeight="1">
      <c r="A106" s="337"/>
      <c r="B106" s="377"/>
      <c r="C106" s="337"/>
      <c r="D106" s="337"/>
      <c r="E106" s="337"/>
      <c r="F106" s="337"/>
      <c r="G106" s="337"/>
      <c r="H106" s="337"/>
      <c r="I106" s="337"/>
      <c r="J106" s="337"/>
      <c r="K106" s="337"/>
      <c r="L106" s="337"/>
      <c r="M106" s="337"/>
      <c r="N106" s="337"/>
      <c r="O106" s="337"/>
      <c r="P106" s="337"/>
      <c r="Q106" s="337"/>
      <c r="R106" s="377"/>
      <c r="S106" s="337"/>
      <c r="T106" s="337"/>
      <c r="U106" s="337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</row>
    <row r="107" spans="1:37" ht="16.5" customHeight="1">
      <c r="A107" s="337"/>
      <c r="B107" s="377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7"/>
      <c r="P107" s="337"/>
      <c r="Q107" s="337"/>
      <c r="R107" s="377"/>
      <c r="S107" s="337"/>
      <c r="T107" s="337"/>
      <c r="U107" s="337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</row>
    <row r="108" spans="1:37" ht="16.5" customHeight="1">
      <c r="A108" s="337"/>
      <c r="B108" s="377"/>
      <c r="C108" s="337"/>
      <c r="D108" s="337"/>
      <c r="E108" s="337"/>
      <c r="F108" s="337"/>
      <c r="G108" s="337"/>
      <c r="H108" s="337"/>
      <c r="I108" s="337"/>
      <c r="J108" s="337"/>
      <c r="K108" s="337"/>
      <c r="L108" s="337"/>
      <c r="M108" s="337"/>
      <c r="N108" s="337"/>
      <c r="O108" s="337"/>
      <c r="P108" s="337"/>
      <c r="Q108" s="337"/>
      <c r="R108" s="377"/>
      <c r="S108" s="337"/>
      <c r="T108" s="337"/>
      <c r="U108" s="337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</row>
    <row r="109" spans="1:37" ht="16.5" customHeight="1">
      <c r="A109" s="337"/>
      <c r="B109" s="377"/>
      <c r="C109" s="337"/>
      <c r="D109" s="337"/>
      <c r="E109" s="337"/>
      <c r="F109" s="337"/>
      <c r="G109" s="337"/>
      <c r="H109" s="337"/>
      <c r="I109" s="337"/>
      <c r="J109" s="337"/>
      <c r="K109" s="337"/>
      <c r="L109" s="337"/>
      <c r="M109" s="337"/>
      <c r="N109" s="337"/>
      <c r="O109" s="337"/>
      <c r="P109" s="337"/>
      <c r="Q109" s="337"/>
      <c r="R109" s="377"/>
      <c r="S109" s="337"/>
      <c r="T109" s="337"/>
      <c r="U109" s="337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</row>
    <row r="110" spans="1:37" ht="16.5" customHeight="1">
      <c r="A110" s="337"/>
      <c r="B110" s="377"/>
      <c r="C110" s="337"/>
      <c r="D110" s="337"/>
      <c r="E110" s="337"/>
      <c r="F110" s="337"/>
      <c r="G110" s="337"/>
      <c r="H110" s="337"/>
      <c r="I110" s="337"/>
      <c r="J110" s="337"/>
      <c r="K110" s="337"/>
      <c r="L110" s="337"/>
      <c r="M110" s="337"/>
      <c r="N110" s="337"/>
      <c r="O110" s="337"/>
      <c r="P110" s="337"/>
      <c r="Q110" s="337"/>
      <c r="R110" s="377"/>
      <c r="S110" s="337"/>
      <c r="T110" s="337"/>
      <c r="U110" s="337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</row>
    <row r="111" spans="1:37" ht="16.5" customHeight="1">
      <c r="A111" s="337"/>
      <c r="B111" s="377"/>
      <c r="C111" s="337"/>
      <c r="D111" s="337"/>
      <c r="E111" s="337"/>
      <c r="F111" s="337"/>
      <c r="G111" s="337"/>
      <c r="H111" s="337"/>
      <c r="I111" s="337"/>
      <c r="J111" s="337"/>
      <c r="K111" s="337"/>
      <c r="L111" s="337"/>
      <c r="M111" s="337"/>
      <c r="N111" s="337"/>
      <c r="O111" s="337"/>
      <c r="P111" s="337"/>
      <c r="Q111" s="337"/>
      <c r="R111" s="377"/>
      <c r="S111" s="337"/>
      <c r="T111" s="337"/>
      <c r="U111" s="337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</row>
    <row r="112" spans="1:37" ht="16.5" customHeight="1">
      <c r="A112" s="337"/>
      <c r="B112" s="377"/>
      <c r="C112" s="337"/>
      <c r="D112" s="337"/>
      <c r="E112" s="337"/>
      <c r="F112" s="337"/>
      <c r="G112" s="337"/>
      <c r="H112" s="337"/>
      <c r="I112" s="337"/>
      <c r="J112" s="337"/>
      <c r="K112" s="337"/>
      <c r="L112" s="337"/>
      <c r="M112" s="337"/>
      <c r="N112" s="337"/>
      <c r="O112" s="337"/>
      <c r="P112" s="337"/>
      <c r="Q112" s="337"/>
      <c r="R112" s="377"/>
      <c r="S112" s="337"/>
      <c r="T112" s="337"/>
      <c r="U112" s="337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</row>
    <row r="113" spans="1:37" ht="16.5" customHeight="1">
      <c r="A113" s="337"/>
      <c r="B113" s="377"/>
      <c r="C113" s="337"/>
      <c r="D113" s="337"/>
      <c r="E113" s="337"/>
      <c r="F113" s="337"/>
      <c r="G113" s="337"/>
      <c r="H113" s="337"/>
      <c r="I113" s="337"/>
      <c r="J113" s="337"/>
      <c r="K113" s="337"/>
      <c r="L113" s="337"/>
      <c r="M113" s="337"/>
      <c r="N113" s="337"/>
      <c r="O113" s="337"/>
      <c r="P113" s="337"/>
      <c r="Q113" s="337"/>
      <c r="R113" s="377"/>
      <c r="S113" s="337"/>
      <c r="T113" s="337"/>
      <c r="U113" s="337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</row>
    <row r="114" spans="1:37" ht="16.5" customHeight="1">
      <c r="A114" s="337"/>
      <c r="B114" s="377"/>
      <c r="C114" s="337"/>
      <c r="D114" s="337"/>
      <c r="E114" s="337"/>
      <c r="F114" s="337"/>
      <c r="G114" s="337"/>
      <c r="H114" s="337"/>
      <c r="I114" s="337"/>
      <c r="J114" s="337"/>
      <c r="K114" s="337"/>
      <c r="L114" s="337"/>
      <c r="M114" s="337"/>
      <c r="N114" s="337"/>
      <c r="O114" s="337"/>
      <c r="P114" s="337"/>
      <c r="Q114" s="337"/>
      <c r="R114" s="377"/>
      <c r="S114" s="337"/>
      <c r="T114" s="337"/>
      <c r="U114" s="337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</row>
    <row r="115" spans="1:37" ht="16.5" customHeight="1">
      <c r="A115" s="337"/>
      <c r="B115" s="377"/>
      <c r="C115" s="337"/>
      <c r="D115" s="337"/>
      <c r="E115" s="337"/>
      <c r="F115" s="337"/>
      <c r="G115" s="337"/>
      <c r="H115" s="337"/>
      <c r="I115" s="337"/>
      <c r="J115" s="337"/>
      <c r="K115" s="337"/>
      <c r="L115" s="337"/>
      <c r="M115" s="337"/>
      <c r="N115" s="337"/>
      <c r="O115" s="337"/>
      <c r="P115" s="337"/>
      <c r="Q115" s="337"/>
      <c r="R115" s="377"/>
      <c r="S115" s="337"/>
      <c r="T115" s="337"/>
      <c r="U115" s="337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</row>
    <row r="116" spans="1:37" ht="16.5" customHeight="1">
      <c r="A116" s="337"/>
      <c r="B116" s="377"/>
      <c r="C116" s="337"/>
      <c r="D116" s="337"/>
      <c r="E116" s="337"/>
      <c r="F116" s="337"/>
      <c r="G116" s="337"/>
      <c r="H116" s="337"/>
      <c r="I116" s="337"/>
      <c r="J116" s="337"/>
      <c r="K116" s="337"/>
      <c r="L116" s="337"/>
      <c r="M116" s="337"/>
      <c r="N116" s="337"/>
      <c r="O116" s="337"/>
      <c r="P116" s="337"/>
      <c r="Q116" s="337"/>
      <c r="R116" s="377"/>
      <c r="S116" s="337"/>
      <c r="T116" s="337"/>
      <c r="U116" s="337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</row>
    <row r="117" spans="1:37" ht="16.5" customHeight="1">
      <c r="A117" s="337"/>
      <c r="B117" s="377"/>
      <c r="C117" s="337"/>
      <c r="D117" s="337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377"/>
      <c r="S117" s="337"/>
      <c r="T117" s="337"/>
      <c r="U117" s="337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</row>
    <row r="118" spans="1:37" ht="16.5" customHeight="1">
      <c r="A118" s="337"/>
      <c r="B118" s="377"/>
      <c r="C118" s="337"/>
      <c r="D118" s="337"/>
      <c r="E118" s="337"/>
      <c r="F118" s="337"/>
      <c r="G118" s="337"/>
      <c r="H118" s="337"/>
      <c r="I118" s="337"/>
      <c r="J118" s="337"/>
      <c r="K118" s="337"/>
      <c r="L118" s="337"/>
      <c r="M118" s="337"/>
      <c r="N118" s="337"/>
      <c r="O118" s="337"/>
      <c r="P118" s="337"/>
      <c r="Q118" s="337"/>
      <c r="R118" s="377"/>
      <c r="S118" s="337"/>
      <c r="T118" s="337"/>
      <c r="U118" s="337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</row>
    <row r="119" spans="1:37" ht="16.5" customHeight="1">
      <c r="A119" s="337"/>
      <c r="B119" s="377"/>
      <c r="C119" s="337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337"/>
      <c r="P119" s="337"/>
      <c r="Q119" s="337"/>
      <c r="R119" s="377"/>
      <c r="S119" s="337"/>
      <c r="T119" s="337"/>
      <c r="U119" s="337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</row>
    <row r="120" spans="1:37" ht="16.5" customHeight="1">
      <c r="A120" s="337"/>
      <c r="B120" s="377"/>
      <c r="C120" s="337"/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337"/>
      <c r="P120" s="337"/>
      <c r="Q120" s="337"/>
      <c r="R120" s="377"/>
      <c r="S120" s="337"/>
      <c r="T120" s="337"/>
      <c r="U120" s="337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</row>
    <row r="121" spans="1:37" ht="16.5" customHeight="1">
      <c r="A121" s="337"/>
      <c r="B121" s="377"/>
      <c r="C121" s="337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337"/>
      <c r="P121" s="337"/>
      <c r="Q121" s="337"/>
      <c r="R121" s="377"/>
      <c r="S121" s="337"/>
      <c r="T121" s="337"/>
      <c r="U121" s="337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</row>
    <row r="122" spans="1:37" ht="16.5" customHeight="1">
      <c r="A122" s="337"/>
      <c r="B122" s="377"/>
      <c r="C122" s="337"/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337"/>
      <c r="P122" s="337"/>
      <c r="Q122" s="337"/>
      <c r="R122" s="377"/>
      <c r="S122" s="337"/>
      <c r="T122" s="337"/>
      <c r="U122" s="337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</row>
    <row r="123" spans="1:37" ht="16.5" customHeight="1">
      <c r="A123" s="337"/>
      <c r="B123" s="377"/>
      <c r="C123" s="337"/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337"/>
      <c r="P123" s="337"/>
      <c r="Q123" s="337"/>
      <c r="R123" s="377"/>
      <c r="S123" s="337"/>
      <c r="T123" s="337"/>
      <c r="U123" s="337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</row>
    <row r="124" spans="1:37" ht="16.5" customHeight="1">
      <c r="A124" s="337"/>
      <c r="B124" s="37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  <c r="Q124" s="337"/>
      <c r="R124" s="377"/>
      <c r="S124" s="337"/>
      <c r="T124" s="337"/>
      <c r="U124" s="337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</row>
    <row r="125" spans="1:37" ht="16.5" customHeight="1">
      <c r="A125" s="337"/>
      <c r="B125" s="377"/>
      <c r="C125" s="337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337"/>
      <c r="P125" s="337"/>
      <c r="Q125" s="337"/>
      <c r="R125" s="377"/>
      <c r="S125" s="337"/>
      <c r="T125" s="337"/>
      <c r="U125" s="337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</row>
    <row r="126" spans="1:37" ht="16.5" customHeight="1">
      <c r="A126" s="337"/>
      <c r="B126" s="377"/>
      <c r="C126" s="337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337"/>
      <c r="P126" s="337"/>
      <c r="Q126" s="337"/>
      <c r="R126" s="377"/>
      <c r="S126" s="337"/>
      <c r="T126" s="337"/>
      <c r="U126" s="337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</row>
    <row r="127" spans="1:37" ht="16.5" customHeight="1">
      <c r="A127" s="337"/>
      <c r="B127" s="377"/>
      <c r="C127" s="337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337"/>
      <c r="P127" s="337"/>
      <c r="Q127" s="337"/>
      <c r="R127" s="377"/>
      <c r="S127" s="337"/>
      <c r="T127" s="337"/>
      <c r="U127" s="337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</row>
    <row r="128" spans="1:37" ht="16.5" customHeight="1">
      <c r="A128" s="337"/>
      <c r="B128" s="377"/>
      <c r="C128" s="337"/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337"/>
      <c r="P128" s="337"/>
      <c r="Q128" s="337"/>
      <c r="R128" s="377"/>
      <c r="S128" s="337"/>
      <c r="T128" s="337"/>
      <c r="U128" s="337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</row>
    <row r="129" spans="1:37" ht="16.5" customHeight="1">
      <c r="A129" s="337"/>
      <c r="B129" s="377"/>
      <c r="C129" s="337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337"/>
      <c r="P129" s="337"/>
      <c r="Q129" s="337"/>
      <c r="R129" s="377"/>
      <c r="S129" s="337"/>
      <c r="T129" s="337"/>
      <c r="U129" s="337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</row>
    <row r="130" spans="1:37" ht="16.5" customHeight="1">
      <c r="A130" s="337"/>
      <c r="B130" s="377"/>
      <c r="C130" s="337"/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337"/>
      <c r="P130" s="337"/>
      <c r="Q130" s="337"/>
      <c r="R130" s="377"/>
      <c r="S130" s="337"/>
      <c r="T130" s="337"/>
      <c r="U130" s="337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</row>
    <row r="131" spans="1:37" ht="16.5" customHeight="1">
      <c r="A131" s="337"/>
      <c r="B131" s="377"/>
      <c r="C131" s="337"/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337"/>
      <c r="P131" s="337"/>
      <c r="Q131" s="337"/>
      <c r="R131" s="377"/>
      <c r="S131" s="337"/>
      <c r="T131" s="337"/>
      <c r="U131" s="337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</row>
    <row r="132" spans="1:37" ht="16.5" customHeight="1">
      <c r="A132" s="337"/>
      <c r="B132" s="377"/>
      <c r="C132" s="337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337"/>
      <c r="P132" s="337"/>
      <c r="Q132" s="337"/>
      <c r="R132" s="377"/>
      <c r="S132" s="337"/>
      <c r="T132" s="337"/>
      <c r="U132" s="337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</row>
    <row r="133" spans="1:37" ht="16.5" customHeight="1">
      <c r="A133" s="337"/>
      <c r="B133" s="377"/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77"/>
      <c r="S133" s="337"/>
      <c r="T133" s="337"/>
      <c r="U133" s="337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</row>
    <row r="134" spans="1:37" ht="16.5" customHeight="1">
      <c r="A134" s="337"/>
      <c r="B134" s="377"/>
      <c r="C134" s="337"/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337"/>
      <c r="P134" s="337"/>
      <c r="Q134" s="337"/>
      <c r="R134" s="377"/>
      <c r="S134" s="337"/>
      <c r="T134" s="337"/>
      <c r="U134" s="337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</row>
    <row r="135" spans="1:37" ht="16.5" customHeight="1">
      <c r="A135" s="337"/>
      <c r="B135" s="377"/>
      <c r="C135" s="337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337"/>
      <c r="P135" s="337"/>
      <c r="Q135" s="337"/>
      <c r="R135" s="377"/>
      <c r="S135" s="337"/>
      <c r="T135" s="337"/>
      <c r="U135" s="337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</row>
    <row r="136" spans="1:37" ht="16.5" customHeight="1">
      <c r="A136" s="337"/>
      <c r="B136" s="377"/>
      <c r="C136" s="337"/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337"/>
      <c r="P136" s="337"/>
      <c r="Q136" s="337"/>
      <c r="R136" s="377"/>
      <c r="S136" s="337"/>
      <c r="T136" s="337"/>
      <c r="U136" s="337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</row>
    <row r="137" spans="1:37" ht="16.5" customHeight="1">
      <c r="A137" s="337"/>
      <c r="B137" s="377"/>
      <c r="C137" s="337"/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337"/>
      <c r="P137" s="337"/>
      <c r="Q137" s="337"/>
      <c r="R137" s="377"/>
      <c r="S137" s="337"/>
      <c r="T137" s="337"/>
      <c r="U137" s="337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</row>
    <row r="138" spans="1:37" ht="16.5" customHeight="1">
      <c r="A138" s="337"/>
      <c r="B138" s="377"/>
      <c r="C138" s="337"/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337"/>
      <c r="P138" s="337"/>
      <c r="Q138" s="337"/>
      <c r="R138" s="377"/>
      <c r="S138" s="337"/>
      <c r="T138" s="337"/>
      <c r="U138" s="337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</row>
    <row r="139" spans="1:37" ht="16.5" customHeight="1">
      <c r="A139" s="337"/>
      <c r="B139" s="377"/>
      <c r="C139" s="337"/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337"/>
      <c r="P139" s="337"/>
      <c r="Q139" s="337"/>
      <c r="R139" s="377"/>
      <c r="S139" s="337"/>
      <c r="T139" s="337"/>
      <c r="U139" s="337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</row>
    <row r="140" spans="1:37" ht="16.5" customHeight="1">
      <c r="A140" s="337"/>
      <c r="B140" s="377"/>
      <c r="C140" s="33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337"/>
      <c r="P140" s="337"/>
      <c r="Q140" s="337"/>
      <c r="R140" s="377"/>
      <c r="S140" s="337"/>
      <c r="T140" s="337"/>
      <c r="U140" s="337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</row>
    <row r="141" spans="1:37" ht="16.5" customHeight="1">
      <c r="A141" s="337"/>
      <c r="B141" s="377"/>
      <c r="C141" s="337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337"/>
      <c r="P141" s="337"/>
      <c r="Q141" s="337"/>
      <c r="R141" s="377"/>
      <c r="S141" s="337"/>
      <c r="T141" s="337"/>
      <c r="U141" s="337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</row>
    <row r="142" spans="1:37" ht="16.5" customHeight="1">
      <c r="A142" s="337"/>
      <c r="B142" s="377"/>
      <c r="C142" s="337"/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337"/>
      <c r="P142" s="337"/>
      <c r="Q142" s="337"/>
      <c r="R142" s="377"/>
      <c r="S142" s="337"/>
      <c r="T142" s="337"/>
      <c r="U142" s="337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</row>
    <row r="143" spans="1:37" ht="16.5" customHeight="1">
      <c r="A143" s="337"/>
      <c r="B143" s="377"/>
      <c r="C143" s="337"/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337"/>
      <c r="P143" s="337"/>
      <c r="Q143" s="337"/>
      <c r="R143" s="377"/>
      <c r="S143" s="337"/>
      <c r="T143" s="337"/>
      <c r="U143" s="337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</row>
    <row r="144" spans="1:37" ht="16.5" customHeight="1">
      <c r="A144" s="337"/>
      <c r="B144" s="377"/>
      <c r="C144" s="337"/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337"/>
      <c r="P144" s="337"/>
      <c r="Q144" s="337"/>
      <c r="R144" s="377"/>
      <c r="S144" s="337"/>
      <c r="T144" s="337"/>
      <c r="U144" s="337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</row>
    <row r="145" spans="1:37" ht="16.5" customHeight="1">
      <c r="A145" s="337"/>
      <c r="B145" s="377"/>
      <c r="C145" s="337"/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337"/>
      <c r="P145" s="337"/>
      <c r="Q145" s="337"/>
      <c r="R145" s="377"/>
      <c r="S145" s="337"/>
      <c r="T145" s="337"/>
      <c r="U145" s="337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</row>
    <row r="146" spans="1:37" ht="16.5" customHeight="1">
      <c r="A146" s="337"/>
      <c r="B146" s="377"/>
      <c r="C146" s="337"/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337"/>
      <c r="P146" s="337"/>
      <c r="Q146" s="337"/>
      <c r="R146" s="377"/>
      <c r="S146" s="337"/>
      <c r="T146" s="337"/>
      <c r="U146" s="337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</row>
    <row r="147" spans="1:37" ht="16.5" customHeight="1">
      <c r="A147" s="337"/>
      <c r="B147" s="377"/>
      <c r="C147" s="337"/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337"/>
      <c r="P147" s="337"/>
      <c r="Q147" s="337"/>
      <c r="R147" s="377"/>
      <c r="S147" s="337"/>
      <c r="T147" s="337"/>
      <c r="U147" s="337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</row>
    <row r="148" spans="1:37" ht="16.5" customHeight="1">
      <c r="A148" s="337"/>
      <c r="B148" s="377"/>
      <c r="C148" s="337"/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337"/>
      <c r="P148" s="337"/>
      <c r="Q148" s="337"/>
      <c r="R148" s="377"/>
      <c r="S148" s="337"/>
      <c r="T148" s="337"/>
      <c r="U148" s="337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</row>
    <row r="149" spans="1:37" ht="16.5" customHeight="1">
      <c r="A149" s="337"/>
      <c r="B149" s="377"/>
      <c r="C149" s="337"/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337"/>
      <c r="P149" s="337"/>
      <c r="Q149" s="337"/>
      <c r="R149" s="377"/>
      <c r="S149" s="337"/>
      <c r="T149" s="337"/>
      <c r="U149" s="337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</row>
    <row r="150" spans="1:37" ht="16.5" customHeight="1">
      <c r="A150" s="337"/>
      <c r="B150" s="377"/>
      <c r="C150" s="337"/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337"/>
      <c r="P150" s="337"/>
      <c r="Q150" s="337"/>
      <c r="R150" s="377"/>
      <c r="S150" s="337"/>
      <c r="T150" s="337"/>
      <c r="U150" s="337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</row>
    <row r="151" spans="1:37" ht="16.5" customHeight="1">
      <c r="A151" s="337"/>
      <c r="B151" s="377"/>
      <c r="C151" s="337"/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337"/>
      <c r="P151" s="337"/>
      <c r="Q151" s="337"/>
      <c r="R151" s="377"/>
      <c r="S151" s="337"/>
      <c r="T151" s="337"/>
      <c r="U151" s="337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</row>
    <row r="152" spans="1:37" ht="16.5" customHeight="1">
      <c r="A152" s="337"/>
      <c r="B152" s="377"/>
      <c r="C152" s="337"/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337"/>
      <c r="P152" s="337"/>
      <c r="Q152" s="337"/>
      <c r="R152" s="377"/>
      <c r="S152" s="337"/>
      <c r="T152" s="337"/>
      <c r="U152" s="337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</row>
    <row r="153" spans="1:37" ht="16.5" customHeight="1">
      <c r="A153" s="337"/>
      <c r="B153" s="377"/>
      <c r="C153" s="337"/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337"/>
      <c r="P153" s="337"/>
      <c r="Q153" s="337"/>
      <c r="R153" s="377"/>
      <c r="S153" s="337"/>
      <c r="T153" s="337"/>
      <c r="U153" s="337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</row>
    <row r="154" spans="1:37" ht="16.5" customHeight="1">
      <c r="A154" s="337"/>
      <c r="B154" s="377"/>
      <c r="C154" s="337"/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337"/>
      <c r="P154" s="337"/>
      <c r="Q154" s="337"/>
      <c r="R154" s="377"/>
      <c r="S154" s="337"/>
      <c r="T154" s="337"/>
      <c r="U154" s="337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</row>
    <row r="155" spans="1:37" ht="16.5" customHeight="1">
      <c r="A155" s="337"/>
      <c r="B155" s="377"/>
      <c r="C155" s="337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337"/>
      <c r="P155" s="337"/>
      <c r="Q155" s="337"/>
      <c r="R155" s="377"/>
      <c r="S155" s="337"/>
      <c r="T155" s="337"/>
      <c r="U155" s="337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</row>
    <row r="156" spans="1:37" ht="16.5" customHeight="1">
      <c r="A156" s="337"/>
      <c r="B156" s="377"/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  <c r="Q156" s="337"/>
      <c r="R156" s="377"/>
      <c r="S156" s="337"/>
      <c r="T156" s="337"/>
      <c r="U156" s="337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</row>
    <row r="157" spans="1:37" ht="16.5" customHeight="1">
      <c r="A157" s="337"/>
      <c r="B157" s="377"/>
      <c r="C157" s="337"/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337"/>
      <c r="P157" s="337"/>
      <c r="Q157" s="337"/>
      <c r="R157" s="377"/>
      <c r="S157" s="337"/>
      <c r="T157" s="337"/>
      <c r="U157" s="337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</row>
    <row r="158" spans="1:37" ht="16.5" customHeight="1">
      <c r="A158" s="337"/>
      <c r="B158" s="377"/>
      <c r="C158" s="337"/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337"/>
      <c r="P158" s="337"/>
      <c r="Q158" s="337"/>
      <c r="R158" s="377"/>
      <c r="S158" s="337"/>
      <c r="T158" s="337"/>
      <c r="U158" s="337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</row>
    <row r="159" spans="1:37" ht="16.5" customHeight="1">
      <c r="A159" s="337"/>
      <c r="B159" s="377"/>
      <c r="C159" s="337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337"/>
      <c r="P159" s="337"/>
      <c r="Q159" s="337"/>
      <c r="R159" s="377"/>
      <c r="S159" s="337"/>
      <c r="T159" s="337"/>
      <c r="U159" s="337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</row>
    <row r="160" spans="1:37" ht="16.5" customHeight="1">
      <c r="A160" s="337"/>
      <c r="B160" s="377"/>
      <c r="C160" s="337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  <c r="P160" s="337"/>
      <c r="Q160" s="337"/>
      <c r="R160" s="377"/>
      <c r="S160" s="337"/>
      <c r="T160" s="337"/>
      <c r="U160" s="337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</row>
    <row r="161" spans="1:37" ht="16.5" customHeight="1">
      <c r="A161" s="337"/>
      <c r="B161" s="377"/>
      <c r="C161" s="337"/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337"/>
      <c r="P161" s="337"/>
      <c r="Q161" s="337"/>
      <c r="R161" s="377"/>
      <c r="S161" s="337"/>
      <c r="T161" s="337"/>
      <c r="U161" s="337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</row>
    <row r="162" spans="1:37" ht="16.5" customHeight="1">
      <c r="A162" s="337"/>
      <c r="B162" s="377"/>
      <c r="C162" s="337"/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337"/>
      <c r="P162" s="337"/>
      <c r="Q162" s="337"/>
      <c r="R162" s="377"/>
      <c r="S162" s="337"/>
      <c r="T162" s="337"/>
      <c r="U162" s="337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</row>
    <row r="163" spans="1:37" ht="16.5" customHeight="1">
      <c r="A163" s="337"/>
      <c r="B163" s="377"/>
      <c r="C163" s="337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  <c r="Q163" s="337"/>
      <c r="R163" s="377"/>
      <c r="S163" s="337"/>
      <c r="T163" s="337"/>
      <c r="U163" s="337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</row>
    <row r="164" spans="1:37" ht="16.5" customHeight="1">
      <c r="A164" s="337"/>
      <c r="B164" s="377"/>
      <c r="C164" s="337"/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337"/>
      <c r="P164" s="337"/>
      <c r="Q164" s="337"/>
      <c r="R164" s="377"/>
      <c r="S164" s="337"/>
      <c r="T164" s="337"/>
      <c r="U164" s="337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</row>
    <row r="165" spans="1:37" ht="16.5" customHeight="1">
      <c r="A165" s="337"/>
      <c r="B165" s="377"/>
      <c r="C165" s="337"/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337"/>
      <c r="P165" s="337"/>
      <c r="Q165" s="337"/>
      <c r="R165" s="377"/>
      <c r="S165" s="337"/>
      <c r="T165" s="337"/>
      <c r="U165" s="337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</row>
    <row r="166" spans="1:37" ht="16.5" customHeight="1">
      <c r="A166" s="337"/>
      <c r="B166" s="377"/>
      <c r="C166" s="337"/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337"/>
      <c r="P166" s="337"/>
      <c r="Q166" s="337"/>
      <c r="R166" s="377"/>
      <c r="S166" s="337"/>
      <c r="T166" s="337"/>
      <c r="U166" s="337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</row>
    <row r="167" spans="1:37" ht="16.5" customHeight="1">
      <c r="A167" s="337"/>
      <c r="B167" s="377"/>
      <c r="C167" s="337"/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337"/>
      <c r="P167" s="337"/>
      <c r="Q167" s="337"/>
      <c r="R167" s="377"/>
      <c r="S167" s="337"/>
      <c r="T167" s="337"/>
      <c r="U167" s="337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</row>
    <row r="168" spans="1:37" ht="16.5" customHeight="1">
      <c r="A168" s="337"/>
      <c r="B168" s="377"/>
      <c r="C168" s="33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7"/>
      <c r="R168" s="377"/>
      <c r="S168" s="337"/>
      <c r="T168" s="337"/>
      <c r="U168" s="337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</row>
    <row r="169" spans="1:37" ht="16.5" customHeight="1">
      <c r="A169" s="337"/>
      <c r="B169" s="377"/>
      <c r="C169" s="337"/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337"/>
      <c r="P169" s="337"/>
      <c r="Q169" s="337"/>
      <c r="R169" s="377"/>
      <c r="S169" s="337"/>
      <c r="T169" s="337"/>
      <c r="U169" s="337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</row>
    <row r="170" spans="1:37" ht="16.5" customHeight="1">
      <c r="A170" s="337"/>
      <c r="B170" s="377"/>
      <c r="C170" s="337"/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337"/>
      <c r="P170" s="337"/>
      <c r="Q170" s="337"/>
      <c r="R170" s="377"/>
      <c r="S170" s="337"/>
      <c r="T170" s="337"/>
      <c r="U170" s="337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</row>
    <row r="171" spans="1:37" ht="16.5" customHeight="1">
      <c r="A171" s="337"/>
      <c r="B171" s="377"/>
      <c r="C171" s="337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  <c r="Q171" s="337"/>
      <c r="R171" s="377"/>
      <c r="S171" s="337"/>
      <c r="T171" s="337"/>
      <c r="U171" s="337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</row>
    <row r="172" spans="1:37" ht="16.5" customHeight="1">
      <c r="A172" s="337"/>
      <c r="B172" s="377"/>
      <c r="C172" s="33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/>
      <c r="R172" s="377"/>
      <c r="S172" s="337"/>
      <c r="T172" s="337"/>
      <c r="U172" s="337"/>
      <c r="V172" s="320"/>
      <c r="W172" s="320"/>
      <c r="X172" s="320"/>
      <c r="Y172" s="320"/>
      <c r="Z172" s="320"/>
      <c r="AA172" s="320"/>
      <c r="AB172" s="320"/>
      <c r="AC172" s="320"/>
      <c r="AD172" s="320"/>
      <c r="AE172" s="320"/>
      <c r="AF172" s="320"/>
      <c r="AG172" s="320"/>
      <c r="AH172" s="320"/>
      <c r="AI172" s="320"/>
      <c r="AJ172" s="320"/>
      <c r="AK172" s="320"/>
    </row>
    <row r="173" spans="1:37" ht="16.5" customHeight="1">
      <c r="A173" s="337"/>
      <c r="B173" s="377"/>
      <c r="C173" s="337"/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337"/>
      <c r="P173" s="337"/>
      <c r="Q173" s="337"/>
      <c r="R173" s="377"/>
      <c r="S173" s="337"/>
      <c r="T173" s="337"/>
      <c r="U173" s="337"/>
      <c r="V173" s="320"/>
      <c r="W173" s="320"/>
      <c r="X173" s="320"/>
      <c r="Y173" s="320"/>
      <c r="Z173" s="320"/>
      <c r="AA173" s="320"/>
      <c r="AB173" s="320"/>
      <c r="AC173" s="320"/>
      <c r="AD173" s="320"/>
      <c r="AE173" s="320"/>
      <c r="AF173" s="320"/>
      <c r="AG173" s="320"/>
      <c r="AH173" s="320"/>
      <c r="AI173" s="320"/>
      <c r="AJ173" s="320"/>
      <c r="AK173" s="320"/>
    </row>
    <row r="174" spans="1:37" ht="16.5" customHeight="1">
      <c r="A174" s="337"/>
      <c r="B174" s="377"/>
      <c r="C174" s="337"/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337"/>
      <c r="P174" s="337"/>
      <c r="Q174" s="337"/>
      <c r="R174" s="377"/>
      <c r="S174" s="337"/>
      <c r="T174" s="337"/>
      <c r="U174" s="337"/>
      <c r="V174" s="320"/>
      <c r="W174" s="320"/>
      <c r="X174" s="320"/>
      <c r="Y174" s="320"/>
      <c r="Z174" s="320"/>
      <c r="AA174" s="320"/>
      <c r="AB174" s="320"/>
      <c r="AC174" s="320"/>
      <c r="AD174" s="320"/>
      <c r="AE174" s="320"/>
      <c r="AF174" s="320"/>
      <c r="AG174" s="320"/>
      <c r="AH174" s="320"/>
      <c r="AI174" s="320"/>
      <c r="AJ174" s="320"/>
      <c r="AK174" s="320"/>
    </row>
    <row r="175" spans="1:37" ht="16.5" customHeight="1">
      <c r="A175" s="337"/>
      <c r="B175" s="377"/>
      <c r="C175" s="33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77"/>
      <c r="S175" s="337"/>
      <c r="T175" s="337"/>
      <c r="U175" s="337"/>
      <c r="V175" s="320"/>
      <c r="W175" s="320"/>
      <c r="X175" s="320"/>
      <c r="Y175" s="320"/>
      <c r="Z175" s="320"/>
      <c r="AA175" s="320"/>
      <c r="AB175" s="320"/>
      <c r="AC175" s="320"/>
      <c r="AD175" s="320"/>
      <c r="AE175" s="320"/>
      <c r="AF175" s="320"/>
      <c r="AG175" s="320"/>
      <c r="AH175" s="320"/>
      <c r="AI175" s="320"/>
      <c r="AJ175" s="320"/>
      <c r="AK175" s="320"/>
    </row>
    <row r="176" spans="1:37" ht="16.5" customHeight="1">
      <c r="A176" s="337"/>
      <c r="B176" s="377"/>
      <c r="C176" s="337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337"/>
      <c r="P176" s="337"/>
      <c r="Q176" s="337"/>
      <c r="R176" s="377"/>
      <c r="S176" s="337"/>
      <c r="T176" s="337"/>
      <c r="U176" s="337"/>
      <c r="V176" s="320"/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0"/>
      <c r="AG176" s="320"/>
      <c r="AH176" s="320"/>
      <c r="AI176" s="320"/>
      <c r="AJ176" s="320"/>
      <c r="AK176" s="320"/>
    </row>
    <row r="177" spans="1:37" ht="16.5" customHeight="1">
      <c r="A177" s="337"/>
      <c r="B177" s="377"/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77"/>
      <c r="S177" s="337"/>
      <c r="T177" s="337"/>
      <c r="U177" s="337"/>
      <c r="V177" s="320"/>
      <c r="W177" s="320"/>
      <c r="X177" s="320"/>
      <c r="Y177" s="320"/>
      <c r="Z177" s="320"/>
      <c r="AA177" s="320"/>
      <c r="AB177" s="320"/>
      <c r="AC177" s="320"/>
      <c r="AD177" s="320"/>
      <c r="AE177" s="320"/>
      <c r="AF177" s="320"/>
      <c r="AG177" s="320"/>
      <c r="AH177" s="320"/>
      <c r="AI177" s="320"/>
      <c r="AJ177" s="320"/>
      <c r="AK177" s="320"/>
    </row>
    <row r="178" spans="1:37" ht="16.5" customHeight="1">
      <c r="A178" s="337"/>
      <c r="B178" s="377"/>
      <c r="C178" s="337"/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337"/>
      <c r="P178" s="337"/>
      <c r="Q178" s="337"/>
      <c r="R178" s="377"/>
      <c r="S178" s="337"/>
      <c r="T178" s="337"/>
      <c r="U178" s="337"/>
      <c r="V178" s="320"/>
      <c r="W178" s="320"/>
      <c r="X178" s="320"/>
      <c r="Y178" s="320"/>
      <c r="Z178" s="320"/>
      <c r="AA178" s="320"/>
      <c r="AB178" s="320"/>
      <c r="AC178" s="320"/>
      <c r="AD178" s="320"/>
      <c r="AE178" s="320"/>
      <c r="AF178" s="320"/>
      <c r="AG178" s="320"/>
      <c r="AH178" s="320"/>
      <c r="AI178" s="320"/>
      <c r="AJ178" s="320"/>
      <c r="AK178" s="320"/>
    </row>
    <row r="179" spans="1:37" ht="16.5" customHeight="1">
      <c r="A179" s="337"/>
      <c r="B179" s="377"/>
      <c r="C179" s="337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77"/>
      <c r="S179" s="337"/>
      <c r="T179" s="337"/>
      <c r="U179" s="337"/>
      <c r="V179" s="320"/>
      <c r="W179" s="320"/>
      <c r="X179" s="320"/>
      <c r="Y179" s="320"/>
      <c r="Z179" s="320"/>
      <c r="AA179" s="320"/>
      <c r="AB179" s="320"/>
      <c r="AC179" s="320"/>
      <c r="AD179" s="320"/>
      <c r="AE179" s="320"/>
      <c r="AF179" s="320"/>
      <c r="AG179" s="320"/>
      <c r="AH179" s="320"/>
      <c r="AI179" s="320"/>
      <c r="AJ179" s="320"/>
      <c r="AK179" s="320"/>
    </row>
    <row r="180" spans="1:37" ht="16.5" customHeight="1">
      <c r="A180" s="337"/>
      <c r="B180" s="377"/>
      <c r="C180" s="337"/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337"/>
      <c r="P180" s="337"/>
      <c r="Q180" s="337"/>
      <c r="R180" s="377"/>
      <c r="S180" s="337"/>
      <c r="T180" s="337"/>
      <c r="U180" s="337"/>
      <c r="V180" s="320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0"/>
      <c r="AG180" s="320"/>
      <c r="AH180" s="320"/>
      <c r="AI180" s="320"/>
      <c r="AJ180" s="320"/>
      <c r="AK180" s="320"/>
    </row>
    <row r="181" spans="1:37" ht="16.5" customHeight="1">
      <c r="A181" s="337"/>
      <c r="B181" s="377"/>
      <c r="C181" s="337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337"/>
      <c r="P181" s="337"/>
      <c r="Q181" s="337"/>
      <c r="R181" s="377"/>
      <c r="S181" s="337"/>
      <c r="T181" s="337"/>
      <c r="U181" s="337"/>
      <c r="V181" s="320"/>
      <c r="W181" s="320"/>
      <c r="X181" s="320"/>
      <c r="Y181" s="320"/>
      <c r="Z181" s="320"/>
      <c r="AA181" s="320"/>
      <c r="AB181" s="320"/>
      <c r="AC181" s="320"/>
      <c r="AD181" s="320"/>
      <c r="AE181" s="320"/>
      <c r="AF181" s="320"/>
      <c r="AG181" s="320"/>
      <c r="AH181" s="320"/>
      <c r="AI181" s="320"/>
      <c r="AJ181" s="320"/>
      <c r="AK181" s="320"/>
    </row>
    <row r="182" spans="1:37" ht="16.5" customHeight="1">
      <c r="A182" s="337"/>
      <c r="B182" s="377"/>
      <c r="C182" s="337"/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337"/>
      <c r="P182" s="337"/>
      <c r="Q182" s="337"/>
      <c r="R182" s="377"/>
      <c r="S182" s="337"/>
      <c r="T182" s="337"/>
      <c r="U182" s="337"/>
      <c r="V182" s="320"/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320"/>
      <c r="AH182" s="320"/>
      <c r="AI182" s="320"/>
      <c r="AJ182" s="320"/>
      <c r="AK182" s="320"/>
    </row>
    <row r="183" spans="1:37" ht="16.5" customHeight="1">
      <c r="A183" s="337"/>
      <c r="B183" s="377"/>
      <c r="C183" s="337"/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337"/>
      <c r="P183" s="337"/>
      <c r="Q183" s="337"/>
      <c r="R183" s="377"/>
      <c r="S183" s="337"/>
      <c r="T183" s="337"/>
      <c r="U183" s="337"/>
      <c r="V183" s="320"/>
      <c r="W183" s="320"/>
      <c r="X183" s="320"/>
      <c r="Y183" s="320"/>
      <c r="Z183" s="320"/>
      <c r="AA183" s="320"/>
      <c r="AB183" s="320"/>
      <c r="AC183" s="320"/>
      <c r="AD183" s="320"/>
      <c r="AE183" s="320"/>
      <c r="AF183" s="320"/>
      <c r="AG183" s="320"/>
      <c r="AH183" s="320"/>
      <c r="AI183" s="320"/>
      <c r="AJ183" s="320"/>
      <c r="AK183" s="320"/>
    </row>
    <row r="184" spans="1:37" ht="16.5" customHeight="1">
      <c r="A184" s="337"/>
      <c r="B184" s="377"/>
      <c r="C184" s="337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337"/>
      <c r="P184" s="337"/>
      <c r="Q184" s="337"/>
      <c r="R184" s="377"/>
      <c r="S184" s="337"/>
      <c r="T184" s="337"/>
      <c r="U184" s="337"/>
      <c r="V184" s="320"/>
      <c r="W184" s="320"/>
      <c r="X184" s="320"/>
      <c r="Y184" s="320"/>
      <c r="Z184" s="320"/>
      <c r="AA184" s="320"/>
      <c r="AB184" s="320"/>
      <c r="AC184" s="320"/>
      <c r="AD184" s="320"/>
      <c r="AE184" s="320"/>
      <c r="AF184" s="320"/>
      <c r="AG184" s="320"/>
      <c r="AH184" s="320"/>
      <c r="AI184" s="320"/>
      <c r="AJ184" s="320"/>
      <c r="AK184" s="320"/>
    </row>
    <row r="185" spans="1:37" ht="16.5" customHeight="1">
      <c r="A185" s="337"/>
      <c r="B185" s="377"/>
      <c r="C185" s="337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337"/>
      <c r="P185" s="337"/>
      <c r="Q185" s="337"/>
      <c r="R185" s="377"/>
      <c r="S185" s="337"/>
      <c r="T185" s="337"/>
      <c r="U185" s="337"/>
      <c r="V185" s="320"/>
      <c r="W185" s="320"/>
      <c r="X185" s="320"/>
      <c r="Y185" s="320"/>
      <c r="Z185" s="320"/>
      <c r="AA185" s="320"/>
      <c r="AB185" s="320"/>
      <c r="AC185" s="320"/>
      <c r="AD185" s="320"/>
      <c r="AE185" s="320"/>
      <c r="AF185" s="320"/>
      <c r="AG185" s="320"/>
      <c r="AH185" s="320"/>
      <c r="AI185" s="320"/>
      <c r="AJ185" s="320"/>
      <c r="AK185" s="320"/>
    </row>
    <row r="186" spans="1:37" ht="16.5" customHeight="1">
      <c r="A186" s="337"/>
      <c r="B186" s="377"/>
      <c r="C186" s="337"/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337"/>
      <c r="P186" s="337"/>
      <c r="Q186" s="337"/>
      <c r="R186" s="377"/>
      <c r="S186" s="337"/>
      <c r="T186" s="337"/>
      <c r="U186" s="337"/>
      <c r="V186" s="320"/>
      <c r="W186" s="320"/>
      <c r="X186" s="320"/>
      <c r="Y186" s="320"/>
      <c r="Z186" s="320"/>
      <c r="AA186" s="320"/>
      <c r="AB186" s="320"/>
      <c r="AC186" s="320"/>
      <c r="AD186" s="320"/>
      <c r="AE186" s="320"/>
      <c r="AF186" s="320"/>
      <c r="AG186" s="320"/>
      <c r="AH186" s="320"/>
      <c r="AI186" s="320"/>
      <c r="AJ186" s="320"/>
      <c r="AK186" s="320"/>
    </row>
    <row r="187" spans="1:37" ht="16.5" customHeight="1">
      <c r="A187" s="337"/>
      <c r="B187" s="377"/>
      <c r="C187" s="337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77"/>
      <c r="S187" s="337"/>
      <c r="T187" s="337"/>
      <c r="U187" s="337"/>
      <c r="V187" s="320"/>
      <c r="W187" s="320"/>
      <c r="X187" s="320"/>
      <c r="Y187" s="320"/>
      <c r="Z187" s="320"/>
      <c r="AA187" s="320"/>
      <c r="AB187" s="320"/>
      <c r="AC187" s="320"/>
      <c r="AD187" s="320"/>
      <c r="AE187" s="320"/>
      <c r="AF187" s="320"/>
      <c r="AG187" s="320"/>
      <c r="AH187" s="320"/>
      <c r="AI187" s="320"/>
      <c r="AJ187" s="320"/>
      <c r="AK187" s="320"/>
    </row>
    <row r="188" spans="1:37" ht="16.5" customHeight="1">
      <c r="A188" s="337"/>
      <c r="B188" s="377"/>
      <c r="C188" s="337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337"/>
      <c r="P188" s="337"/>
      <c r="Q188" s="337"/>
      <c r="R188" s="377"/>
      <c r="S188" s="337"/>
      <c r="T188" s="337"/>
      <c r="U188" s="337"/>
      <c r="V188" s="320"/>
      <c r="W188" s="320"/>
      <c r="X188" s="320"/>
      <c r="Y188" s="320"/>
      <c r="Z188" s="320"/>
      <c r="AA188" s="320"/>
      <c r="AB188" s="320"/>
      <c r="AC188" s="320"/>
      <c r="AD188" s="320"/>
      <c r="AE188" s="320"/>
      <c r="AF188" s="320"/>
      <c r="AG188" s="320"/>
      <c r="AH188" s="320"/>
      <c r="AI188" s="320"/>
      <c r="AJ188" s="320"/>
      <c r="AK188" s="320"/>
    </row>
    <row r="189" spans="1:37" ht="16.5" customHeight="1">
      <c r="A189" s="337"/>
      <c r="B189" s="377"/>
      <c r="C189" s="337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337"/>
      <c r="P189" s="337"/>
      <c r="Q189" s="337"/>
      <c r="R189" s="377"/>
      <c r="S189" s="337"/>
      <c r="T189" s="337"/>
      <c r="U189" s="337"/>
      <c r="V189" s="320"/>
      <c r="W189" s="320"/>
      <c r="X189" s="320"/>
      <c r="Y189" s="320"/>
      <c r="Z189" s="320"/>
      <c r="AA189" s="320"/>
      <c r="AB189" s="320"/>
      <c r="AC189" s="320"/>
      <c r="AD189" s="320"/>
      <c r="AE189" s="320"/>
      <c r="AF189" s="320"/>
      <c r="AG189" s="320"/>
      <c r="AH189" s="320"/>
      <c r="AI189" s="320"/>
      <c r="AJ189" s="320"/>
      <c r="AK189" s="320"/>
    </row>
    <row r="190" spans="1:37" ht="16.5" customHeight="1">
      <c r="A190" s="337"/>
      <c r="B190" s="377"/>
      <c r="C190" s="337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337"/>
      <c r="P190" s="337"/>
      <c r="Q190" s="337"/>
      <c r="R190" s="377"/>
      <c r="S190" s="337"/>
      <c r="T190" s="337"/>
      <c r="U190" s="337"/>
      <c r="V190" s="320"/>
      <c r="W190" s="320"/>
      <c r="X190" s="320"/>
      <c r="Y190" s="320"/>
      <c r="Z190" s="320"/>
      <c r="AA190" s="320"/>
      <c r="AB190" s="320"/>
      <c r="AC190" s="320"/>
      <c r="AD190" s="320"/>
      <c r="AE190" s="320"/>
      <c r="AF190" s="320"/>
      <c r="AG190" s="320"/>
      <c r="AH190" s="320"/>
      <c r="AI190" s="320"/>
      <c r="AJ190" s="320"/>
      <c r="AK190" s="320"/>
    </row>
    <row r="191" spans="1:37" ht="16.5" customHeight="1">
      <c r="A191" s="337"/>
      <c r="B191" s="377"/>
      <c r="C191" s="337"/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337"/>
      <c r="P191" s="337"/>
      <c r="Q191" s="337"/>
      <c r="R191" s="377"/>
      <c r="S191" s="337"/>
      <c r="T191" s="337"/>
      <c r="U191" s="337"/>
      <c r="V191" s="320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0"/>
      <c r="AG191" s="320"/>
      <c r="AH191" s="320"/>
      <c r="AI191" s="320"/>
      <c r="AJ191" s="320"/>
      <c r="AK191" s="320"/>
    </row>
    <row r="192" spans="1:37" ht="16.5" customHeight="1">
      <c r="A192" s="337"/>
      <c r="B192" s="377"/>
      <c r="C192" s="33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  <c r="Q192" s="337"/>
      <c r="R192" s="377"/>
      <c r="S192" s="337"/>
      <c r="T192" s="337"/>
      <c r="U192" s="337"/>
      <c r="V192" s="320"/>
      <c r="W192" s="320"/>
      <c r="X192" s="320"/>
      <c r="Y192" s="320"/>
      <c r="Z192" s="320"/>
      <c r="AA192" s="320"/>
      <c r="AB192" s="320"/>
      <c r="AC192" s="320"/>
      <c r="AD192" s="320"/>
      <c r="AE192" s="320"/>
      <c r="AF192" s="320"/>
      <c r="AG192" s="320"/>
      <c r="AH192" s="320"/>
      <c r="AI192" s="320"/>
      <c r="AJ192" s="320"/>
      <c r="AK192" s="320"/>
    </row>
    <row r="193" spans="1:37" ht="16.5" customHeight="1">
      <c r="A193" s="337"/>
      <c r="B193" s="377"/>
      <c r="C193" s="337"/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337"/>
      <c r="P193" s="337"/>
      <c r="Q193" s="337"/>
      <c r="R193" s="377"/>
      <c r="S193" s="337"/>
      <c r="T193" s="337"/>
      <c r="U193" s="337"/>
      <c r="V193" s="320"/>
      <c r="W193" s="320"/>
      <c r="X193" s="320"/>
      <c r="Y193" s="320"/>
      <c r="Z193" s="320"/>
      <c r="AA193" s="320"/>
      <c r="AB193" s="320"/>
      <c r="AC193" s="320"/>
      <c r="AD193" s="320"/>
      <c r="AE193" s="320"/>
      <c r="AF193" s="320"/>
      <c r="AG193" s="320"/>
      <c r="AH193" s="320"/>
      <c r="AI193" s="320"/>
      <c r="AJ193" s="320"/>
      <c r="AK193" s="320"/>
    </row>
    <row r="194" spans="1:37" ht="16.5" customHeight="1">
      <c r="A194" s="337"/>
      <c r="B194" s="377"/>
      <c r="C194" s="337"/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337"/>
      <c r="P194" s="337"/>
      <c r="Q194" s="337"/>
      <c r="R194" s="377"/>
      <c r="S194" s="337"/>
      <c r="T194" s="337"/>
      <c r="U194" s="337"/>
      <c r="V194" s="320"/>
      <c r="W194" s="320"/>
      <c r="X194" s="320"/>
      <c r="Y194" s="320"/>
      <c r="Z194" s="320"/>
      <c r="AA194" s="320"/>
      <c r="AB194" s="320"/>
      <c r="AC194" s="320"/>
      <c r="AD194" s="320"/>
      <c r="AE194" s="320"/>
      <c r="AF194" s="320"/>
      <c r="AG194" s="320"/>
      <c r="AH194" s="320"/>
      <c r="AI194" s="320"/>
      <c r="AJ194" s="320"/>
      <c r="AK194" s="320"/>
    </row>
    <row r="195" spans="1:37" ht="16.5" customHeight="1">
      <c r="A195" s="337"/>
      <c r="B195" s="377"/>
      <c r="C195" s="337"/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337"/>
      <c r="P195" s="337"/>
      <c r="Q195" s="337"/>
      <c r="R195" s="377"/>
      <c r="S195" s="337"/>
      <c r="T195" s="337"/>
      <c r="U195" s="337"/>
      <c r="V195" s="320"/>
      <c r="W195" s="320"/>
      <c r="X195" s="320"/>
      <c r="Y195" s="320"/>
      <c r="Z195" s="320"/>
      <c r="AA195" s="320"/>
      <c r="AB195" s="320"/>
      <c r="AC195" s="320"/>
      <c r="AD195" s="320"/>
      <c r="AE195" s="320"/>
      <c r="AF195" s="320"/>
      <c r="AG195" s="320"/>
      <c r="AH195" s="320"/>
      <c r="AI195" s="320"/>
      <c r="AJ195" s="320"/>
      <c r="AK195" s="320"/>
    </row>
    <row r="196" spans="1:37" ht="16.5" customHeight="1">
      <c r="A196" s="337"/>
      <c r="B196" s="377"/>
      <c r="C196" s="337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337"/>
      <c r="P196" s="337"/>
      <c r="Q196" s="337"/>
      <c r="R196" s="377"/>
      <c r="S196" s="337"/>
      <c r="T196" s="337"/>
      <c r="U196" s="337"/>
      <c r="V196" s="320"/>
      <c r="W196" s="320"/>
      <c r="X196" s="320"/>
      <c r="Y196" s="320"/>
      <c r="Z196" s="320"/>
      <c r="AA196" s="320"/>
      <c r="AB196" s="320"/>
      <c r="AC196" s="320"/>
      <c r="AD196" s="320"/>
      <c r="AE196" s="320"/>
      <c r="AF196" s="320"/>
      <c r="AG196" s="320"/>
      <c r="AH196" s="320"/>
      <c r="AI196" s="320"/>
      <c r="AJ196" s="320"/>
      <c r="AK196" s="320"/>
    </row>
    <row r="197" spans="1:37" ht="16.5" customHeight="1">
      <c r="A197" s="337"/>
      <c r="B197" s="377"/>
      <c r="C197" s="337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337"/>
      <c r="P197" s="337"/>
      <c r="Q197" s="337"/>
      <c r="R197" s="377"/>
      <c r="S197" s="337"/>
      <c r="T197" s="337"/>
      <c r="U197" s="337"/>
      <c r="V197" s="320"/>
      <c r="W197" s="320"/>
      <c r="X197" s="320"/>
      <c r="Y197" s="320"/>
      <c r="Z197" s="320"/>
      <c r="AA197" s="320"/>
      <c r="AB197" s="320"/>
      <c r="AC197" s="320"/>
      <c r="AD197" s="320"/>
      <c r="AE197" s="320"/>
      <c r="AF197" s="320"/>
      <c r="AG197" s="320"/>
      <c r="AH197" s="320"/>
      <c r="AI197" s="320"/>
      <c r="AJ197" s="320"/>
      <c r="AK197" s="320"/>
    </row>
    <row r="198" spans="1:37" ht="16.5" customHeight="1">
      <c r="A198" s="337"/>
      <c r="B198" s="377"/>
      <c r="C198" s="337"/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337"/>
      <c r="P198" s="337"/>
      <c r="Q198" s="337"/>
      <c r="R198" s="377"/>
      <c r="S198" s="337"/>
      <c r="T198" s="337"/>
      <c r="U198" s="337"/>
      <c r="V198" s="320"/>
      <c r="W198" s="320"/>
      <c r="X198" s="320"/>
      <c r="Y198" s="320"/>
      <c r="Z198" s="320"/>
      <c r="AA198" s="320"/>
      <c r="AB198" s="320"/>
      <c r="AC198" s="320"/>
      <c r="AD198" s="320"/>
      <c r="AE198" s="320"/>
      <c r="AF198" s="320"/>
      <c r="AG198" s="320"/>
      <c r="AH198" s="320"/>
      <c r="AI198" s="320"/>
      <c r="AJ198" s="320"/>
      <c r="AK198" s="320"/>
    </row>
    <row r="199" spans="1:37" ht="16.5" customHeight="1">
      <c r="A199" s="337"/>
      <c r="B199" s="377"/>
      <c r="C199" s="337"/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337"/>
      <c r="P199" s="337"/>
      <c r="Q199" s="337"/>
      <c r="R199" s="377"/>
      <c r="S199" s="337"/>
      <c r="T199" s="337"/>
      <c r="U199" s="337"/>
      <c r="V199" s="320"/>
      <c r="W199" s="320"/>
      <c r="X199" s="320"/>
      <c r="Y199" s="320"/>
      <c r="Z199" s="320"/>
      <c r="AA199" s="320"/>
      <c r="AB199" s="320"/>
      <c r="AC199" s="320"/>
      <c r="AD199" s="320"/>
      <c r="AE199" s="320"/>
      <c r="AF199" s="320"/>
      <c r="AG199" s="320"/>
      <c r="AH199" s="320"/>
      <c r="AI199" s="320"/>
      <c r="AJ199" s="320"/>
      <c r="AK199" s="320"/>
    </row>
    <row r="200" spans="1:37" ht="16.5" customHeight="1">
      <c r="A200" s="337"/>
      <c r="B200" s="377"/>
      <c r="C200" s="337"/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337"/>
      <c r="P200" s="337"/>
      <c r="Q200" s="337"/>
      <c r="R200" s="377"/>
      <c r="S200" s="337"/>
      <c r="T200" s="337"/>
      <c r="U200" s="337"/>
      <c r="V200" s="320"/>
      <c r="W200" s="320"/>
      <c r="X200" s="320"/>
      <c r="Y200" s="320"/>
      <c r="Z200" s="320"/>
      <c r="AA200" s="320"/>
      <c r="AB200" s="320"/>
      <c r="AC200" s="320"/>
      <c r="AD200" s="320"/>
      <c r="AE200" s="320"/>
      <c r="AF200" s="320"/>
      <c r="AG200" s="320"/>
      <c r="AH200" s="320"/>
      <c r="AI200" s="320"/>
      <c r="AJ200" s="320"/>
      <c r="AK200" s="320"/>
    </row>
    <row r="201" spans="1:37" ht="16.5" customHeight="1">
      <c r="A201" s="337"/>
      <c r="B201" s="377"/>
      <c r="C201" s="337"/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337"/>
      <c r="P201" s="337"/>
      <c r="Q201" s="337"/>
      <c r="R201" s="377"/>
      <c r="S201" s="337"/>
      <c r="T201" s="337"/>
      <c r="U201" s="337"/>
      <c r="V201" s="320"/>
      <c r="W201" s="320"/>
      <c r="X201" s="320"/>
      <c r="Y201" s="320"/>
      <c r="Z201" s="320"/>
      <c r="AA201" s="320"/>
      <c r="AB201" s="320"/>
      <c r="AC201" s="320"/>
      <c r="AD201" s="320"/>
      <c r="AE201" s="320"/>
      <c r="AF201" s="320"/>
      <c r="AG201" s="320"/>
      <c r="AH201" s="320"/>
      <c r="AI201" s="320"/>
      <c r="AJ201" s="320"/>
      <c r="AK201" s="320"/>
    </row>
    <row r="202" spans="1:37" ht="16.5" customHeight="1">
      <c r="A202" s="337"/>
      <c r="B202" s="377"/>
      <c r="C202" s="337"/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337"/>
      <c r="P202" s="337"/>
      <c r="Q202" s="337"/>
      <c r="R202" s="377"/>
      <c r="S202" s="337"/>
      <c r="T202" s="337"/>
      <c r="U202" s="337"/>
      <c r="V202" s="320"/>
      <c r="W202" s="320"/>
      <c r="X202" s="320"/>
      <c r="Y202" s="320"/>
      <c r="Z202" s="320"/>
      <c r="AA202" s="320"/>
      <c r="AB202" s="320"/>
      <c r="AC202" s="320"/>
      <c r="AD202" s="320"/>
      <c r="AE202" s="320"/>
      <c r="AF202" s="320"/>
      <c r="AG202" s="320"/>
      <c r="AH202" s="320"/>
      <c r="AI202" s="320"/>
      <c r="AJ202" s="320"/>
      <c r="AK202" s="320"/>
    </row>
    <row r="203" spans="1:37" ht="16.5" customHeight="1">
      <c r="A203" s="337"/>
      <c r="B203" s="377"/>
      <c r="C203" s="337"/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337"/>
      <c r="P203" s="337"/>
      <c r="Q203" s="337"/>
      <c r="R203" s="377"/>
      <c r="S203" s="337"/>
      <c r="T203" s="337"/>
      <c r="U203" s="337"/>
      <c r="V203" s="320"/>
      <c r="W203" s="320"/>
      <c r="X203" s="320"/>
      <c r="Y203" s="320"/>
      <c r="Z203" s="320"/>
      <c r="AA203" s="320"/>
      <c r="AB203" s="320"/>
      <c r="AC203" s="320"/>
      <c r="AD203" s="320"/>
      <c r="AE203" s="320"/>
      <c r="AF203" s="320"/>
      <c r="AG203" s="320"/>
      <c r="AH203" s="320"/>
      <c r="AI203" s="320"/>
      <c r="AJ203" s="320"/>
      <c r="AK203" s="320"/>
    </row>
    <row r="204" spans="1:37" ht="16.5" customHeight="1">
      <c r="A204" s="337"/>
      <c r="B204" s="377"/>
      <c r="C204" s="337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337"/>
      <c r="P204" s="337"/>
      <c r="Q204" s="337"/>
      <c r="R204" s="377"/>
      <c r="S204" s="337"/>
      <c r="T204" s="337"/>
      <c r="U204" s="337"/>
      <c r="V204" s="320"/>
      <c r="W204" s="320"/>
      <c r="X204" s="320"/>
      <c r="Y204" s="320"/>
      <c r="Z204" s="320"/>
      <c r="AA204" s="320"/>
      <c r="AB204" s="320"/>
      <c r="AC204" s="320"/>
      <c r="AD204" s="320"/>
      <c r="AE204" s="320"/>
      <c r="AF204" s="320"/>
      <c r="AG204" s="320"/>
      <c r="AH204" s="320"/>
      <c r="AI204" s="320"/>
      <c r="AJ204" s="320"/>
      <c r="AK204" s="320"/>
    </row>
    <row r="205" spans="1:37" ht="16.5" customHeight="1">
      <c r="A205" s="337"/>
      <c r="B205" s="377"/>
      <c r="C205" s="337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7"/>
      <c r="Q205" s="337"/>
      <c r="R205" s="377"/>
      <c r="S205" s="337"/>
      <c r="T205" s="337"/>
      <c r="U205" s="337"/>
      <c r="V205" s="320"/>
      <c r="W205" s="320"/>
      <c r="X205" s="320"/>
      <c r="Y205" s="320"/>
      <c r="Z205" s="320"/>
      <c r="AA205" s="320"/>
      <c r="AB205" s="320"/>
      <c r="AC205" s="320"/>
      <c r="AD205" s="320"/>
      <c r="AE205" s="320"/>
      <c r="AF205" s="320"/>
      <c r="AG205" s="320"/>
      <c r="AH205" s="320"/>
      <c r="AI205" s="320"/>
      <c r="AJ205" s="320"/>
      <c r="AK205" s="320"/>
    </row>
    <row r="206" spans="1:37" ht="16.5" customHeight="1">
      <c r="A206" s="337"/>
      <c r="B206" s="377"/>
      <c r="C206" s="337"/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337"/>
      <c r="P206" s="337"/>
      <c r="Q206" s="337"/>
      <c r="R206" s="377"/>
      <c r="S206" s="337"/>
      <c r="T206" s="337"/>
      <c r="U206" s="337"/>
      <c r="V206" s="320"/>
      <c r="W206" s="320"/>
      <c r="X206" s="320"/>
      <c r="Y206" s="320"/>
      <c r="Z206" s="320"/>
      <c r="AA206" s="320"/>
      <c r="AB206" s="320"/>
      <c r="AC206" s="320"/>
      <c r="AD206" s="320"/>
      <c r="AE206" s="320"/>
      <c r="AF206" s="320"/>
      <c r="AG206" s="320"/>
      <c r="AH206" s="320"/>
      <c r="AI206" s="320"/>
      <c r="AJ206" s="320"/>
      <c r="AK206" s="320"/>
    </row>
    <row r="207" spans="1:37" ht="16.5" customHeight="1">
      <c r="A207" s="337"/>
      <c r="B207" s="377"/>
      <c r="C207" s="337"/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337"/>
      <c r="P207" s="337"/>
      <c r="Q207" s="337"/>
      <c r="R207" s="377"/>
      <c r="S207" s="337"/>
      <c r="T207" s="337"/>
      <c r="U207" s="337"/>
      <c r="V207" s="320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0"/>
      <c r="AH207" s="320"/>
      <c r="AI207" s="320"/>
      <c r="AJ207" s="320"/>
      <c r="AK207" s="320"/>
    </row>
    <row r="208" spans="1:37" ht="16.5" customHeight="1">
      <c r="A208" s="337"/>
      <c r="B208" s="377"/>
      <c r="C208" s="337"/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337"/>
      <c r="P208" s="337"/>
      <c r="Q208" s="337"/>
      <c r="R208" s="377"/>
      <c r="S208" s="337"/>
      <c r="T208" s="337"/>
      <c r="U208" s="337"/>
      <c r="V208" s="320"/>
      <c r="W208" s="320"/>
      <c r="X208" s="320"/>
      <c r="Y208" s="320"/>
      <c r="Z208" s="320"/>
      <c r="AA208" s="320"/>
      <c r="AB208" s="320"/>
      <c r="AC208" s="320"/>
      <c r="AD208" s="320"/>
      <c r="AE208" s="320"/>
      <c r="AF208" s="320"/>
      <c r="AG208" s="320"/>
      <c r="AH208" s="320"/>
      <c r="AI208" s="320"/>
      <c r="AJ208" s="320"/>
      <c r="AK208" s="320"/>
    </row>
    <row r="209" spans="1:37" ht="16.5" customHeight="1">
      <c r="A209" s="337"/>
      <c r="B209" s="377"/>
      <c r="C209" s="337"/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337"/>
      <c r="P209" s="337"/>
      <c r="Q209" s="337"/>
      <c r="R209" s="377"/>
      <c r="S209" s="337"/>
      <c r="T209" s="337"/>
      <c r="U209" s="337"/>
      <c r="V209" s="320"/>
      <c r="W209" s="320"/>
      <c r="X209" s="320"/>
      <c r="Y209" s="320"/>
      <c r="Z209" s="320"/>
      <c r="AA209" s="320"/>
      <c r="AB209" s="320"/>
      <c r="AC209" s="320"/>
      <c r="AD209" s="320"/>
      <c r="AE209" s="320"/>
      <c r="AF209" s="320"/>
      <c r="AG209" s="320"/>
      <c r="AH209" s="320"/>
      <c r="AI209" s="320"/>
      <c r="AJ209" s="320"/>
      <c r="AK209" s="320"/>
    </row>
    <row r="210" spans="1:37" ht="16.5" customHeight="1">
      <c r="A210" s="337"/>
      <c r="B210" s="377"/>
      <c r="C210" s="33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337"/>
      <c r="P210" s="337"/>
      <c r="Q210" s="337"/>
      <c r="R210" s="377"/>
      <c r="S210" s="337"/>
      <c r="T210" s="337"/>
      <c r="U210" s="337"/>
      <c r="V210" s="320"/>
      <c r="W210" s="320"/>
      <c r="X210" s="320"/>
      <c r="Y210" s="320"/>
      <c r="Z210" s="320"/>
      <c r="AA210" s="320"/>
      <c r="AB210" s="320"/>
      <c r="AC210" s="320"/>
      <c r="AD210" s="320"/>
      <c r="AE210" s="320"/>
      <c r="AF210" s="320"/>
      <c r="AG210" s="320"/>
      <c r="AH210" s="320"/>
      <c r="AI210" s="320"/>
      <c r="AJ210" s="320"/>
      <c r="AK210" s="320"/>
    </row>
    <row r="211" spans="1:37" ht="16.5" customHeight="1">
      <c r="A211" s="337"/>
      <c r="B211" s="377"/>
      <c r="C211" s="337"/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337"/>
      <c r="P211" s="337"/>
      <c r="Q211" s="337"/>
      <c r="R211" s="377"/>
      <c r="S211" s="337"/>
      <c r="T211" s="337"/>
      <c r="U211" s="337"/>
      <c r="V211" s="320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0"/>
      <c r="AH211" s="320"/>
      <c r="AI211" s="320"/>
      <c r="AJ211" s="320"/>
      <c r="AK211" s="320"/>
    </row>
    <row r="212" spans="1:37" ht="16.5" customHeight="1">
      <c r="A212" s="337"/>
      <c r="B212" s="377"/>
      <c r="C212" s="337"/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337"/>
      <c r="P212" s="337"/>
      <c r="Q212" s="337"/>
      <c r="R212" s="377"/>
      <c r="S212" s="337"/>
      <c r="T212" s="337"/>
      <c r="U212" s="337"/>
      <c r="V212" s="320"/>
      <c r="W212" s="320"/>
      <c r="X212" s="320"/>
      <c r="Y212" s="320"/>
      <c r="Z212" s="320"/>
      <c r="AA212" s="320"/>
      <c r="AB212" s="320"/>
      <c r="AC212" s="320"/>
      <c r="AD212" s="320"/>
      <c r="AE212" s="320"/>
      <c r="AF212" s="320"/>
      <c r="AG212" s="320"/>
      <c r="AH212" s="320"/>
      <c r="AI212" s="320"/>
      <c r="AJ212" s="320"/>
      <c r="AK212" s="320"/>
    </row>
    <row r="213" spans="1:37" ht="16.5" customHeight="1">
      <c r="A213" s="337"/>
      <c r="B213" s="377"/>
      <c r="C213" s="337"/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337"/>
      <c r="P213" s="337"/>
      <c r="Q213" s="337"/>
      <c r="R213" s="377"/>
      <c r="S213" s="337"/>
      <c r="T213" s="337"/>
      <c r="U213" s="337"/>
      <c r="V213" s="320"/>
      <c r="W213" s="320"/>
      <c r="X213" s="320"/>
      <c r="Y213" s="320"/>
      <c r="Z213" s="320"/>
      <c r="AA213" s="320"/>
      <c r="AB213" s="320"/>
      <c r="AC213" s="320"/>
      <c r="AD213" s="320"/>
      <c r="AE213" s="320"/>
      <c r="AF213" s="320"/>
      <c r="AG213" s="320"/>
      <c r="AH213" s="320"/>
      <c r="AI213" s="320"/>
      <c r="AJ213" s="320"/>
      <c r="AK213" s="320"/>
    </row>
    <row r="214" spans="1:37" ht="16.5" customHeight="1">
      <c r="A214" s="337"/>
      <c r="B214" s="377"/>
      <c r="C214" s="337"/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337"/>
      <c r="P214" s="337"/>
      <c r="Q214" s="337"/>
      <c r="R214" s="377"/>
      <c r="S214" s="337"/>
      <c r="T214" s="337"/>
      <c r="U214" s="337"/>
      <c r="V214" s="320"/>
      <c r="W214" s="320"/>
      <c r="X214" s="320"/>
      <c r="Y214" s="320"/>
      <c r="Z214" s="320"/>
      <c r="AA214" s="320"/>
      <c r="AB214" s="320"/>
      <c r="AC214" s="320"/>
      <c r="AD214" s="320"/>
      <c r="AE214" s="320"/>
      <c r="AF214" s="320"/>
      <c r="AG214" s="320"/>
      <c r="AH214" s="320"/>
      <c r="AI214" s="320"/>
      <c r="AJ214" s="320"/>
      <c r="AK214" s="320"/>
    </row>
    <row r="215" spans="1:37" ht="16.5" customHeight="1">
      <c r="A215" s="337"/>
      <c r="B215" s="377"/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77"/>
      <c r="S215" s="337"/>
      <c r="T215" s="337"/>
      <c r="U215" s="337"/>
      <c r="V215" s="320"/>
      <c r="W215" s="320"/>
      <c r="X215" s="320"/>
      <c r="Y215" s="320"/>
      <c r="Z215" s="320"/>
      <c r="AA215" s="320"/>
      <c r="AB215" s="320"/>
      <c r="AC215" s="320"/>
      <c r="AD215" s="320"/>
      <c r="AE215" s="320"/>
      <c r="AF215" s="320"/>
      <c r="AG215" s="320"/>
      <c r="AH215" s="320"/>
      <c r="AI215" s="320"/>
      <c r="AJ215" s="320"/>
      <c r="AK215" s="320"/>
    </row>
    <row r="216" spans="1:37" ht="16.5" customHeight="1">
      <c r="A216" s="337"/>
      <c r="B216" s="377"/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77"/>
      <c r="S216" s="337"/>
      <c r="T216" s="337"/>
      <c r="U216" s="337"/>
      <c r="V216" s="320"/>
      <c r="W216" s="320"/>
      <c r="X216" s="320"/>
      <c r="Y216" s="320"/>
      <c r="Z216" s="320"/>
      <c r="AA216" s="320"/>
      <c r="AB216" s="320"/>
      <c r="AC216" s="320"/>
      <c r="AD216" s="320"/>
      <c r="AE216" s="320"/>
      <c r="AF216" s="320"/>
      <c r="AG216" s="320"/>
      <c r="AH216" s="320"/>
      <c r="AI216" s="320"/>
      <c r="AJ216" s="320"/>
      <c r="AK216" s="320"/>
    </row>
    <row r="217" spans="1:37" ht="16.5" customHeight="1">
      <c r="A217" s="337"/>
      <c r="B217" s="377"/>
      <c r="C217" s="33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337"/>
      <c r="P217" s="337"/>
      <c r="Q217" s="337"/>
      <c r="R217" s="377"/>
      <c r="S217" s="337"/>
      <c r="T217" s="337"/>
      <c r="U217" s="337"/>
      <c r="V217" s="320"/>
      <c r="W217" s="320"/>
      <c r="X217" s="320"/>
      <c r="Y217" s="320"/>
      <c r="Z217" s="320"/>
      <c r="AA217" s="320"/>
      <c r="AB217" s="320"/>
      <c r="AC217" s="320"/>
      <c r="AD217" s="320"/>
      <c r="AE217" s="320"/>
      <c r="AF217" s="320"/>
      <c r="AG217" s="320"/>
      <c r="AH217" s="320"/>
      <c r="AI217" s="320"/>
      <c r="AJ217" s="320"/>
      <c r="AK217" s="320"/>
    </row>
    <row r="218" spans="1:37" ht="16.5" customHeight="1">
      <c r="A218" s="337"/>
      <c r="B218" s="377"/>
      <c r="C218" s="337"/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337"/>
      <c r="P218" s="337"/>
      <c r="Q218" s="337"/>
      <c r="R218" s="377"/>
      <c r="S218" s="337"/>
      <c r="T218" s="337"/>
      <c r="U218" s="337"/>
      <c r="V218" s="320"/>
      <c r="W218" s="320"/>
      <c r="X218" s="320"/>
      <c r="Y218" s="320"/>
      <c r="Z218" s="320"/>
      <c r="AA218" s="320"/>
      <c r="AB218" s="320"/>
      <c r="AC218" s="320"/>
      <c r="AD218" s="320"/>
      <c r="AE218" s="320"/>
      <c r="AF218" s="320"/>
      <c r="AG218" s="320"/>
      <c r="AH218" s="320"/>
      <c r="AI218" s="320"/>
      <c r="AJ218" s="320"/>
      <c r="AK218" s="320"/>
    </row>
    <row r="219" spans="1:37" ht="16.5" customHeight="1">
      <c r="A219" s="337"/>
      <c r="B219" s="377"/>
      <c r="C219" s="337"/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337"/>
      <c r="P219" s="337"/>
      <c r="Q219" s="337"/>
      <c r="R219" s="377"/>
      <c r="S219" s="337"/>
      <c r="T219" s="337"/>
      <c r="U219" s="337"/>
      <c r="V219" s="320"/>
      <c r="W219" s="320"/>
      <c r="X219" s="320"/>
      <c r="Y219" s="320"/>
      <c r="Z219" s="320"/>
      <c r="AA219" s="320"/>
      <c r="AB219" s="320"/>
      <c r="AC219" s="320"/>
      <c r="AD219" s="320"/>
      <c r="AE219" s="320"/>
      <c r="AF219" s="320"/>
      <c r="AG219" s="320"/>
      <c r="AH219" s="320"/>
      <c r="AI219" s="320"/>
      <c r="AJ219" s="320"/>
      <c r="AK219" s="320"/>
    </row>
    <row r="220" spans="1:37" ht="16.5" customHeight="1">
      <c r="A220" s="337"/>
      <c r="B220" s="377"/>
      <c r="C220" s="337"/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337"/>
      <c r="P220" s="337"/>
      <c r="Q220" s="337"/>
      <c r="R220" s="377"/>
      <c r="S220" s="337"/>
      <c r="T220" s="337"/>
      <c r="U220" s="337"/>
      <c r="V220" s="320"/>
      <c r="W220" s="320"/>
      <c r="X220" s="320"/>
      <c r="Y220" s="320"/>
      <c r="Z220" s="320"/>
      <c r="AA220" s="320"/>
      <c r="AB220" s="320"/>
      <c r="AC220" s="320"/>
      <c r="AD220" s="320"/>
      <c r="AE220" s="320"/>
      <c r="AF220" s="320"/>
      <c r="AG220" s="320"/>
      <c r="AH220" s="320"/>
      <c r="AI220" s="320"/>
      <c r="AJ220" s="320"/>
      <c r="AK220" s="320"/>
    </row>
    <row r="221" spans="1:37" ht="16.5" customHeight="1">
      <c r="A221" s="337"/>
      <c r="B221" s="377"/>
      <c r="C221" s="337"/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337"/>
      <c r="P221" s="337"/>
      <c r="Q221" s="337"/>
      <c r="R221" s="377"/>
      <c r="S221" s="337"/>
      <c r="T221" s="337"/>
      <c r="U221" s="337"/>
      <c r="V221" s="320"/>
      <c r="W221" s="320"/>
      <c r="X221" s="320"/>
      <c r="Y221" s="320"/>
      <c r="Z221" s="320"/>
      <c r="AA221" s="320"/>
      <c r="AB221" s="320"/>
      <c r="AC221" s="320"/>
      <c r="AD221" s="320"/>
      <c r="AE221" s="320"/>
      <c r="AF221" s="320"/>
      <c r="AG221" s="320"/>
      <c r="AH221" s="320"/>
      <c r="AI221" s="320"/>
      <c r="AJ221" s="320"/>
      <c r="AK221" s="320"/>
    </row>
    <row r="222" spans="1:37" ht="16.5" customHeight="1">
      <c r="A222" s="337"/>
      <c r="B222" s="377"/>
      <c r="C222" s="33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337"/>
      <c r="Q222" s="337"/>
      <c r="R222" s="377"/>
      <c r="S222" s="337"/>
      <c r="T222" s="337"/>
      <c r="U222" s="337"/>
      <c r="V222" s="320"/>
      <c r="W222" s="320"/>
      <c r="X222" s="320"/>
      <c r="Y222" s="320"/>
      <c r="Z222" s="320"/>
      <c r="AA222" s="320"/>
      <c r="AB222" s="320"/>
      <c r="AC222" s="320"/>
      <c r="AD222" s="320"/>
      <c r="AE222" s="320"/>
      <c r="AF222" s="320"/>
      <c r="AG222" s="320"/>
      <c r="AH222" s="320"/>
      <c r="AI222" s="320"/>
      <c r="AJ222" s="320"/>
      <c r="AK222" s="320"/>
    </row>
    <row r="223" spans="1:37" ht="16.5" customHeight="1">
      <c r="A223" s="337"/>
      <c r="B223" s="377"/>
      <c r="C223" s="337"/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337"/>
      <c r="P223" s="337"/>
      <c r="Q223" s="337"/>
      <c r="R223" s="377"/>
      <c r="S223" s="337"/>
      <c r="T223" s="337"/>
      <c r="U223" s="337"/>
      <c r="V223" s="320"/>
      <c r="W223" s="320"/>
      <c r="X223" s="320"/>
      <c r="Y223" s="320"/>
      <c r="Z223" s="320"/>
      <c r="AA223" s="320"/>
      <c r="AB223" s="320"/>
      <c r="AC223" s="320"/>
      <c r="AD223" s="320"/>
      <c r="AE223" s="320"/>
      <c r="AF223" s="320"/>
      <c r="AG223" s="320"/>
      <c r="AH223" s="320"/>
      <c r="AI223" s="320"/>
      <c r="AJ223" s="320"/>
      <c r="AK223" s="320"/>
    </row>
    <row r="224" spans="1:37" ht="16.5" customHeight="1">
      <c r="A224" s="337"/>
      <c r="B224" s="377"/>
      <c r="C224" s="337"/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337"/>
      <c r="P224" s="337"/>
      <c r="Q224" s="337"/>
      <c r="R224" s="377"/>
      <c r="S224" s="337"/>
      <c r="T224" s="337"/>
      <c r="U224" s="337"/>
      <c r="V224" s="320"/>
      <c r="W224" s="320"/>
      <c r="X224" s="320"/>
      <c r="Y224" s="320"/>
      <c r="Z224" s="320"/>
      <c r="AA224" s="320"/>
      <c r="AB224" s="320"/>
      <c r="AC224" s="320"/>
      <c r="AD224" s="320"/>
      <c r="AE224" s="320"/>
      <c r="AF224" s="320"/>
      <c r="AG224" s="320"/>
      <c r="AH224" s="320"/>
      <c r="AI224" s="320"/>
      <c r="AJ224" s="320"/>
      <c r="AK224" s="320"/>
    </row>
    <row r="225" spans="22:37" ht="16.5" customHeight="1">
      <c r="V225" s="320"/>
      <c r="W225" s="320"/>
      <c r="X225" s="320"/>
      <c r="Y225" s="320"/>
      <c r="Z225" s="320"/>
      <c r="AA225" s="320"/>
      <c r="AB225" s="320"/>
      <c r="AC225" s="320"/>
      <c r="AD225" s="320"/>
      <c r="AE225" s="320"/>
      <c r="AF225" s="320"/>
      <c r="AG225" s="320"/>
      <c r="AH225" s="320"/>
      <c r="AI225" s="320"/>
      <c r="AJ225" s="320"/>
      <c r="AK225" s="320"/>
    </row>
    <row r="226" spans="22:37" ht="16.5" customHeight="1">
      <c r="V226" s="320"/>
      <c r="W226" s="320"/>
      <c r="X226" s="320"/>
      <c r="Y226" s="320"/>
      <c r="Z226" s="320"/>
      <c r="AA226" s="320"/>
      <c r="AB226" s="320"/>
      <c r="AC226" s="320"/>
      <c r="AD226" s="320"/>
      <c r="AE226" s="320"/>
      <c r="AF226" s="320"/>
      <c r="AG226" s="320"/>
      <c r="AH226" s="320"/>
      <c r="AI226" s="320"/>
      <c r="AJ226" s="320"/>
      <c r="AK226" s="320"/>
    </row>
    <row r="227" spans="22:37" ht="16.5" customHeight="1">
      <c r="V227" s="320"/>
      <c r="W227" s="320"/>
      <c r="X227" s="320"/>
      <c r="Y227" s="320"/>
      <c r="Z227" s="320"/>
      <c r="AA227" s="320"/>
      <c r="AB227" s="320"/>
      <c r="AC227" s="320"/>
      <c r="AD227" s="320"/>
      <c r="AE227" s="320"/>
      <c r="AF227" s="320"/>
      <c r="AG227" s="320"/>
      <c r="AH227" s="320"/>
      <c r="AI227" s="320"/>
      <c r="AJ227" s="320"/>
      <c r="AK227" s="320"/>
    </row>
  </sheetData>
  <mergeCells count="2">
    <mergeCell ref="A43:Q43"/>
    <mergeCell ref="A1:Q1"/>
  </mergeCells>
  <phoneticPr fontId="0" type="noConversion"/>
  <printOptions horizontalCentered="1"/>
  <pageMargins left="0.59055118110236227" right="0.59055118110236227" top="1.1417322834645669" bottom="0.59055118110236227" header="0.59055118110236227" footer="0.59055118110236227"/>
  <pageSetup scale="80" firstPageNumber="26" orientation="portrait" useFirstPageNumber="1" r:id="rId1"/>
  <headerFooter alignWithMargins="0"/>
  <rowBreaks count="2" manualBreakCount="2">
    <brk id="42" max="16383" man="1"/>
    <brk id="81" max="2" man="1"/>
  </rowBreaks>
  <ignoredErrors>
    <ignoredError sqref="M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5C4"/>
  </sheetPr>
  <dimension ref="A1:AN226"/>
  <sheetViews>
    <sheetView showGridLines="0" zoomScaleNormal="100" zoomScaleSheetLayoutView="100" workbookViewId="0">
      <selection activeCell="A5" sqref="A5"/>
    </sheetView>
  </sheetViews>
  <sheetFormatPr baseColWidth="10" defaultColWidth="11.42578125" defaultRowHeight="16.5" customHeight="1"/>
  <cols>
    <col min="1" max="1" width="62.140625" style="113" customWidth="1"/>
    <col min="2" max="2" width="8.42578125" style="113" hidden="1" customWidth="1"/>
    <col min="3" max="3" width="10.85546875" style="83" hidden="1" customWidth="1"/>
    <col min="4" max="4" width="8.85546875" style="113" hidden="1" customWidth="1"/>
    <col min="5" max="5" width="8.5703125" style="113" hidden="1" customWidth="1"/>
    <col min="6" max="7" width="9.140625" style="113" hidden="1" customWidth="1"/>
    <col min="8" max="8" width="11.42578125" style="113" hidden="1" customWidth="1"/>
    <col min="9" max="10" width="12.5703125" style="113" hidden="1" customWidth="1"/>
    <col min="11" max="11" width="13.42578125" style="113" hidden="1" customWidth="1"/>
    <col min="12" max="13" width="9.85546875" style="113" hidden="1" customWidth="1"/>
    <col min="14" max="14" width="10.42578125" style="113" hidden="1" customWidth="1"/>
    <col min="15" max="18" width="10.42578125" style="113" customWidth="1"/>
    <col min="19" max="19" width="10.42578125" style="205" customWidth="1"/>
    <col min="20" max="20" width="10.5703125" style="113" customWidth="1"/>
    <col min="21" max="21" width="11.42578125" style="113"/>
    <col min="22" max="22" width="15.42578125" style="113" bestFit="1" customWidth="1"/>
    <col min="23" max="16384" width="11.42578125" style="113"/>
  </cols>
  <sheetData>
    <row r="1" spans="1:22" ht="34.5" customHeight="1">
      <c r="A1" s="674" t="s">
        <v>251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29"/>
      <c r="T1" s="417"/>
      <c r="U1" s="417"/>
      <c r="V1" s="417"/>
    </row>
    <row r="2" spans="1:22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630"/>
      <c r="T2" s="580"/>
      <c r="U2" s="418"/>
      <c r="V2" s="418"/>
    </row>
    <row r="3" spans="1:22" s="4" customFormat="1" ht="5.0999999999999996" customHeight="1">
      <c r="A3" s="5"/>
      <c r="B3" s="5"/>
      <c r="C3" s="5"/>
      <c r="D3" s="5"/>
      <c r="H3" s="113"/>
      <c r="I3" s="113"/>
      <c r="J3" s="113"/>
      <c r="K3" s="113"/>
      <c r="S3" s="631"/>
      <c r="T3" s="418"/>
      <c r="U3" s="418"/>
      <c r="V3" s="418"/>
    </row>
    <row r="4" spans="1:22" s="107" customFormat="1" ht="15" customHeight="1">
      <c r="A4" s="477" t="s">
        <v>177</v>
      </c>
      <c r="B4" s="134"/>
      <c r="C4" s="134"/>
      <c r="D4" s="134"/>
      <c r="E4" s="134"/>
      <c r="F4" s="134"/>
      <c r="G4" s="134"/>
      <c r="H4" s="113"/>
      <c r="I4" s="113"/>
      <c r="J4" s="113"/>
      <c r="K4" s="113"/>
      <c r="T4" s="419"/>
      <c r="U4" s="419"/>
      <c r="V4" s="419"/>
    </row>
    <row r="5" spans="1:22" s="107" customFormat="1" ht="15" customHeight="1">
      <c r="A5" s="108"/>
      <c r="B5" s="108"/>
      <c r="C5" s="108"/>
      <c r="D5" s="109"/>
      <c r="H5" s="113"/>
      <c r="I5" s="113"/>
      <c r="J5" s="113"/>
      <c r="K5" s="113"/>
      <c r="T5" s="419"/>
      <c r="U5" s="419"/>
      <c r="V5" s="419"/>
    </row>
    <row r="6" spans="1:22" s="107" customFormat="1" ht="15" customHeight="1">
      <c r="A6" s="110"/>
      <c r="B6" s="110"/>
      <c r="C6" s="110"/>
      <c r="D6" s="111"/>
      <c r="E6" s="112"/>
      <c r="F6" s="82"/>
      <c r="R6" s="83"/>
      <c r="S6" s="137" t="s">
        <v>31</v>
      </c>
      <c r="U6" s="419"/>
      <c r="V6" s="419"/>
    </row>
    <row r="7" spans="1:22" ht="15" customHeight="1">
      <c r="A7" s="503" t="s">
        <v>62</v>
      </c>
      <c r="B7" s="523" t="s">
        <v>101</v>
      </c>
      <c r="C7" s="504">
        <v>2005</v>
      </c>
      <c r="D7" s="504">
        <v>2006</v>
      </c>
      <c r="E7" s="504">
        <v>2007</v>
      </c>
      <c r="F7" s="504">
        <v>2008</v>
      </c>
      <c r="G7" s="504">
        <v>2009</v>
      </c>
      <c r="H7" s="504">
        <v>2010</v>
      </c>
      <c r="I7" s="504">
        <v>2011</v>
      </c>
      <c r="J7" s="504">
        <v>2012</v>
      </c>
      <c r="K7" s="504">
        <v>2013</v>
      </c>
      <c r="L7" s="504">
        <v>2014</v>
      </c>
      <c r="M7" s="504">
        <v>2015</v>
      </c>
      <c r="N7" s="504">
        <v>2016</v>
      </c>
      <c r="O7" s="504">
        <v>2017</v>
      </c>
      <c r="P7" s="504">
        <v>2018</v>
      </c>
      <c r="Q7" s="504">
        <v>2019</v>
      </c>
      <c r="R7" s="504">
        <v>2020</v>
      </c>
      <c r="S7" s="533">
        <v>2021</v>
      </c>
      <c r="U7" s="417"/>
      <c r="V7" s="417"/>
    </row>
    <row r="8" spans="1:22" ht="5.0999999999999996" customHeight="1">
      <c r="A8" s="115"/>
      <c r="B8" s="115"/>
      <c r="C8" s="71"/>
      <c r="D8" s="114"/>
      <c r="E8" s="114"/>
      <c r="T8" s="417"/>
      <c r="U8" s="417"/>
      <c r="V8" s="417"/>
    </row>
    <row r="9" spans="1:22" ht="16.5" customHeight="1">
      <c r="A9" s="505" t="s">
        <v>168</v>
      </c>
      <c r="B9" s="526" t="s">
        <v>102</v>
      </c>
      <c r="C9" s="525">
        <v>100</v>
      </c>
      <c r="D9" s="525">
        <f t="shared" ref="D9:I9" si="0">D11+D19+D25+D46+D54+D62+D72+D73</f>
        <v>100</v>
      </c>
      <c r="E9" s="525">
        <f t="shared" si="0"/>
        <v>100</v>
      </c>
      <c r="F9" s="525">
        <f t="shared" si="0"/>
        <v>100</v>
      </c>
      <c r="G9" s="525">
        <f t="shared" si="0"/>
        <v>99.998578177758503</v>
      </c>
      <c r="H9" s="525">
        <f t="shared" si="0"/>
        <v>99.955665764953395</v>
      </c>
      <c r="I9" s="525">
        <f t="shared" si="0"/>
        <v>99.999999999999972</v>
      </c>
      <c r="J9" s="525">
        <f t="shared" ref="J9:Q9" si="1">SUM(J11,J19,J25,J46,J54,J62,J71,J72,J73)</f>
        <v>100</v>
      </c>
      <c r="K9" s="525">
        <f t="shared" si="1"/>
        <v>99.999980667624271</v>
      </c>
      <c r="L9" s="525">
        <f t="shared" si="1"/>
        <v>99.999999999999972</v>
      </c>
      <c r="M9" s="525">
        <f t="shared" si="1"/>
        <v>100.00000000000001</v>
      </c>
      <c r="N9" s="525">
        <f t="shared" si="1"/>
        <v>99.972582952211226</v>
      </c>
      <c r="O9" s="525">
        <f t="shared" si="1"/>
        <v>99.999501984126368</v>
      </c>
      <c r="P9" s="525">
        <f t="shared" si="1"/>
        <v>100</v>
      </c>
      <c r="Q9" s="525">
        <f t="shared" si="1"/>
        <v>100.02378346055107</v>
      </c>
      <c r="R9" s="525">
        <f>SUM(R11,T19,R25,R46,R54,R62,R71,R72,R73)</f>
        <v>100.01336001226514</v>
      </c>
      <c r="S9" s="525">
        <f>S11+S19+S25+S46+S54+S62+S71+S73+S72</f>
        <v>100</v>
      </c>
      <c r="T9" s="502"/>
      <c r="U9" s="417"/>
      <c r="V9" s="417"/>
    </row>
    <row r="10" spans="1:22" ht="5.25" customHeight="1">
      <c r="A10" s="116"/>
      <c r="B10" s="135"/>
      <c r="C10" s="136"/>
      <c r="D10" s="137"/>
      <c r="E10" s="137"/>
      <c r="F10" s="137"/>
      <c r="G10" s="137"/>
      <c r="P10" s="117"/>
      <c r="T10" s="417"/>
      <c r="U10" s="417"/>
      <c r="V10" s="417"/>
    </row>
    <row r="11" spans="1:22" ht="16.5" customHeight="1">
      <c r="A11" s="505" t="s">
        <v>63</v>
      </c>
      <c r="B11" s="526" t="s">
        <v>103</v>
      </c>
      <c r="C11" s="525">
        <v>7.3061233189508163</v>
      </c>
      <c r="D11" s="525">
        <f t="shared" ref="D11:L11" si="2">SUM(D12:D17)</f>
        <v>4.1309153302045951</v>
      </c>
      <c r="E11" s="525">
        <f t="shared" si="2"/>
        <v>7.5562845378308268</v>
      </c>
      <c r="F11" s="525">
        <f t="shared" si="2"/>
        <v>6.5706688118701262</v>
      </c>
      <c r="G11" s="525">
        <f t="shared" si="2"/>
        <v>9.885266528162223</v>
      </c>
      <c r="H11" s="525">
        <f t="shared" si="2"/>
        <v>4.8456567478208594</v>
      </c>
      <c r="I11" s="525">
        <f t="shared" si="2"/>
        <v>2.2555905684466655</v>
      </c>
      <c r="J11" s="525">
        <f t="shared" si="2"/>
        <v>25.235304305883517</v>
      </c>
      <c r="K11" s="525">
        <f t="shared" si="2"/>
        <v>24.599790823694537</v>
      </c>
      <c r="L11" s="525">
        <f t="shared" si="2"/>
        <v>9.6863556356646985</v>
      </c>
      <c r="M11" s="525">
        <f t="shared" ref="M11:S11" si="3">SUM(M12:M17)</f>
        <v>6.8232051688370206</v>
      </c>
      <c r="N11" s="525">
        <f t="shared" si="3"/>
        <v>6.4931237594948961</v>
      </c>
      <c r="O11" s="525">
        <f t="shared" si="3"/>
        <v>7.0989517077119908</v>
      </c>
      <c r="P11" s="525">
        <f t="shared" si="3"/>
        <v>7.2982328107323449</v>
      </c>
      <c r="Q11" s="525">
        <f t="shared" si="3"/>
        <v>4.4471286291633607</v>
      </c>
      <c r="R11" s="525">
        <f t="shared" si="3"/>
        <v>9.2197717614829671</v>
      </c>
      <c r="S11" s="525">
        <f t="shared" si="3"/>
        <v>12.052558035590621</v>
      </c>
      <c r="T11" s="502"/>
      <c r="U11" s="417"/>
      <c r="V11" s="417"/>
    </row>
    <row r="12" spans="1:22" ht="26.25" customHeight="1">
      <c r="A12" s="118" t="s">
        <v>64</v>
      </c>
      <c r="B12" s="138" t="s">
        <v>104</v>
      </c>
      <c r="C12" s="136">
        <v>2.9744562074640806</v>
      </c>
      <c r="D12" s="137">
        <f>'9-10'!C12/'9-10'!C$9*100</f>
        <v>2.8250199969655334</v>
      </c>
      <c r="E12" s="137">
        <f>'9-10'!D12/'9-10'!D$9*100</f>
        <v>2.9168792532283216</v>
      </c>
      <c r="F12" s="137">
        <f>'9-10'!E12/'9-10'!E$9*100</f>
        <v>3.3810194185604789</v>
      </c>
      <c r="G12" s="137">
        <f>'9-10'!F12/'9-10'!F$9*100</f>
        <v>3.9415756179097281</v>
      </c>
      <c r="H12" s="137">
        <f>'9-10'!G12/'9-10'!G$9*100</f>
        <v>4.5685803025748921</v>
      </c>
      <c r="I12" s="137">
        <f>'9-10'!H12/'9-10'!H$9*100</f>
        <v>1.4315719019780513</v>
      </c>
      <c r="J12" s="137">
        <f>'9-10'!I12/'9-10'!I$9*100</f>
        <v>24.856270598211577</v>
      </c>
      <c r="K12" s="137">
        <f>'9-10'!J12/'9-10'!J$9*100</f>
        <v>17.478768218347586</v>
      </c>
      <c r="L12" s="137">
        <f>'9-10'!K12/'9-10'!K$9*100</f>
        <v>2.5293390065395669</v>
      </c>
      <c r="M12" s="189">
        <f>'9-10'!L12/'9-10'!L$9*100</f>
        <v>4.7941318629334512E-2</v>
      </c>
      <c r="N12" s="137">
        <f>'9-10'!M12/'9-10'!M$9*100</f>
        <v>3.1943347299075864</v>
      </c>
      <c r="O12" s="137">
        <f>'9-10'!N12/'9-10'!N$9*100</f>
        <v>0.15696837817084372</v>
      </c>
      <c r="P12" s="137">
        <f>'9-10'!O12/'9-10'!O$9*100</f>
        <v>0.51414728922826802</v>
      </c>
      <c r="Q12" s="137">
        <f>'9-10'!P12/'9-10'!P$9*100</f>
        <v>1.1629536864024073</v>
      </c>
      <c r="R12" s="137">
        <f>'9-10'!Q12/'9-10'!Q$9*100</f>
        <v>1.2146826241390849E-2</v>
      </c>
      <c r="S12" s="137">
        <f>'9-10'!R12/'9-10'!R9*100</f>
        <v>1.299521527512949</v>
      </c>
      <c r="T12" s="417">
        <v>1.2146826241390849E-2</v>
      </c>
      <c r="U12" s="417"/>
      <c r="V12" s="420"/>
    </row>
    <row r="13" spans="1:22" ht="16.5" customHeight="1">
      <c r="A13" s="120" t="s">
        <v>199</v>
      </c>
      <c r="B13" s="138" t="s">
        <v>105</v>
      </c>
      <c r="C13" s="136">
        <v>2.9469329656154085E-2</v>
      </c>
      <c r="D13" s="137">
        <f>'9-10'!C13/'9-10'!C$9*100</f>
        <v>0.31096839469389492</v>
      </c>
      <c r="E13" s="137">
        <f>'9-10'!D13/'9-10'!D$9*100</f>
        <v>0.71500944962237445</v>
      </c>
      <c r="F13" s="137">
        <f>'9-10'!E13/'9-10'!E$9*100</f>
        <v>0.27253022278831762</v>
      </c>
      <c r="G13" s="137">
        <f>'9-10'!F13/'9-10'!F$9*100</f>
        <v>0.65334311799803912</v>
      </c>
      <c r="H13" s="137">
        <f>'9-10'!G13/'9-10'!G$9*100</f>
        <v>3.8322813345356178E-3</v>
      </c>
      <c r="I13" s="137">
        <f>'9-10'!H13/'9-10'!H$9*100</f>
        <v>0.25978946288810367</v>
      </c>
      <c r="J13" s="137">
        <f>'9-10'!I13/'9-10'!I$9*100</f>
        <v>0.12003211775308392</v>
      </c>
      <c r="K13" s="137">
        <f>'9-10'!J13/'9-10'!J$9*100</f>
        <v>0.12912093754289372</v>
      </c>
      <c r="L13" s="189">
        <f>'9-10'!K13/'9-10'!K$9*100</f>
        <v>4.5607942678316651E-2</v>
      </c>
      <c r="M13" s="137">
        <f>'9-10'!L13/'9-10'!L$9*100</f>
        <v>0.18656726883131816</v>
      </c>
      <c r="N13" s="137">
        <f>'9-10'!M13/'9-10'!M$9*100</f>
        <v>0.11225107277822448</v>
      </c>
      <c r="O13" s="193">
        <f>'9-10'!N13/'9-10'!N$9*100</f>
        <v>3.6573040719956651E-2</v>
      </c>
      <c r="P13" s="137">
        <f>'9-10'!O13/'9-10'!O$9*100</f>
        <v>0.2780168481744309</v>
      </c>
      <c r="Q13" s="137">
        <f>'9-10'!P13/'9-10'!P$9*100</f>
        <v>0.47131626730051573</v>
      </c>
      <c r="R13" s="137">
        <f>'9-10'!Q13/'9-10'!Q$9*100</f>
        <v>3.9454562255703913</v>
      </c>
      <c r="S13" s="137">
        <f>'9-10'!R13/'9-10'!R$9*100</f>
        <v>5.8619450771985457</v>
      </c>
      <c r="T13" s="417">
        <v>3.9454562255703913</v>
      </c>
      <c r="U13" s="417"/>
      <c r="V13" s="420"/>
    </row>
    <row r="14" spans="1:22" ht="16.5" customHeight="1">
      <c r="A14" s="120" t="s">
        <v>65</v>
      </c>
      <c r="B14" s="138" t="s">
        <v>106</v>
      </c>
      <c r="C14" s="136">
        <v>4.0445264890351851</v>
      </c>
      <c r="D14" s="137">
        <f>'9-10'!C14/'9-10'!C$9*100</f>
        <v>0.80645473250055988</v>
      </c>
      <c r="E14" s="137">
        <f>'9-10'!D14/'9-10'!D$9*100</f>
        <v>3.8681292622108523</v>
      </c>
      <c r="F14" s="137">
        <f>'9-10'!E14/'9-10'!E$9*100</f>
        <v>2.7899264820897858</v>
      </c>
      <c r="G14" s="137">
        <f>'9-10'!F14/'9-10'!F$9*100</f>
        <v>5.0682591581308358</v>
      </c>
      <c r="H14" s="137">
        <f>'9-10'!G14/'9-10'!G$9*100</f>
        <v>4.3733092876465283E-2</v>
      </c>
      <c r="I14" s="137">
        <f>'9-10'!H14/'9-10'!H$9*100</f>
        <v>0.3259912361672555</v>
      </c>
      <c r="J14" s="137">
        <f>'9-10'!I14/'9-10'!I$9*100</f>
        <v>0.2289270238299479</v>
      </c>
      <c r="K14" s="137">
        <f>'9-10'!J14/'9-10'!J$9*100</f>
        <v>6.9395882590615674</v>
      </c>
      <c r="L14" s="137">
        <f>'9-10'!K14/'9-10'!K$9*100</f>
        <v>6.0080377333741168</v>
      </c>
      <c r="M14" s="137">
        <f>'9-10'!L14/'9-10'!L$9*100</f>
        <v>4.9386102439977524</v>
      </c>
      <c r="N14" s="137">
        <f>'9-10'!M14/'9-10'!M$9*100</f>
        <v>3.0847307097245329</v>
      </c>
      <c r="O14" s="137">
        <f>'9-10'!N14/'9-10'!N$9*100</f>
        <v>6.8350188576823134</v>
      </c>
      <c r="P14" s="137">
        <f>'9-10'!O14/'9-10'!O$9*100</f>
        <v>6.3418981563294325</v>
      </c>
      <c r="Q14" s="137">
        <f>'9-10'!P14/'9-10'!P$9*100</f>
        <v>2.6975545476237555</v>
      </c>
      <c r="R14" s="137">
        <f>'9-10'!Q14/'9-10'!Q$9*100</f>
        <v>5.0975252668777777</v>
      </c>
      <c r="S14" s="137">
        <f>'9-10'!R14/'9-10'!R$9*100</f>
        <v>4.1100147230314317</v>
      </c>
      <c r="T14" s="417">
        <v>5.0975252668777777</v>
      </c>
      <c r="U14" s="417"/>
      <c r="V14" s="420"/>
    </row>
    <row r="15" spans="1:22" ht="26.25" customHeight="1">
      <c r="A15" s="118" t="s">
        <v>66</v>
      </c>
      <c r="B15" s="138" t="s">
        <v>107</v>
      </c>
      <c r="C15" s="136">
        <v>3.1508088311611284E-3</v>
      </c>
      <c r="D15" s="137">
        <f>'9-10'!C15/'9-10'!C$9*100</f>
        <v>0</v>
      </c>
      <c r="E15" s="137">
        <f>'9-10'!D15/'9-10'!D$9*100</f>
        <v>1.4372049238640693E-3</v>
      </c>
      <c r="F15" s="137">
        <f>'9-10'!E15/'9-10'!E$9*100</f>
        <v>5.3928031403395081E-3</v>
      </c>
      <c r="G15" s="137">
        <f>'9-10'!F15/'9-10'!F$9*100</f>
        <v>1.4123434265650629E-2</v>
      </c>
      <c r="H15" s="137">
        <f>'9-10'!G15/'9-10'!G$9*100</f>
        <v>4.5361186253882378E-2</v>
      </c>
      <c r="I15" s="137">
        <f>'9-10'!H15/'9-10'!H$9*100</f>
        <v>0.21699592930932649</v>
      </c>
      <c r="J15" s="193">
        <f>'9-10'!I15/'9-10'!I$9*100</f>
        <v>1.029782623738721E-2</v>
      </c>
      <c r="K15" s="194">
        <f>'9-10'!J15/'9-10'!J$9*100</f>
        <v>2.3546833646840029E-2</v>
      </c>
      <c r="L15" s="137">
        <f>'9-10'!K15/'9-10'!K$9*100</f>
        <v>1.0628996804777917</v>
      </c>
      <c r="M15" s="137">
        <f>'9-10'!L15/'9-10'!L$9*100</f>
        <v>1.5625429466521945</v>
      </c>
      <c r="N15" s="137">
        <f>'9-10'!M15/'9-10'!M$9*100</f>
        <v>7.8769868135069615E-2</v>
      </c>
      <c r="O15" s="193">
        <f>'9-10'!N15/'9-10'!N$9*100</f>
        <v>4.9645957402834773E-3</v>
      </c>
      <c r="P15" s="193">
        <f>'9-10'!O15/'9-10'!O$9*100</f>
        <v>4.362172387321425E-3</v>
      </c>
      <c r="Q15" s="193" t="s">
        <v>37</v>
      </c>
      <c r="R15" s="137">
        <f>'9-10'!Q15/'9-10'!Q$9*100</f>
        <v>7.6883493315852106E-2</v>
      </c>
      <c r="S15" s="137">
        <f>'9-10'!R15/'9-10'!R$9*100</f>
        <v>0.78066015581961712</v>
      </c>
      <c r="T15" s="417">
        <v>7.6883493315852106E-2</v>
      </c>
      <c r="U15" s="417"/>
      <c r="V15" s="420"/>
    </row>
    <row r="16" spans="1:22" ht="26.25" customHeight="1">
      <c r="A16" s="118" t="s">
        <v>67</v>
      </c>
      <c r="B16" s="138" t="s">
        <v>108</v>
      </c>
      <c r="C16" s="136">
        <v>0.16120094005308186</v>
      </c>
      <c r="D16" s="137">
        <f>'9-10'!C16/'9-10'!C$9*100</f>
        <v>2.3725577591020043E-2</v>
      </c>
      <c r="E16" s="137" t="s">
        <v>37</v>
      </c>
      <c r="F16" s="137">
        <f>'9-10'!E16/'9-10'!E$9*100</f>
        <v>3.2475996811989305E-3</v>
      </c>
      <c r="G16" s="137">
        <f>'9-10'!F16/'9-10'!F$9*100</f>
        <v>7.6430844493532074E-2</v>
      </c>
      <c r="H16" s="137" t="s">
        <v>37</v>
      </c>
      <c r="I16" s="193">
        <f>'9-10'!H16/'9-10'!H$9*100</f>
        <v>1.9451606172171471E-2</v>
      </c>
      <c r="J16" s="137" t="s">
        <v>37</v>
      </c>
      <c r="K16" s="189">
        <f>'9-10'!J16/'9-10'!J$9*100</f>
        <v>2.2154902593824858E-2</v>
      </c>
      <c r="L16" s="189">
        <f>'9-10'!K16/'9-10'!K$9*100</f>
        <v>2.612769904018919E-2</v>
      </c>
      <c r="M16" s="189">
        <f>'9-10'!L16/'9-10'!L$9*100</f>
        <v>4.2144981353556946E-2</v>
      </c>
      <c r="N16" s="189">
        <f>'9-10'!M16/'9-10'!M$9*100</f>
        <v>2.1834173224405243E-2</v>
      </c>
      <c r="O16" s="189">
        <f>'9-10'!N16/'9-10'!N$9*100</f>
        <v>4.8821118612129358E-2</v>
      </c>
      <c r="P16" s="189">
        <f>'9-10'!O16/'9-10'!O$9*100</f>
        <v>2.5806866568788434E-2</v>
      </c>
      <c r="Q16" s="106">
        <v>0</v>
      </c>
      <c r="R16" s="137">
        <f>'9-10'!Q16/'9-10'!Q9*100</f>
        <v>2.9061890864072659E-3</v>
      </c>
      <c r="S16" s="137" t="s">
        <v>37</v>
      </c>
      <c r="T16" s="421"/>
      <c r="U16" s="417"/>
      <c r="V16" s="420"/>
    </row>
    <row r="17" spans="1:22" ht="16.5" customHeight="1">
      <c r="A17" s="120" t="s">
        <v>68</v>
      </c>
      <c r="B17" s="138" t="s">
        <v>109</v>
      </c>
      <c r="C17" s="136">
        <v>9.3319543911154601E-2</v>
      </c>
      <c r="D17" s="137">
        <f>'9-10'!C17/'9-10'!C$9*100</f>
        <v>0.16474662845358665</v>
      </c>
      <c r="E17" s="137">
        <f>'9-10'!D17/'9-10'!D$9*100</f>
        <v>5.4829367845414242E-2</v>
      </c>
      <c r="F17" s="137">
        <f>'9-10'!E17/'9-10'!E$9*100</f>
        <v>0.11855228561000498</v>
      </c>
      <c r="G17" s="137">
        <f>'9-10'!F17/'9-10'!F$9*100</f>
        <v>0.13153435536443739</v>
      </c>
      <c r="H17" s="137">
        <f>'9-10'!G17/'9-10'!G$9*100</f>
        <v>0.18414988478108407</v>
      </c>
      <c r="I17" s="193">
        <f>'9-10'!H17/'9-10'!H$9*100</f>
        <v>1.7904319317566919E-3</v>
      </c>
      <c r="J17" s="193">
        <f>'9-10'!I17/'9-10'!I$9*100</f>
        <v>1.9776739851522954E-2</v>
      </c>
      <c r="K17" s="189">
        <f>'9-10'!J17/'9-10'!J$9*100</f>
        <v>6.6116725018220785E-3</v>
      </c>
      <c r="L17" s="189">
        <f>'9-10'!K17/'9-10'!K$9*100</f>
        <v>1.4343573554716108E-2</v>
      </c>
      <c r="M17" s="189">
        <f>'9-10'!L17/'9-10'!L$9*100</f>
        <v>4.5398409372864351E-2</v>
      </c>
      <c r="N17" s="189">
        <f>'9-10'!M17/'9-10'!M$9*100</f>
        <v>1.2032057250774381E-3</v>
      </c>
      <c r="O17" s="189">
        <f>'9-10'!N17/'9-10'!N$9*100</f>
        <v>1.6605716786465424E-2</v>
      </c>
      <c r="P17" s="189">
        <f>'9-10'!O17/'9-10'!O$9*100</f>
        <v>0.13400147804410381</v>
      </c>
      <c r="Q17" s="106">
        <f>'9-10'!P17/'9-10'!P$9*100</f>
        <v>0.11530412783668166</v>
      </c>
      <c r="R17" s="106">
        <f>'9-10'!Q17/'9-10'!Q$9*100</f>
        <v>8.4853760391148669E-2</v>
      </c>
      <c r="S17" s="137">
        <f>'9-10'!R17/'9-10'!R$9*100</f>
        <v>4.1655202807727287E-4</v>
      </c>
      <c r="T17" s="417">
        <v>8.4853760391148669E-2</v>
      </c>
      <c r="U17" s="417"/>
      <c r="V17" s="420"/>
    </row>
    <row r="18" spans="1:22" ht="16.5" customHeight="1">
      <c r="A18" s="122"/>
      <c r="B18" s="138"/>
      <c r="C18" s="136"/>
      <c r="D18" s="137"/>
      <c r="E18" s="137"/>
      <c r="F18" s="137"/>
      <c r="G18" s="137"/>
      <c r="I18" s="137"/>
      <c r="N18" s="83"/>
      <c r="O18" s="193"/>
      <c r="P18" s="117"/>
      <c r="R18" s="106"/>
      <c r="S18" s="137"/>
      <c r="T18" s="417"/>
      <c r="U18" s="417"/>
      <c r="V18" s="417"/>
    </row>
    <row r="19" spans="1:22" ht="16.5" customHeight="1">
      <c r="A19" s="505" t="s">
        <v>69</v>
      </c>
      <c r="B19" s="527" t="s">
        <v>110</v>
      </c>
      <c r="C19" s="525">
        <v>8.3264756905831586E-2</v>
      </c>
      <c r="D19" s="525">
        <f>SUM(D20:D23)</f>
        <v>1.2593467815523318E-2</v>
      </c>
      <c r="E19" s="525">
        <f>SUM(E20:E23)</f>
        <v>9.8089236053722721E-3</v>
      </c>
      <c r="F19" s="525">
        <f>SUM(F20:F23)</f>
        <v>8.4020468816339289E-3</v>
      </c>
      <c r="G19" s="525">
        <f>SUM(G20:G23)</f>
        <v>2.4221531785341748E-2</v>
      </c>
      <c r="H19" s="525">
        <f>SUM(H20:H23)</f>
        <v>2.8303777176635608E-3</v>
      </c>
      <c r="I19" s="528">
        <f>'9-10'!H19/'9-10'!H$9*100</f>
        <v>1.0831007982231841E-2</v>
      </c>
      <c r="J19" s="529" t="s">
        <v>37</v>
      </c>
      <c r="K19" s="528">
        <f>'9-10'!J19/'9-10'!J$9*100</f>
        <v>1.0323488643195874E-2</v>
      </c>
      <c r="L19" s="525">
        <f>SUM(L20:L23)</f>
        <v>0.1243287447524649</v>
      </c>
      <c r="M19" s="528">
        <f>'9-10'!L19/'9-10'!L$9*100</f>
        <v>4.3042478738193474E-2</v>
      </c>
      <c r="N19" s="528" t="s">
        <v>37</v>
      </c>
      <c r="O19" s="525">
        <f>SUM(O20:O23)</f>
        <v>0.10547042423793454</v>
      </c>
      <c r="P19" s="525">
        <f>SUM(P20:P23)</f>
        <v>6.9571873476622734E-2</v>
      </c>
      <c r="Q19" s="525">
        <f>SUM(Q20:Q23)</f>
        <v>7.1021892626139227E-2</v>
      </c>
      <c r="R19" s="525">
        <f>SUM(R20:R23)</f>
        <v>4.973585873623932E-2</v>
      </c>
      <c r="S19" s="525">
        <f>SUM(S20:S23)</f>
        <v>4.1655202807727287E-4</v>
      </c>
      <c r="T19" s="525"/>
      <c r="U19" s="417"/>
      <c r="V19" s="417"/>
    </row>
    <row r="20" spans="1:22" ht="16.5" customHeight="1">
      <c r="A20" s="120" t="s">
        <v>70</v>
      </c>
      <c r="B20" s="139" t="s">
        <v>111</v>
      </c>
      <c r="C20" s="140" t="s">
        <v>37</v>
      </c>
      <c r="D20" s="137" t="s">
        <v>37</v>
      </c>
      <c r="E20" s="137" t="s">
        <v>37</v>
      </c>
      <c r="F20" s="137" t="s">
        <v>37</v>
      </c>
      <c r="G20" s="137" t="s">
        <v>37</v>
      </c>
      <c r="H20" s="137" t="s">
        <v>37</v>
      </c>
      <c r="I20" s="193">
        <f>'9-10'!H20/'9-10'!H$9*100</f>
        <v>6.587021181030793E-3</v>
      </c>
      <c r="J20" s="137" t="s">
        <v>37</v>
      </c>
      <c r="K20" s="193">
        <f>'9-10'!J20/'9-10'!J$9*100</f>
        <v>1.0323488643195874E-2</v>
      </c>
      <c r="L20" s="193">
        <f>'9-10'!K20/'9-10'!K$9*100</f>
        <v>4.5998969466673215E-2</v>
      </c>
      <c r="M20" s="137" t="s">
        <v>37</v>
      </c>
      <c r="N20" s="137" t="s">
        <v>37</v>
      </c>
      <c r="O20" s="193">
        <f>'9-10'!N20/'9-10'!N$9*100</f>
        <v>4.8011842817475003E-2</v>
      </c>
      <c r="P20" s="193" t="s">
        <v>37</v>
      </c>
      <c r="Q20" s="193" t="s">
        <v>37</v>
      </c>
      <c r="R20" s="193" t="s">
        <v>37</v>
      </c>
      <c r="S20" s="137" t="s">
        <v>37</v>
      </c>
      <c r="T20" s="417">
        <v>1.2146826241390849E-2</v>
      </c>
      <c r="U20" s="417"/>
      <c r="V20" s="417"/>
    </row>
    <row r="21" spans="1:22" ht="16.5" customHeight="1">
      <c r="A21" s="120" t="s">
        <v>71</v>
      </c>
      <c r="B21" s="138" t="s">
        <v>112</v>
      </c>
      <c r="C21" s="140">
        <v>5.9309342704209476E-2</v>
      </c>
      <c r="D21" s="137">
        <f>'9-10'!C21/'9-10'!C$9*100</f>
        <v>8.5962237648623356E-5</v>
      </c>
      <c r="E21" s="137" t="s">
        <v>37</v>
      </c>
      <c r="F21" s="137">
        <f>'9-10'!E21/'9-10'!E$9*100</f>
        <v>4.6479408281379182E-3</v>
      </c>
      <c r="G21" s="137" t="s">
        <v>37</v>
      </c>
      <c r="H21" s="137" t="s">
        <v>37</v>
      </c>
      <c r="I21" s="137" t="s">
        <v>37</v>
      </c>
      <c r="J21" s="137" t="s">
        <v>37</v>
      </c>
      <c r="K21" s="137" t="s">
        <v>37</v>
      </c>
      <c r="L21" s="137">
        <f>'9-10'!K21/'9-10'!K$9*100</f>
        <v>7.573477932669806E-2</v>
      </c>
      <c r="M21" s="193">
        <f>'9-10'!L21/'9-10'!L$9*100</f>
        <v>3.5769010350201615E-2</v>
      </c>
      <c r="N21" s="193" t="s">
        <v>37</v>
      </c>
      <c r="O21" s="137">
        <f>'9-10'!N21/'9-10'!N$9*100</f>
        <v>5.7458581420459544E-2</v>
      </c>
      <c r="P21" s="137">
        <f>'9-10'!O21/'9-10'!O$9*100</f>
        <v>6.9571873476622734E-2</v>
      </c>
      <c r="Q21" s="137">
        <f>'9-10'!P21/'9-10'!P$9*100</f>
        <v>7.1021892626139227E-2</v>
      </c>
      <c r="R21" s="193" t="s">
        <v>37</v>
      </c>
      <c r="S21" s="137" t="s">
        <v>37</v>
      </c>
      <c r="T21" s="417"/>
      <c r="U21" s="422"/>
      <c r="V21" s="417"/>
    </row>
    <row r="22" spans="1:22" ht="16.5" customHeight="1">
      <c r="A22" s="120" t="s">
        <v>72</v>
      </c>
      <c r="B22" s="138" t="s">
        <v>113</v>
      </c>
      <c r="C22" s="140">
        <v>1.7005100603472562E-2</v>
      </c>
      <c r="D22" s="137">
        <f>'9-10'!C22/'9-10'!C$9*100</f>
        <v>6.4471678236467499E-3</v>
      </c>
      <c r="E22" s="137" t="s">
        <v>37</v>
      </c>
      <c r="F22" s="137">
        <f>'9-10'!E22/'9-10'!E$9*100</f>
        <v>3.7541060534960115E-3</v>
      </c>
      <c r="G22" s="137">
        <f>'9-10'!F22/'9-10'!F$9*100</f>
        <v>2.4031955486473956E-2</v>
      </c>
      <c r="H22" s="137" t="s">
        <v>37</v>
      </c>
      <c r="I22" s="193">
        <f>'9-10'!H22/'9-10'!H$9*100</f>
        <v>4.2439868012010482E-3</v>
      </c>
      <c r="J22" s="137" t="s">
        <v>37</v>
      </c>
      <c r="K22" s="137" t="s">
        <v>37</v>
      </c>
      <c r="L22" s="137" t="s">
        <v>37</v>
      </c>
      <c r="M22" s="193">
        <f>'9-10'!L22/'9-10'!L$9*100</f>
        <v>3.9265510577848085E-3</v>
      </c>
      <c r="N22" s="193" t="s">
        <v>37</v>
      </c>
      <c r="O22" s="193" t="s">
        <v>37</v>
      </c>
      <c r="P22" s="193" t="s">
        <v>37</v>
      </c>
      <c r="Q22" s="193" t="s">
        <v>37</v>
      </c>
      <c r="R22" s="106">
        <f>'9-10'!Q22/'9-10'!Q$9*100</f>
        <v>1.4966003678504483E-3</v>
      </c>
      <c r="S22" s="137" t="s">
        <v>37</v>
      </c>
      <c r="T22" s="417">
        <v>1.4966003678504483E-3</v>
      </c>
      <c r="U22" s="417"/>
      <c r="V22" s="417"/>
    </row>
    <row r="23" spans="1:22" ht="16.5" customHeight="1">
      <c r="A23" s="120" t="s">
        <v>68</v>
      </c>
      <c r="B23" s="138" t="s">
        <v>114</v>
      </c>
      <c r="C23" s="140">
        <v>6.9503135981495486E-3</v>
      </c>
      <c r="D23" s="137">
        <f>'9-10'!C23/'9-10'!C$9*100</f>
        <v>6.0603377542279447E-3</v>
      </c>
      <c r="E23" s="137">
        <f>'9-10'!D23/'9-10'!D$9*100</f>
        <v>9.8089236053722721E-3</v>
      </c>
      <c r="F23" s="137" t="s">
        <v>37</v>
      </c>
      <c r="G23" s="137">
        <f>'9-10'!F23/'9-10'!F$9*100</f>
        <v>1.895762988677935E-4</v>
      </c>
      <c r="H23" s="137">
        <f>'9-10'!G23/'9-10'!G$9*100</f>
        <v>2.8303777176635608E-3</v>
      </c>
      <c r="I23" s="137" t="s">
        <v>37</v>
      </c>
      <c r="J23" s="83" t="s">
        <v>37</v>
      </c>
      <c r="K23" s="83" t="s">
        <v>37</v>
      </c>
      <c r="L23" s="193">
        <f>'9-10'!K23/'9-10'!K$9*100</f>
        <v>2.5949959590936202E-3</v>
      </c>
      <c r="M23" s="193">
        <f>'9-10'!L23/'9-10'!L$9*100</f>
        <v>3.3469173302070505E-3</v>
      </c>
      <c r="N23" s="193" t="s">
        <v>37</v>
      </c>
      <c r="O23" s="193" t="s">
        <v>37</v>
      </c>
      <c r="P23" s="193" t="s">
        <v>37</v>
      </c>
      <c r="Q23" s="193" t="s">
        <v>37</v>
      </c>
      <c r="R23" s="106">
        <f>'9-10'!Q23/'9-10'!Q9*100</f>
        <v>4.8239258368388875E-2</v>
      </c>
      <c r="S23" s="137">
        <f>'9-10'!R23/'9-10'!R9*100</f>
        <v>4.1655202807727287E-4</v>
      </c>
      <c r="T23" s="417">
        <v>4.8239258368388875E-2</v>
      </c>
      <c r="U23" s="417"/>
      <c r="V23" s="417"/>
    </row>
    <row r="24" spans="1:22" ht="16.5" customHeight="1">
      <c r="A24" s="122"/>
      <c r="B24" s="138"/>
      <c r="C24" s="136"/>
      <c r="D24" s="137"/>
      <c r="E24" s="137"/>
      <c r="F24" s="137"/>
      <c r="G24" s="137"/>
      <c r="I24" s="137"/>
      <c r="N24" s="83"/>
      <c r="O24" s="83"/>
      <c r="P24" s="117"/>
      <c r="T24" s="417"/>
      <c r="U24" s="417"/>
      <c r="V24" s="417"/>
    </row>
    <row r="25" spans="1:22" ht="16.5" customHeight="1">
      <c r="A25" s="505" t="s">
        <v>73</v>
      </c>
      <c r="B25" s="527" t="s">
        <v>115</v>
      </c>
      <c r="C25" s="525">
        <v>46.485272748839755</v>
      </c>
      <c r="D25" s="525">
        <f t="shared" ref="D25:L25" si="4">SUM(D26:D34)</f>
        <v>46.951112845638043</v>
      </c>
      <c r="E25" s="525">
        <f t="shared" si="4"/>
        <v>46.377021967677258</v>
      </c>
      <c r="F25" s="525">
        <f t="shared" si="4"/>
        <v>47.403901588791314</v>
      </c>
      <c r="G25" s="525">
        <f t="shared" si="4"/>
        <v>42.646736636750902</v>
      </c>
      <c r="H25" s="525">
        <f t="shared" si="4"/>
        <v>62.947600440837583</v>
      </c>
      <c r="I25" s="525">
        <f t="shared" si="4"/>
        <v>68.379933192574413</v>
      </c>
      <c r="J25" s="525">
        <f t="shared" si="4"/>
        <v>49.328594013011703</v>
      </c>
      <c r="K25" s="525">
        <f t="shared" si="4"/>
        <v>44.548676022247705</v>
      </c>
      <c r="L25" s="525">
        <f t="shared" si="4"/>
        <v>45.92758930385321</v>
      </c>
      <c r="M25" s="525">
        <f t="shared" ref="M25:S25" si="5">SUM(M26:M34)</f>
        <v>55.729782235348125</v>
      </c>
      <c r="N25" s="525">
        <f t="shared" si="5"/>
        <v>64.98745136642458</v>
      </c>
      <c r="O25" s="525">
        <f t="shared" si="5"/>
        <v>64.151245553262953</v>
      </c>
      <c r="P25" s="525">
        <f t="shared" si="5"/>
        <v>60.026421391583945</v>
      </c>
      <c r="Q25" s="525">
        <f t="shared" si="5"/>
        <v>65.799321238492368</v>
      </c>
      <c r="R25" s="525">
        <f t="shared" si="5"/>
        <v>72.930153834855716</v>
      </c>
      <c r="S25" s="525">
        <f t="shared" si="5"/>
        <v>64.207954435872963</v>
      </c>
      <c r="T25" s="502"/>
      <c r="U25" s="417"/>
      <c r="V25" s="417"/>
    </row>
    <row r="26" spans="1:22" ht="16.5" customHeight="1">
      <c r="A26" s="120" t="s">
        <v>74</v>
      </c>
      <c r="B26" s="139" t="s">
        <v>116</v>
      </c>
      <c r="C26" s="140">
        <v>9.7860415461945641E-2</v>
      </c>
      <c r="D26" s="137">
        <f>'9-10'!C26/'9-10'!C$9*100</f>
        <v>2.5788671294587001E-3</v>
      </c>
      <c r="E26" s="137" t="s">
        <v>37</v>
      </c>
      <c r="F26" s="137">
        <f>'9-10'!E26/'9-10'!E$9*100</f>
        <v>6.4058158849336693E-3</v>
      </c>
      <c r="G26" s="137">
        <f>'9-10'!F26/'9-10'!F$9*100</f>
        <v>1.7061866898101415E-3</v>
      </c>
      <c r="H26" s="137">
        <f>'9-10'!G26/'9-10'!G$9*100</f>
        <v>8.4134856226830979E-2</v>
      </c>
      <c r="I26" s="137">
        <f>'9-10'!H26/'9-10'!H$9*100</f>
        <v>9.1422549009205906E-2</v>
      </c>
      <c r="J26" s="137">
        <f>'9-10'!I26/'9-10'!I$9*100</f>
        <v>0.11802578182611784</v>
      </c>
      <c r="K26" s="193">
        <f>'9-10'!J26/'9-10'!J$9*100</f>
        <v>2.7896618187512452E-2</v>
      </c>
      <c r="L26" s="205">
        <f>'9-10'!K26/'9-10'!K$9*100</f>
        <v>0.10401312570284842</v>
      </c>
      <c r="M26" s="206">
        <f>'9-10'!L26/'9-10'!L$9*100</f>
        <v>1.3686835115707046E-2</v>
      </c>
      <c r="N26" s="193">
        <f>'9-10'!M26/'9-10'!M$9*100</f>
        <v>7.6443670399919908E-2</v>
      </c>
      <c r="O26" s="137">
        <f>'9-10'!N26/'9-10'!N$9*100</f>
        <v>5.0268477244876583E-2</v>
      </c>
      <c r="P26" s="137" t="s">
        <v>37</v>
      </c>
      <c r="Q26" s="137">
        <v>0.1</v>
      </c>
      <c r="R26" s="137">
        <f>'9-10'!Q26/'9-10'!Q$9*100</f>
        <v>2.7147634579612782E-2</v>
      </c>
      <c r="S26" s="137" t="s">
        <v>37</v>
      </c>
      <c r="T26" s="417">
        <v>2.7147634579612782E-2</v>
      </c>
      <c r="U26" s="417"/>
      <c r="V26" s="417"/>
    </row>
    <row r="27" spans="1:22" ht="16.5" customHeight="1">
      <c r="A27" s="120" t="s">
        <v>75</v>
      </c>
      <c r="B27" s="138" t="s">
        <v>117</v>
      </c>
      <c r="C27" s="140">
        <v>0.3249966638494729</v>
      </c>
      <c r="D27" s="137">
        <f>'9-10'!C27/'9-10'!C$9*100</f>
        <v>0.98736226163208762</v>
      </c>
      <c r="E27" s="137">
        <f>'9-10'!D27/'9-10'!D$9*100</f>
        <v>5.7488196954562767E-2</v>
      </c>
      <c r="F27" s="137">
        <f>'9-10'!E27/'9-10'!E$9*100</f>
        <v>0.69373496309207239</v>
      </c>
      <c r="G27" s="137">
        <f>'9-10'!F27/'9-10'!F$9*100</f>
        <v>1.0255445847751403</v>
      </c>
      <c r="H27" s="137">
        <f>'9-10'!G27/'9-10'!G$9*100</f>
        <v>3.3137962128043284E-2</v>
      </c>
      <c r="I27" s="193">
        <f>'9-10'!H27/'9-10'!H$9*100</f>
        <v>3.558759765590462E-3</v>
      </c>
      <c r="J27" s="137">
        <f>'9-10'!I27/'9-10'!I$9*100</f>
        <v>0.34852921245582485</v>
      </c>
      <c r="K27" s="137">
        <f>'9-10'!J27/'9-10'!J$9*100</f>
        <v>0.85045054101653506</v>
      </c>
      <c r="L27" s="205">
        <f>'9-10'!K27/'9-10'!K$9*100</f>
        <v>2.0208975380064698</v>
      </c>
      <c r="M27" s="205">
        <f>'9-10'!L27/'9-10'!L$9*100</f>
        <v>0.45394669800428367</v>
      </c>
      <c r="N27" s="137">
        <f>'9-10'!M27/'9-10'!M$9*100</f>
        <v>1.1138476465616871</v>
      </c>
      <c r="O27" s="137">
        <f>'9-10'!N27/'9-10'!N$9*100</f>
        <v>0.36868737644926508</v>
      </c>
      <c r="P27" s="137">
        <f>'9-10'!O27/'9-10'!O$9*100</f>
        <v>0.40278453065413161</v>
      </c>
      <c r="Q27" s="137">
        <f>'9-10'!P27/'9-10'!P$9*100</f>
        <v>2.2261531221786037</v>
      </c>
      <c r="R27" s="137">
        <f>'9-10'!Q27/'9-10'!Q$9*100</f>
        <v>0.70867507883690484</v>
      </c>
      <c r="S27" s="137">
        <f>'9-10'!R27/'9-10'!R$9*100</f>
        <v>1.0422173397696177</v>
      </c>
      <c r="T27" s="417">
        <v>0.70867507883690484</v>
      </c>
      <c r="U27" s="417"/>
      <c r="V27" s="417"/>
    </row>
    <row r="28" spans="1:22" ht="16.5" customHeight="1">
      <c r="A28" s="120" t="s">
        <v>76</v>
      </c>
      <c r="B28" s="138" t="s">
        <v>118</v>
      </c>
      <c r="C28" s="140">
        <v>2.0313449876191747</v>
      </c>
      <c r="D28" s="137">
        <f>'9-10'!C28/'9-10'!C$9*100</f>
        <v>1.0846715146503292</v>
      </c>
      <c r="E28" s="137">
        <f>'9-10'!D28/'9-10'!D$9*100</f>
        <v>0.4835475966340661</v>
      </c>
      <c r="F28" s="137">
        <f>'9-10'!E28/'9-10'!E$9*100</f>
        <v>0.34901268500517679</v>
      </c>
      <c r="G28" s="137">
        <f>'9-10'!F28/'9-10'!F$9*100</f>
        <v>0.60850832331580584</v>
      </c>
      <c r="H28" s="137">
        <f>'9-10'!G28/'9-10'!G$9*100</f>
        <v>0.91348562268309796</v>
      </c>
      <c r="I28" s="137">
        <f>'9-10'!H28/'9-10'!H$9*100</f>
        <v>5.6365449703451413E-2</v>
      </c>
      <c r="J28" s="137">
        <f>'9-10'!I28/'9-10'!I$9*100</f>
        <v>0.23390191801620056</v>
      </c>
      <c r="K28" s="137">
        <f>'9-10'!J28/'9-10'!J$9*100</f>
        <v>1.225730618810015</v>
      </c>
      <c r="L28" s="205">
        <f>'9-10'!K28/'9-10'!K$9*100</f>
        <v>0.16307594468961623</v>
      </c>
      <c r="M28" s="137">
        <f>'9-10'!L28/'9-10'!L$9*100</f>
        <v>3.7769681603453866E-3</v>
      </c>
      <c r="N28" s="137">
        <f>'9-10'!M28/'9-10'!M$9*100</f>
        <v>0.14261998527917902</v>
      </c>
      <c r="O28" s="137">
        <f>'9-10'!N28/'9-10'!N$9*100</f>
        <v>0.34529619338454387</v>
      </c>
      <c r="P28" s="137">
        <f>'9-10'!O28/'9-10'!O$9*100</f>
        <v>1.0142846817381317</v>
      </c>
      <c r="Q28" s="137">
        <f>'9-10'!P28/'9-10'!P$9*100</f>
        <v>1.4533088963521485</v>
      </c>
      <c r="R28" s="137">
        <f>'9-10'!Q28/'9-10'!Q$9*100</f>
        <v>1.6551355928634433</v>
      </c>
      <c r="S28" s="137">
        <f>'9-10'!R28/'9-10'!R$9*100</f>
        <v>0.95849038212608573</v>
      </c>
      <c r="T28" s="417">
        <v>1.6551355928634433</v>
      </c>
      <c r="U28" s="417"/>
      <c r="V28" s="417"/>
    </row>
    <row r="29" spans="1:22" ht="16.5" customHeight="1">
      <c r="A29" s="120" t="s">
        <v>77</v>
      </c>
      <c r="B29" s="138" t="s">
        <v>119</v>
      </c>
      <c r="C29" s="140">
        <v>3.6874193763622616</v>
      </c>
      <c r="D29" s="137">
        <f>'9-10'!C29/'9-10'!C$9*100</f>
        <v>2.5330062756731597</v>
      </c>
      <c r="E29" s="137">
        <f>'9-10'!D29/'9-10'!D$9*100</f>
        <v>2.2746283028765655</v>
      </c>
      <c r="F29" s="137">
        <f>'9-10'!E29/'9-10'!E$9*100</f>
        <v>5.3549343403871799</v>
      </c>
      <c r="G29" s="137">
        <f>'9-10'!F29/'9-10'!F$9*100</f>
        <v>4.4700195510037029</v>
      </c>
      <c r="H29" s="137">
        <f>'9-10'!G29/'9-10'!G$9*100</f>
        <v>2.3500651237350967</v>
      </c>
      <c r="I29" s="137">
        <f>'9-10'!H29/'9-10'!H$9*100</f>
        <v>3.4750957549522017</v>
      </c>
      <c r="J29" s="137">
        <f>'9-10'!I29/'9-10'!I$9*100</f>
        <v>1.2737571670209145</v>
      </c>
      <c r="K29" s="137">
        <f>'9-10'!J29/'9-10'!J$9*100</f>
        <v>3.291607622369106</v>
      </c>
      <c r="L29" s="205">
        <f>'9-10'!K29/'9-10'!K$9*100</f>
        <v>4.7087979072246267</v>
      </c>
      <c r="M29" s="205">
        <f>'9-10'!L29/'9-10'!L$9*100</f>
        <v>8.2273959206874103</v>
      </c>
      <c r="N29" s="137">
        <f>'9-10'!M29/'9-10'!M$9*100</f>
        <v>13.352054144899336</v>
      </c>
      <c r="O29" s="137">
        <f>'9-10'!N29/'9-10'!N$9*100</f>
        <v>7.1220160678596409</v>
      </c>
      <c r="P29" s="137">
        <f>'9-10'!O29/'9-10'!O$9*100</f>
        <v>9.1109064817105576</v>
      </c>
      <c r="Q29" s="137">
        <f>'9-10'!P29/'9-10'!P$9*100</f>
        <v>10.909865383708123</v>
      </c>
      <c r="R29" s="137">
        <f>'9-10'!Q29/'9-10'!Q$9*100</f>
        <v>8.4328036006116545</v>
      </c>
      <c r="S29" s="137">
        <f>'9-10'!R29/'9-10'!R$9*100</f>
        <v>9.2809916270959629</v>
      </c>
      <c r="T29" s="417">
        <v>8.4328036006116545</v>
      </c>
      <c r="U29" s="417"/>
      <c r="V29" s="417"/>
    </row>
    <row r="30" spans="1:22" ht="16.5" customHeight="1">
      <c r="A30" s="120" t="s">
        <v>78</v>
      </c>
      <c r="B30" s="138" t="s">
        <v>120</v>
      </c>
      <c r="C30" s="140">
        <v>7.3858665836335866E-2</v>
      </c>
      <c r="D30" s="137" t="s">
        <v>37</v>
      </c>
      <c r="E30" s="137">
        <f>'9-10'!D30/'9-10'!D$9*100</f>
        <v>8.6232295431844144E-4</v>
      </c>
      <c r="F30" s="137" t="s">
        <v>37</v>
      </c>
      <c r="G30" s="137" t="s">
        <v>37</v>
      </c>
      <c r="H30" s="137" t="s">
        <v>37</v>
      </c>
      <c r="I30" s="137" t="s">
        <v>37</v>
      </c>
      <c r="J30" s="193">
        <f>'9-10'!I30/'9-10'!I$9*100</f>
        <v>1.2078961192959153E-3</v>
      </c>
      <c r="K30" s="137">
        <f>'9-10'!J30/'9-10'!J$9*100</f>
        <v>0.24223466797611296</v>
      </c>
      <c r="L30" s="205">
        <f>'9-10'!K30/'9-10'!K$9*100</f>
        <v>5.2024336796349498E-2</v>
      </c>
      <c r="M30" s="137" t="s">
        <v>37</v>
      </c>
      <c r="N30" s="137" t="s">
        <v>37</v>
      </c>
      <c r="O30" s="248" t="s">
        <v>37</v>
      </c>
      <c r="P30" s="193">
        <f>'9-10'!O30/'9-10'!O$9*100</f>
        <v>3.677597888581202E-3</v>
      </c>
      <c r="Q30" s="248" t="s">
        <v>37</v>
      </c>
      <c r="R30" s="137">
        <f>'9-10'!Q30/'9-10'!Q$9*100</f>
        <v>1.3034345064185883E-2</v>
      </c>
      <c r="S30" s="137">
        <f>'9-10'!R30/'9-10'!R$9*100</f>
        <v>1.6707901846179419E-2</v>
      </c>
      <c r="T30" s="417">
        <v>1.3034345064185883E-2</v>
      </c>
      <c r="U30" s="417"/>
      <c r="V30" s="417"/>
    </row>
    <row r="31" spans="1:22" ht="16.5" customHeight="1">
      <c r="A31" s="120" t="s">
        <v>79</v>
      </c>
      <c r="B31" s="138" t="s">
        <v>121</v>
      </c>
      <c r="C31" s="140">
        <v>3.1835679759204067</v>
      </c>
      <c r="D31" s="137">
        <f>'9-10'!C31/'9-10'!C$9*100</f>
        <v>3.3500343634044998</v>
      </c>
      <c r="E31" s="137">
        <f>'9-10'!D31/'9-10'!D$9*100</f>
        <v>3.6897002709131281</v>
      </c>
      <c r="F31" s="137">
        <f>'9-10'!E31/'9-10'!E$9*100</f>
        <v>6.2252314659635166</v>
      </c>
      <c r="G31" s="137">
        <f>'9-10'!F31/'9-10'!F$9*100</f>
        <v>5.2819116469548399</v>
      </c>
      <c r="H31" s="137">
        <f>'9-10'!G31/'9-10'!G$9*100</f>
        <v>4.550771465784992</v>
      </c>
      <c r="I31" s="137">
        <f>'9-10'!H31/'9-10'!H$9*100</f>
        <v>8.5157805575891317</v>
      </c>
      <c r="J31" s="137">
        <f>'9-10'!I31/'9-10'!I$9*100</f>
        <v>3.1852220665833286</v>
      </c>
      <c r="K31" s="137">
        <f>'9-10'!J31/'9-10'!J$9*100</f>
        <v>4.7178343099405149</v>
      </c>
      <c r="L31" s="205">
        <f>'9-10'!K31/'9-10'!K$9*100</f>
        <v>4.5470905562942585</v>
      </c>
      <c r="M31" s="205">
        <f>'9-10'!L31/'9-10'!L$9*100</f>
        <v>4.9123397476349542</v>
      </c>
      <c r="N31" s="137">
        <f>'9-10'!M31/'9-10'!M$9*100</f>
        <v>4.6413580631147173</v>
      </c>
      <c r="O31" s="137">
        <f>'9-10'!N31/'9-10'!N$9*100</f>
        <v>4.239733636209988</v>
      </c>
      <c r="P31" s="137">
        <f>'9-10'!O31/'9-10'!O$9*100</f>
        <v>5.4328309830139556</v>
      </c>
      <c r="Q31" s="137">
        <f>'9-10'!P31/'9-10'!P$9*100</f>
        <v>6.9656977883918891</v>
      </c>
      <c r="R31" s="137">
        <f>'9-10'!Q31/'9-10'!Q$9*100</f>
        <v>6.0943829281751887</v>
      </c>
      <c r="S31" s="137">
        <f>'9-10'!R31/'9-10'!R$9*100</f>
        <v>8.2593936127161669</v>
      </c>
      <c r="T31" s="417">
        <v>6.0943829281751887</v>
      </c>
      <c r="U31" s="417"/>
      <c r="V31" s="417"/>
    </row>
    <row r="32" spans="1:22" ht="16.5" customHeight="1">
      <c r="A32" s="120" t="s">
        <v>80</v>
      </c>
      <c r="B32" s="138" t="s">
        <v>122</v>
      </c>
      <c r="C32" s="140">
        <v>29.999221564877004</v>
      </c>
      <c r="D32" s="137">
        <f>'9-10'!C32/'9-10'!C$9*100</f>
        <v>35.301123569427183</v>
      </c>
      <c r="E32" s="137">
        <f>'9-10'!D32/'9-10'!D$9*100</f>
        <v>33.493342148190195</v>
      </c>
      <c r="F32" s="137">
        <f>'9-10'!E32/'9-10'!E$9*100</f>
        <v>32.950265543414304</v>
      </c>
      <c r="G32" s="137">
        <f>'9-10'!F32/'9-10'!F$9*100</f>
        <v>28.708550011143931</v>
      </c>
      <c r="H32" s="137">
        <f>'9-10'!G32/'9-10'!G$9*100</f>
        <v>53.605500450856624</v>
      </c>
      <c r="I32" s="137">
        <f>'9-10'!H32/'9-10'!H$9*100</f>
        <v>55.645032943947534</v>
      </c>
      <c r="J32" s="137">
        <f>'9-10'!I32/'9-10'!I$9*100</f>
        <v>43.724733986470746</v>
      </c>
      <c r="K32" s="137">
        <f>'9-10'!J32/'9-10'!J$9*100</f>
        <v>33.254160810567853</v>
      </c>
      <c r="L32" s="205">
        <f>'9-10'!K32/'9-10'!K$9*100</f>
        <v>33.573382308846099</v>
      </c>
      <c r="M32" s="205">
        <f>'9-10'!L32/'9-10'!L$9*100</f>
        <v>40.018810049353007</v>
      </c>
      <c r="N32" s="137">
        <f>'9-10'!M32/'9-10'!M$9*100</f>
        <v>42.98473308405049</v>
      </c>
      <c r="O32" s="137">
        <f>'9-10'!N32/'9-10'!N$9*100</f>
        <v>48.257924911034138</v>
      </c>
      <c r="P32" s="137">
        <f>'9-10'!O32/'9-10'!O$9*100</f>
        <v>39.739597412881537</v>
      </c>
      <c r="Q32" s="137">
        <f>'9-10'!P32/'9-10'!P$9*100</f>
        <v>37.82176366264499</v>
      </c>
      <c r="R32" s="137">
        <f>'9-10'!Q32/'9-10'!Q$9*100</f>
        <v>49.656086456166925</v>
      </c>
      <c r="S32" s="137">
        <f>'9-10'!R32/'9-10'!R$9*100</f>
        <v>38.714582924157746</v>
      </c>
      <c r="T32" s="417">
        <v>49.656086456166925</v>
      </c>
      <c r="U32" s="417"/>
      <c r="V32" s="417"/>
    </row>
    <row r="33" spans="1:40" ht="16.5" customHeight="1">
      <c r="A33" s="120" t="s">
        <v>81</v>
      </c>
      <c r="B33" s="138" t="s">
        <v>123</v>
      </c>
      <c r="C33" s="140">
        <v>0.42244006049552957</v>
      </c>
      <c r="D33" s="137">
        <f>'9-10'!C33/'9-10'!C$9*100</f>
        <v>9.8770611058268218E-2</v>
      </c>
      <c r="E33" s="137">
        <f>'9-10'!D33/'9-10'!D$9*100</f>
        <v>0.64221502022865939</v>
      </c>
      <c r="F33" s="137">
        <f>'9-10'!E33/'9-10'!E$9*100</f>
        <v>0.34284522506014764</v>
      </c>
      <c r="G33" s="137">
        <f>'9-10'!F33/'9-10'!F$9*100</f>
        <v>0.74680423333986123</v>
      </c>
      <c r="H33" s="137">
        <f>'9-10'!G33/'9-10'!G$9*100</f>
        <v>3.5191864542630999E-2</v>
      </c>
      <c r="I33" s="137">
        <f>'9-10'!H33/'9-10'!H$9*100</f>
        <v>0.16080731238925847</v>
      </c>
      <c r="J33" s="137">
        <f>'9-10'!I33/'9-10'!I$9*100</f>
        <v>0.25163137630959481</v>
      </c>
      <c r="K33" s="137">
        <f>'9-10'!J33/'9-10'!J$9*100</f>
        <v>0.33580336653991077</v>
      </c>
      <c r="L33" s="205">
        <f>'9-10'!K33/'9-10'!K$9*100</f>
        <v>0.62981973842796191</v>
      </c>
      <c r="M33" s="205">
        <f>'9-10'!L33/'9-10'!L$9*100</f>
        <v>0.99801709171581876</v>
      </c>
      <c r="N33" s="137">
        <f>'9-10'!M33/'9-10'!M$9*100</f>
        <v>1.821926194398259</v>
      </c>
      <c r="O33" s="137">
        <f>'9-10'!N33/'9-10'!N$9*100</f>
        <v>1.9000706248760797</v>
      </c>
      <c r="P33" s="137">
        <f>'9-10'!O33/'9-10'!O$9*100</f>
        <v>1.4308721447273274</v>
      </c>
      <c r="Q33" s="137">
        <f>'9-10'!P33/'9-10'!P$9*100</f>
        <v>0.94738435907170104</v>
      </c>
      <c r="R33" s="137">
        <f>'9-10'!Q33/'9-10'!Q$9*100</f>
        <v>0.70731769710792414</v>
      </c>
      <c r="S33" s="137">
        <f>'9-10'!R33/'9-10'!R$9*100</f>
        <v>1.1731979594782351</v>
      </c>
      <c r="T33" s="417">
        <v>0.70731769710792414</v>
      </c>
      <c r="U33" s="417"/>
      <c r="V33" s="417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</row>
    <row r="34" spans="1:40" ht="16.5" customHeight="1">
      <c r="A34" s="120" t="s">
        <v>68</v>
      </c>
      <c r="B34" s="138" t="s">
        <v>124</v>
      </c>
      <c r="C34" s="140">
        <v>6.6645630384176258</v>
      </c>
      <c r="D34" s="137">
        <f>'9-10'!C34/'9-10'!C$9*100</f>
        <v>3.5935653826630496</v>
      </c>
      <c r="E34" s="137">
        <f>'9-10'!D34/'9-10'!D$9*100</f>
        <v>5.7352381089257616</v>
      </c>
      <c r="F34" s="137">
        <f>'9-10'!E34/'9-10'!E$9*100</f>
        <v>1.4814715499839854</v>
      </c>
      <c r="G34" s="137">
        <f>'9-10'!F34/'9-10'!F$9*100</f>
        <v>1.8036920995278101</v>
      </c>
      <c r="H34" s="137">
        <f>'9-10'!G34/'9-10'!G$9*100</f>
        <v>1.3753130948802725</v>
      </c>
      <c r="I34" s="137">
        <f>'9-10'!H34/'9-10'!H$9*100</f>
        <v>0.43186986521805243</v>
      </c>
      <c r="J34" s="137">
        <f>'9-10'!I34/'9-10'!I$9*100</f>
        <v>0.19158460820968093</v>
      </c>
      <c r="K34" s="137">
        <f>'9-10'!J34/'9-10'!J$9*100</f>
        <v>0.60295746684014262</v>
      </c>
      <c r="L34" s="205">
        <f>'9-10'!K34/'9-10'!K$9*100</f>
        <v>0.12848784786498482</v>
      </c>
      <c r="M34" s="205">
        <f>'9-10'!L34/'9-10'!L$9*100</f>
        <v>1.101808924676597</v>
      </c>
      <c r="N34" s="137">
        <f>'9-10'!M34/'9-10'!M$9*100</f>
        <v>0.85446857772099372</v>
      </c>
      <c r="O34" s="137">
        <f>'9-10'!N34/'9-10'!N$9*100</f>
        <v>1.8672482662044247</v>
      </c>
      <c r="P34" s="137">
        <f>'9-10'!O34/'9-10'!O$9*100</f>
        <v>2.8914675589697247</v>
      </c>
      <c r="Q34" s="137">
        <f>'9-10'!P34/'9-10'!P$9*100</f>
        <v>5.3751480261449132</v>
      </c>
      <c r="R34" s="137">
        <f>'9-10'!Q34/'9-10'!Q$9*100</f>
        <v>5.635570501449874</v>
      </c>
      <c r="S34" s="137">
        <f>'9-10'!R34/'9-10'!R$9*100</f>
        <v>4.7623726886829685</v>
      </c>
      <c r="T34" s="423">
        <v>5.635570501449874</v>
      </c>
      <c r="U34" s="417"/>
      <c r="V34" s="417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</row>
    <row r="35" spans="1:40" ht="5.0999999999999996" customHeight="1">
      <c r="A35" s="511"/>
      <c r="B35" s="518"/>
      <c r="C35" s="485"/>
      <c r="D35" s="512"/>
      <c r="E35" s="512"/>
      <c r="F35" s="513"/>
      <c r="G35" s="513"/>
      <c r="H35" s="513"/>
      <c r="I35" s="513"/>
      <c r="J35" s="513"/>
      <c r="K35" s="513"/>
      <c r="L35" s="513"/>
      <c r="M35" s="513"/>
      <c r="N35" s="513"/>
      <c r="O35" s="519"/>
      <c r="P35" s="519"/>
      <c r="Q35" s="519"/>
      <c r="R35" s="519"/>
      <c r="S35" s="632"/>
      <c r="T35" s="581"/>
      <c r="U35" s="417"/>
      <c r="V35" s="417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</row>
    <row r="36" spans="1:40" ht="5.0999999999999996" customHeight="1">
      <c r="A36" s="122"/>
      <c r="B36" s="138"/>
      <c r="C36" s="123"/>
      <c r="D36" s="114"/>
      <c r="E36" s="114"/>
      <c r="P36" s="117"/>
      <c r="T36" s="417"/>
      <c r="U36" s="417"/>
      <c r="V36" s="417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</row>
    <row r="37" spans="1:40" ht="3" customHeight="1">
      <c r="A37" s="122"/>
      <c r="B37" s="138"/>
      <c r="C37" s="123"/>
      <c r="D37" s="114"/>
      <c r="E37" s="114"/>
      <c r="P37" s="117"/>
      <c r="T37" s="417"/>
      <c r="U37" s="417"/>
      <c r="V37" s="417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</row>
    <row r="38" spans="1:40" ht="34.5" customHeight="1">
      <c r="A38" s="642" t="s">
        <v>251</v>
      </c>
      <c r="B38" s="637"/>
      <c r="C38" s="637"/>
      <c r="D38" s="637"/>
      <c r="E38" s="637"/>
      <c r="F38" s="637"/>
      <c r="G38" s="637"/>
      <c r="H38" s="637"/>
      <c r="I38" s="637"/>
      <c r="J38" s="637"/>
      <c r="K38" s="637"/>
      <c r="L38" s="637"/>
      <c r="M38" s="637"/>
      <c r="N38" s="637"/>
      <c r="O38" s="637"/>
      <c r="P38" s="637"/>
      <c r="Q38" s="637"/>
      <c r="R38" s="637"/>
      <c r="S38" s="629"/>
      <c r="T38" s="417"/>
      <c r="U38" s="417"/>
      <c r="V38" s="417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37"/>
      <c r="AM38" s="337"/>
      <c r="AN38" s="337"/>
    </row>
    <row r="39" spans="1:40" s="4" customFormat="1" ht="5.0999999999999996" customHeight="1">
      <c r="A39" s="463"/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630"/>
      <c r="T39" s="580"/>
      <c r="U39" s="418"/>
      <c r="V39" s="418"/>
      <c r="W39" s="321"/>
      <c r="X39" s="321"/>
      <c r="Y39" s="321"/>
      <c r="Z39" s="321"/>
      <c r="AA39" s="321"/>
      <c r="AB39" s="321"/>
      <c r="AC39" s="321"/>
      <c r="AD39" s="321"/>
      <c r="AE39" s="321"/>
      <c r="AF39" s="321"/>
      <c r="AG39" s="321"/>
      <c r="AH39" s="321"/>
      <c r="AI39" s="321"/>
      <c r="AJ39" s="321"/>
      <c r="AK39" s="321"/>
      <c r="AL39" s="338"/>
      <c r="AM39" s="338"/>
      <c r="AN39" s="338"/>
    </row>
    <row r="40" spans="1:40" ht="5.0999999999999996" customHeight="1">
      <c r="A40" s="122"/>
      <c r="B40" s="138"/>
      <c r="C40" s="123"/>
      <c r="D40" s="114"/>
      <c r="E40" s="114"/>
      <c r="P40" s="117"/>
      <c r="T40" s="417"/>
      <c r="U40" s="417"/>
      <c r="V40" s="417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37"/>
      <c r="AM40" s="337"/>
      <c r="AN40" s="337"/>
    </row>
    <row r="41" spans="1:40" s="107" customFormat="1" ht="15" customHeight="1">
      <c r="A41" s="477" t="s">
        <v>178</v>
      </c>
      <c r="B41" s="124"/>
      <c r="C41" s="124"/>
      <c r="D41" s="124"/>
      <c r="E41" s="124"/>
      <c r="F41" s="124"/>
      <c r="G41" s="124"/>
      <c r="P41" s="249"/>
      <c r="T41" s="419"/>
      <c r="U41" s="419"/>
      <c r="V41" s="419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39"/>
      <c r="AM41" s="339"/>
      <c r="AN41" s="339"/>
    </row>
    <row r="42" spans="1:40" s="107" customFormat="1" ht="15" customHeight="1">
      <c r="A42" s="141"/>
      <c r="B42" s="141"/>
      <c r="C42" s="141"/>
      <c r="D42" s="142"/>
      <c r="E42" s="143"/>
      <c r="F42" s="112"/>
      <c r="G42" s="112"/>
      <c r="P42" s="249"/>
      <c r="T42" s="419"/>
      <c r="U42" s="419"/>
      <c r="V42" s="419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39"/>
      <c r="AM42" s="339"/>
      <c r="AN42" s="339"/>
    </row>
    <row r="43" spans="1:40" ht="15" customHeight="1">
      <c r="A43" s="128"/>
      <c r="B43" s="128"/>
      <c r="C43" s="129"/>
      <c r="D43" s="130"/>
      <c r="E43" s="131"/>
      <c r="F43" s="144"/>
      <c r="K43" s="132"/>
      <c r="R43" s="132"/>
      <c r="S43" s="140"/>
      <c r="T43" s="132" t="s">
        <v>31</v>
      </c>
      <c r="U43" s="417"/>
      <c r="V43" s="417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37"/>
      <c r="AM43" s="337"/>
      <c r="AN43" s="337"/>
    </row>
    <row r="44" spans="1:40" ht="15" customHeight="1">
      <c r="A44" s="503" t="s">
        <v>62</v>
      </c>
      <c r="B44" s="523" t="s">
        <v>101</v>
      </c>
      <c r="C44" s="504">
        <v>2005</v>
      </c>
      <c r="D44" s="504">
        <v>2006</v>
      </c>
      <c r="E44" s="504">
        <v>2007</v>
      </c>
      <c r="F44" s="504">
        <v>2008</v>
      </c>
      <c r="G44" s="504">
        <v>2009</v>
      </c>
      <c r="H44" s="504">
        <v>2010</v>
      </c>
      <c r="I44" s="504">
        <v>2011</v>
      </c>
      <c r="J44" s="504">
        <v>2012</v>
      </c>
      <c r="K44" s="504">
        <v>2013</v>
      </c>
      <c r="L44" s="504">
        <v>2014</v>
      </c>
      <c r="M44" s="504">
        <v>2015</v>
      </c>
      <c r="N44" s="504">
        <v>2016</v>
      </c>
      <c r="O44" s="504">
        <v>2017</v>
      </c>
      <c r="P44" s="504">
        <v>2018</v>
      </c>
      <c r="Q44" s="504">
        <v>2019</v>
      </c>
      <c r="R44" s="504">
        <v>2020</v>
      </c>
      <c r="S44" s="530"/>
      <c r="T44" s="504">
        <v>2021</v>
      </c>
      <c r="U44" s="417"/>
      <c r="V44" s="417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</row>
    <row r="45" spans="1:40" ht="5.0999999999999996" customHeight="1">
      <c r="A45" s="115"/>
      <c r="B45" s="115"/>
      <c r="C45" s="133"/>
      <c r="D45" s="114"/>
      <c r="E45" s="114"/>
      <c r="T45" s="417"/>
      <c r="U45" s="417"/>
      <c r="V45" s="417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</row>
    <row r="46" spans="1:40" ht="16.5" customHeight="1">
      <c r="A46" s="505" t="s">
        <v>82</v>
      </c>
      <c r="B46" s="524" t="s">
        <v>125</v>
      </c>
      <c r="C46" s="480">
        <v>3.1162889402903193</v>
      </c>
      <c r="D46" s="525">
        <f>'9-10'!C51/'9-10'!C$9*100</f>
        <v>2.5630930588501779</v>
      </c>
      <c r="E46" s="525">
        <f>'9-10'!D51/'9-10'!D$9*100</f>
        <v>3.0523717474256062</v>
      </c>
      <c r="F46" s="525">
        <f>'9-10'!E51/'9-10'!E$9*100</f>
        <v>2.673042688059112</v>
      </c>
      <c r="G46" s="525">
        <f>'9-10'!F51/'9-10'!F$9*100</f>
        <v>3.6806554385680217</v>
      </c>
      <c r="H46" s="525">
        <f>'9-10'!G51/'9-10'!G$9*100</f>
        <v>5.2314647830878673</v>
      </c>
      <c r="I46" s="525">
        <f>'9-10'!H51/'9-10'!H$9*100</f>
        <v>3.0779735316689827</v>
      </c>
      <c r="J46" s="525">
        <f>'9-10'!I51/'9-10'!I$9*100</f>
        <v>2.5319345213844704</v>
      </c>
      <c r="K46" s="525">
        <f>'9-10'!J51/'9-10'!J$9*100</f>
        <v>2.026960931201875</v>
      </c>
      <c r="L46" s="525">
        <f t="shared" ref="L46:S46" si="6">SUM(L47:L52)</f>
        <v>4.4189759612727055</v>
      </c>
      <c r="M46" s="525">
        <f t="shared" si="6"/>
        <v>3.258139880576755</v>
      </c>
      <c r="N46" s="525">
        <f t="shared" si="6"/>
        <v>3.0084635094976249</v>
      </c>
      <c r="O46" s="525">
        <f t="shared" si="6"/>
        <v>3.4552652572609932</v>
      </c>
      <c r="P46" s="525">
        <f t="shared" si="6"/>
        <v>2.2120671698130026</v>
      </c>
      <c r="Q46" s="525">
        <f t="shared" si="6"/>
        <v>4.0774911865578209</v>
      </c>
      <c r="R46" s="525">
        <f t="shared" si="6"/>
        <v>1.8151848205741479</v>
      </c>
      <c r="S46" s="525">
        <f t="shared" si="6"/>
        <v>15.344627030769241</v>
      </c>
      <c r="T46" s="525"/>
      <c r="U46" s="417"/>
      <c r="V46" s="417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</row>
    <row r="47" spans="1:40" ht="16.5" customHeight="1">
      <c r="A47" s="120" t="s">
        <v>83</v>
      </c>
      <c r="B47" s="139" t="s">
        <v>126</v>
      </c>
      <c r="C47" s="66">
        <v>3.4380884598846431E-2</v>
      </c>
      <c r="D47" s="137">
        <f>'9-10'!C52/'9-10'!C$9*100</f>
        <v>9.8426762107673722E-3</v>
      </c>
      <c r="E47" s="137">
        <f>'9-10'!D52/'9-10'!D$9*100</f>
        <v>3.9163834175295889E-3</v>
      </c>
      <c r="F47" s="137">
        <f>'9-10'!E52/'9-10'!E$9*100</f>
        <v>8.0325951747819424E-2</v>
      </c>
      <c r="G47" s="137">
        <f>'9-10'!F52/'9-10'!F$9*100</f>
        <v>5.3650092579585563E-2</v>
      </c>
      <c r="H47" s="137">
        <f>'9-10'!G52/'9-10'!G$9*100</f>
        <v>0.24591724276124635</v>
      </c>
      <c r="I47" s="193">
        <f>'9-10'!H52/'9-10'!H$9*100</f>
        <v>5.7470654599597517E-3</v>
      </c>
      <c r="J47" s="193">
        <f>'9-10'!I52/'9-10'!I$9*100</f>
        <v>2.2561042770577945E-2</v>
      </c>
      <c r="K47" s="137">
        <f>'9-10'!J52/'9-10'!J$9*100</f>
        <v>8.0789998202089069E-2</v>
      </c>
      <c r="L47" s="205">
        <f>'9-10'!K52/'9-10'!K$9*100</f>
        <v>0.73616125091602436</v>
      </c>
      <c r="M47" s="193">
        <f>'9-10'!L52/'9-10'!L$9*100</f>
        <v>1.4023396634945742E-2</v>
      </c>
      <c r="N47" s="193">
        <f>'9-10'!M52/'9-10'!M$9*100</f>
        <v>4.1871559232694852E-2</v>
      </c>
      <c r="O47" s="193">
        <f>'9-10'!N52/'9-10'!N$9*100</f>
        <v>2.9678633469343546E-2</v>
      </c>
      <c r="P47" s="193">
        <f>'9-10'!O52/'9-10'!O$9*100</f>
        <v>3.1999877731810462E-3</v>
      </c>
      <c r="Q47" s="106">
        <f>'9-10'!P52/'9-10'!P$9*100</f>
        <v>8.1206806724563971E-2</v>
      </c>
      <c r="R47" s="106">
        <f>'9-10'!Q52/'9-10'!Q$9*100</f>
        <v>0.12949073647878123</v>
      </c>
      <c r="S47" s="137">
        <f>'9-10'!R52/'9-10'!R9*100</f>
        <v>4.4082243199319517</v>
      </c>
      <c r="T47" s="417">
        <v>0.12949073647878123</v>
      </c>
      <c r="U47" s="417"/>
      <c r="V47" s="417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</row>
    <row r="48" spans="1:40" ht="16.5" customHeight="1">
      <c r="A48" s="120" t="s">
        <v>84</v>
      </c>
      <c r="B48" s="138" t="s">
        <v>127</v>
      </c>
      <c r="C48" s="66">
        <v>1.1877622584997702</v>
      </c>
      <c r="D48" s="137">
        <f>'9-10'!C53/'9-10'!C$9*100</f>
        <v>0.67003266135219464</v>
      </c>
      <c r="E48" s="137">
        <f>'9-10'!D53/'9-10'!D$9*100</f>
        <v>1.2879871226438822</v>
      </c>
      <c r="F48" s="137">
        <f>'9-10'!E53/'9-10'!E$9*100</f>
        <v>0.42364788868777603</v>
      </c>
      <c r="G48" s="137">
        <f>'9-10'!F53/'9-10'!F$9*100</f>
        <v>0.66699261151652012</v>
      </c>
      <c r="H48" s="137">
        <f>'9-10'!G53/'9-10'!G$9*100</f>
        <v>0.51174731990782485</v>
      </c>
      <c r="I48" s="137">
        <f>'9-10'!H53/'9-10'!H$9*100</f>
        <v>0.81362974044484038</v>
      </c>
      <c r="J48" s="137">
        <f>'9-10'!I53/'9-10'!I$9*100</f>
        <v>1.1026044287613579</v>
      </c>
      <c r="K48" s="137">
        <f>'9-10'!J53/'9-10'!J$9*100</f>
        <v>0.27107857257470519</v>
      </c>
      <c r="L48" s="205">
        <f>'9-10'!K53/'9-10'!K$9*100</f>
        <v>0.78935866807744381</v>
      </c>
      <c r="M48" s="205">
        <f>'9-10'!L53/'9-10'!L$9*100</f>
        <v>0.27179212464742841</v>
      </c>
      <c r="N48" s="137">
        <f>'9-10'!M53/'9-10'!M$9*100</f>
        <v>0.17367873572917794</v>
      </c>
      <c r="O48" s="137">
        <f>'9-10'!N53/'9-10'!N$9*100</f>
        <v>0.61974962874472905</v>
      </c>
      <c r="P48" s="137">
        <f>'9-10'!O53/'9-10'!O$9*100</f>
        <v>0.20253852960402619</v>
      </c>
      <c r="Q48" s="106">
        <f>'9-10'!P53/'9-10'!P$9*100</f>
        <v>2.4388441042206255</v>
      </c>
      <c r="R48" s="106">
        <f>'9-10'!Q53/'9-10'!Q$9*100</f>
        <v>0.20647864377378572</v>
      </c>
      <c r="S48" s="137">
        <f>'9-10'!R53/'9-10'!R9*100</f>
        <v>5.2910438606375204E-2</v>
      </c>
      <c r="T48" s="417">
        <v>0.20647864377378572</v>
      </c>
      <c r="U48" s="417"/>
      <c r="V48" s="417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</row>
    <row r="49" spans="1:38" ht="16.5" customHeight="1">
      <c r="A49" s="120" t="s">
        <v>85</v>
      </c>
      <c r="B49" s="138" t="s">
        <v>128</v>
      </c>
      <c r="C49" s="66">
        <v>7.645344957964503E-3</v>
      </c>
      <c r="D49" s="137">
        <f>'9-10'!C54/'9-10'!C$9*100</f>
        <v>5.8024510412820751E-2</v>
      </c>
      <c r="E49" s="137">
        <f>'9-10'!D54/'9-10'!D$9*100</f>
        <v>0.28453064480198909</v>
      </c>
      <c r="F49" s="137">
        <f>'9-10'!E54/'9-10'!E$9*100</f>
        <v>0.17513202684483772</v>
      </c>
      <c r="G49" s="137">
        <f>'9-10'!F54/'9-10'!F$9*100</f>
        <v>0.34253277600429155</v>
      </c>
      <c r="H49" s="137">
        <f>'9-10'!G54/'9-10'!G$9*100</f>
        <v>8.2281334535617673E-2</v>
      </c>
      <c r="I49" s="193">
        <f>'9-10'!H54/'9-10'!H$9*100</f>
        <v>1.6975947204804193E-2</v>
      </c>
      <c r="J49" s="137">
        <f>'9-10'!I54/'9-10'!I$9*100</f>
        <v>0.20300843930403895</v>
      </c>
      <c r="K49" s="137">
        <f>'9-10'!J54/'9-10'!J$9*100</f>
        <v>0.65882803271811285</v>
      </c>
      <c r="L49" s="205">
        <f>'9-10'!K54/'9-10'!K$9*100</f>
        <v>1.5325050793491104</v>
      </c>
      <c r="M49" s="205">
        <f>'9-10'!L54/'9-10'!L$9*100</f>
        <v>0.39160802549640489</v>
      </c>
      <c r="N49" s="137">
        <f>'9-10'!M54/'9-10'!M$9*100</f>
        <v>0.33948048464484892</v>
      </c>
      <c r="O49" s="137">
        <f>'9-10'!N54/'9-10'!N$9*100</f>
        <v>0.60407769172132653</v>
      </c>
      <c r="P49" s="137">
        <f>'9-10'!O54/'9-10'!O$9*100</f>
        <v>8.2260382209086894E-2</v>
      </c>
      <c r="Q49" s="106">
        <f>'9-10'!P54/'9-10'!P$9*100</f>
        <v>0.14345741045323041</v>
      </c>
      <c r="R49" s="106">
        <f>'9-10'!Q54/'9-10'!Q$9*100</f>
        <v>3.9155242182133823E-3</v>
      </c>
      <c r="S49" s="137">
        <f>'9-10'!R54/'9-10'!R9*100</f>
        <v>9.3876539394054266</v>
      </c>
      <c r="T49" s="417">
        <v>3.9155242182133823E-3</v>
      </c>
      <c r="U49" s="417"/>
      <c r="V49" s="417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</row>
    <row r="50" spans="1:38" ht="16.5" customHeight="1">
      <c r="A50" s="120" t="s">
        <v>86</v>
      </c>
      <c r="B50" s="138" t="s">
        <v>129</v>
      </c>
      <c r="C50" s="66">
        <v>1.777148851622852</v>
      </c>
      <c r="D50" s="137">
        <f>'9-10'!C55/'9-10'!C$9*100</f>
        <v>1.7856505815560284</v>
      </c>
      <c r="E50" s="137">
        <f>'9-10'!D55/'9-10'!D$9*100</f>
        <v>1.3582305132977386</v>
      </c>
      <c r="F50" s="137">
        <f>'9-10'!E55/'9-10'!E$9*100</f>
        <v>1.9633676714859258</v>
      </c>
      <c r="G50" s="137">
        <f>'9-10'!F55/'9-10'!F$9*100</f>
        <v>2.4006678646624917</v>
      </c>
      <c r="H50" s="137">
        <f>'9-10'!G55/'9-10'!G$9*100</f>
        <v>4.3073088868850817</v>
      </c>
      <c r="I50" s="137">
        <f>'9-10'!H55/'9-10'!H$9*100</f>
        <v>1.2447701704314365</v>
      </c>
      <c r="J50" s="137">
        <f>'9-10'!I55/'9-10'!I$9*100</f>
        <v>1.1981101134480601</v>
      </c>
      <c r="K50" s="137">
        <f>'9-10'!J55/'9-10'!J$9*100</f>
        <v>0.98664712807892263</v>
      </c>
      <c r="L50" s="205">
        <f>'9-10'!K55/'9-10'!K$9*100</f>
        <v>1.3516907376240461</v>
      </c>
      <c r="M50" s="205">
        <f>'9-10'!L55/'9-10'!L$9*100</f>
        <v>2.533635116828918</v>
      </c>
      <c r="N50" s="137">
        <f>'9-10'!M55/'9-10'!M$9*100</f>
        <v>2.3511442005163197</v>
      </c>
      <c r="O50" s="137">
        <f>'9-10'!N55/'9-10'!N$9*100</f>
        <v>2.1629451911742867</v>
      </c>
      <c r="P50" s="137">
        <f>'9-10'!O55/'9-10'!O$9*100</f>
        <v>1.9240364295523487</v>
      </c>
      <c r="Q50" s="106">
        <f>'9-10'!P55/'9-10'!P$9*100</f>
        <v>1.1819098893983049</v>
      </c>
      <c r="R50" s="106">
        <f>'9-10'!Q55/'9-10'!Q$9*100</f>
        <v>1.3566508311265726</v>
      </c>
      <c r="S50" s="137">
        <f>'9-10'!R55/'9-10'!R9*100</f>
        <v>1.3890343928264741</v>
      </c>
      <c r="T50" s="417">
        <v>1.3566508311265726</v>
      </c>
      <c r="U50" s="417"/>
      <c r="V50" s="417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</row>
    <row r="51" spans="1:38" ht="16.5" customHeight="1">
      <c r="A51" s="120" t="s">
        <v>87</v>
      </c>
      <c r="B51" s="138" t="s">
        <v>130</v>
      </c>
      <c r="C51" s="66" t="s">
        <v>37</v>
      </c>
      <c r="D51" s="137">
        <f>'9-10'!C56/'9-10'!C$9*100</f>
        <v>1.1991732151982955E-2</v>
      </c>
      <c r="E51" s="137">
        <f>'9-10'!D56/'9-10'!D$9*100</f>
        <v>1.1497639390912553E-3</v>
      </c>
      <c r="F51" s="137" t="s">
        <v>37</v>
      </c>
      <c r="G51" s="137" t="s">
        <v>37</v>
      </c>
      <c r="H51" s="137" t="s">
        <v>37</v>
      </c>
      <c r="I51" s="137">
        <f>'9-10'!H56/'9-10'!H$9*100</f>
        <v>6.1206247148571355E-2</v>
      </c>
      <c r="J51" s="137" t="s">
        <v>37</v>
      </c>
      <c r="K51" s="193">
        <f>'9-10'!J56/'9-10'!J$9*100</f>
        <v>1.4286625669141857E-2</v>
      </c>
      <c r="L51" s="206">
        <f>'9-10'!K56/'9-10'!K$9*100</f>
        <v>8.7092330133963954E-3</v>
      </c>
      <c r="M51" s="193">
        <f>'9-10'!L56/'9-10'!L$9*100</f>
        <v>7.2921662501717862E-4</v>
      </c>
      <c r="N51" s="137">
        <f>'9-10'!M56/'9-10'!M$9*100</f>
        <v>0.10068425507448005</v>
      </c>
      <c r="O51" s="137" t="s">
        <v>37</v>
      </c>
      <c r="P51" s="137" t="s">
        <v>37</v>
      </c>
      <c r="Q51" s="106">
        <f>'9-10'!P56/'9-10'!P$9*100</f>
        <v>5.1980531485605969E-2</v>
      </c>
      <c r="R51" s="106">
        <f>'9-10'!Q56/'9-10'!Q$9*100</f>
        <v>0.11600393083826847</v>
      </c>
      <c r="S51" s="137">
        <f>'9-10'!R56/'9-10'!R9*100</f>
        <v>9.0125196794798759E-2</v>
      </c>
      <c r="T51" s="417">
        <v>0.11600393083826847</v>
      </c>
      <c r="U51" s="417"/>
      <c r="V51" s="417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</row>
    <row r="52" spans="1:38" ht="16.5" customHeight="1">
      <c r="A52" s="120" t="s">
        <v>68</v>
      </c>
      <c r="B52" s="138" t="s">
        <v>131</v>
      </c>
      <c r="C52" s="66">
        <v>0.10935160061088622</v>
      </c>
      <c r="D52" s="137">
        <f>'9-10'!C57/'9-10'!C$9*100</f>
        <v>2.7550897166383776E-2</v>
      </c>
      <c r="E52" s="137">
        <f>'9-10'!D57/'9-10'!D$9*100</f>
        <v>0.11655731932537601</v>
      </c>
      <c r="F52" s="137">
        <f>'9-10'!E57/'9-10'!E$9*100</f>
        <v>3.0569149292753232E-2</v>
      </c>
      <c r="G52" s="137">
        <f>'9-10'!F57/'9-10'!F$9*100</f>
        <v>0.21681209380513311</v>
      </c>
      <c r="H52" s="137">
        <f>'9-10'!G57/'9-10'!G$9*100</f>
        <v>8.4209998998096378E-2</v>
      </c>
      <c r="I52" s="137">
        <f>'9-10'!H57/'9-10'!H$9*100</f>
        <v>0.93564436097937054</v>
      </c>
      <c r="J52" s="193">
        <f>'9-10'!I57/'9-10'!I$9*100</f>
        <v>5.6504971004351289E-3</v>
      </c>
      <c r="K52" s="193">
        <f>'9-10'!J57/'9-10'!J$9*100</f>
        <v>1.5330573958903236E-2</v>
      </c>
      <c r="L52" s="206">
        <f>'9-10'!K57/'9-10'!K$9*100</f>
        <v>5.5099229268426185E-4</v>
      </c>
      <c r="M52" s="193">
        <f>'9-10'!L57/'9-10'!L$9*100</f>
        <v>4.6352000344040661E-2</v>
      </c>
      <c r="N52" s="193">
        <f>'9-10'!M57/'9-10'!M$9*100</f>
        <v>1.6042743001032508E-3</v>
      </c>
      <c r="O52" s="193">
        <f>'9-10'!N57/'9-10'!N$9*100</f>
        <v>3.881411215130718E-2</v>
      </c>
      <c r="P52" s="193">
        <f>'9-10'!O57/'9-10'!O$9*100</f>
        <v>3.1840674360010406E-5</v>
      </c>
      <c r="Q52" s="106">
        <f>'9-10'!P57/'9-10'!P$9*100</f>
        <v>0.1800924442754907</v>
      </c>
      <c r="R52" s="106">
        <f>'9-10'!Q57/'9-10'!Q$9*100</f>
        <v>2.6451541385263738E-3</v>
      </c>
      <c r="S52" s="137">
        <f>'9-10'!R57/'9-10'!R9*100</f>
        <v>1.6678743204214006E-2</v>
      </c>
      <c r="T52" s="417">
        <v>2.6451541385263738E-3</v>
      </c>
      <c r="U52" s="394" t="e">
        <f>'9-10'!S57/'9-10'!S$9*100</f>
        <v>#DIV/0!</v>
      </c>
      <c r="V52" s="417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</row>
    <row r="53" spans="1:38" ht="16.5" customHeight="1">
      <c r="A53" s="122"/>
      <c r="B53" s="138"/>
      <c r="C53" s="114"/>
      <c r="D53" s="137"/>
      <c r="E53" s="137"/>
      <c r="F53" s="137"/>
      <c r="G53" s="137"/>
      <c r="I53" s="137"/>
      <c r="N53" s="83"/>
      <c r="O53" s="137"/>
      <c r="P53" s="117"/>
      <c r="T53" s="417"/>
      <c r="U53" s="417"/>
      <c r="V53" s="417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</row>
    <row r="54" spans="1:38" ht="16.5" customHeight="1">
      <c r="A54" s="505" t="s">
        <v>88</v>
      </c>
      <c r="B54" s="526" t="s">
        <v>132</v>
      </c>
      <c r="C54" s="480">
        <v>9.392375783995373</v>
      </c>
      <c r="D54" s="525">
        <f t="shared" ref="D54:L54" si="7">SUM(D55:D60)</f>
        <v>8.7278749318211997</v>
      </c>
      <c r="E54" s="525">
        <f t="shared" si="7"/>
        <v>5.1519125604524323</v>
      </c>
      <c r="F54" s="525">
        <f t="shared" si="7"/>
        <v>4.9409994562505126</v>
      </c>
      <c r="G54" s="525">
        <f t="shared" si="7"/>
        <v>4.9840556853837246</v>
      </c>
      <c r="H54" s="525">
        <f t="shared" si="7"/>
        <v>4.3496393146979262</v>
      </c>
      <c r="I54" s="525">
        <f t="shared" si="7"/>
        <v>4.0112085459747551</v>
      </c>
      <c r="J54" s="525">
        <f t="shared" si="7"/>
        <v>3.7821070048557437</v>
      </c>
      <c r="K54" s="525">
        <f t="shared" si="7"/>
        <v>4.5645672351029534</v>
      </c>
      <c r="L54" s="525">
        <f t="shared" si="7"/>
        <v>5.7183224310917469</v>
      </c>
      <c r="M54" s="525">
        <f t="shared" ref="M54:S54" si="8">SUM(M55:M60)</f>
        <v>2.1004243479821736</v>
      </c>
      <c r="N54" s="525">
        <f t="shared" si="8"/>
        <v>1.7601455911012827</v>
      </c>
      <c r="O54" s="525">
        <f t="shared" si="8"/>
        <v>1.0206368440236071</v>
      </c>
      <c r="P54" s="525">
        <f t="shared" si="8"/>
        <v>1.2291296319823017</v>
      </c>
      <c r="Q54" s="525">
        <f t="shared" si="8"/>
        <v>1.9151385463402517</v>
      </c>
      <c r="R54" s="525">
        <f t="shared" si="8"/>
        <v>1.8704229218616246</v>
      </c>
      <c r="S54" s="525">
        <f t="shared" si="8"/>
        <v>0.75253039736355887</v>
      </c>
      <c r="T54" s="502"/>
      <c r="U54" s="417"/>
      <c r="V54" s="417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</row>
    <row r="55" spans="1:38" ht="16.5" customHeight="1">
      <c r="A55" s="120" t="s">
        <v>198</v>
      </c>
      <c r="B55" s="139" t="s">
        <v>133</v>
      </c>
      <c r="C55" s="66">
        <v>5.6899900656850966E-2</v>
      </c>
      <c r="D55" s="137">
        <f>'9-10'!C60/'9-10'!C$9*100</f>
        <v>9.7910988681781982E-2</v>
      </c>
      <c r="E55" s="137">
        <f>'9-10'!D60/'9-10'!D$9*100</f>
        <v>0.55741992972067922</v>
      </c>
      <c r="F55" s="137">
        <f>'9-10'!E60/'9-10'!E$9*100</f>
        <v>0.65008603159705936</v>
      </c>
      <c r="G55" s="137">
        <f>'9-10'!F60/'9-10'!F$9*100</f>
        <v>0.49457296769626191</v>
      </c>
      <c r="H55" s="137">
        <f>'9-10'!G60/'9-10'!G$9*100</f>
        <v>0.31569982967638516</v>
      </c>
      <c r="I55" s="137">
        <f>'9-10'!H60/'9-10'!H$9*100</f>
        <v>1.1382063143450289</v>
      </c>
      <c r="J55" s="137">
        <f>'9-10'!I60/'9-10'!I$9*100</f>
        <v>0.3205838191873685</v>
      </c>
      <c r="K55" s="137">
        <f>'9-10'!J60/'9-10'!J$9*100</f>
        <v>1.8621524280497306</v>
      </c>
      <c r="L55" s="205">
        <f>'9-10'!K60/'9-10'!K$9*100</f>
        <v>1.1653309250822885</v>
      </c>
      <c r="M55" s="205">
        <f>'9-10'!L60/'9-10'!L$9*100</f>
        <v>0.23301275848625849</v>
      </c>
      <c r="N55" s="137">
        <f>'9-10'!M60/'9-10'!M$9*100</f>
        <v>0.29391909452191661</v>
      </c>
      <c r="O55" s="193">
        <f>'9-10'!N60/'9-10'!N$9*100</f>
        <v>5.5404265941721561E-3</v>
      </c>
      <c r="P55" s="137">
        <f>'9-10'!O60/'9-10'!O$9*100</f>
        <v>0.49403990336992143</v>
      </c>
      <c r="Q55" s="137">
        <f>'9-10'!P60/'9-10'!P$9*100</f>
        <v>0.67283450076633811</v>
      </c>
      <c r="R55" s="137">
        <f>'9-10'!Q60/'9-10'!Q$9*100</f>
        <v>0.67889969244862436</v>
      </c>
      <c r="S55" s="137">
        <f>'9-10'!R60/'9-10'!R9*100</f>
        <v>5.1527485873158656E-3</v>
      </c>
      <c r="T55" s="417">
        <v>0.67889969244862436</v>
      </c>
      <c r="U55" s="417"/>
      <c r="V55" s="417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</row>
    <row r="56" spans="1:38" ht="16.5" customHeight="1">
      <c r="A56" s="355" t="s">
        <v>89</v>
      </c>
      <c r="B56" s="356" t="s">
        <v>134</v>
      </c>
      <c r="C56" s="357">
        <v>0.30956696766158093</v>
      </c>
      <c r="D56" s="306">
        <f>'9-10'!C61/'9-10'!C$9*100</f>
        <v>0.24206966121852336</v>
      </c>
      <c r="E56" s="306">
        <f>'9-10'!D61/'9-10'!D$9*100</f>
        <v>0.12658182366932791</v>
      </c>
      <c r="F56" s="306">
        <f>'9-10'!E61/'9-10'!E$9*100</f>
        <v>6.4207131311777008E-2</v>
      </c>
      <c r="G56" s="306">
        <f>'9-10'!F61/'9-10'!F$9*100</f>
        <v>0.19241994335081042</v>
      </c>
      <c r="H56" s="306">
        <f>'9-10'!G61/'9-10'!G$9*100</f>
        <v>0.46613565774972449</v>
      </c>
      <c r="I56" s="306">
        <f>'9-10'!H61/'9-10'!H$9*100</f>
        <v>5.9570543902275126E-2</v>
      </c>
      <c r="J56" s="306">
        <f>'9-10'!I61/'9-10'!I$9*100</f>
        <v>0.97311387020971951</v>
      </c>
      <c r="K56" s="306">
        <f>'9-10'!J61/'9-10'!J$9*100</f>
        <v>8.4791799979507698E-2</v>
      </c>
      <c r="L56" s="358">
        <f>'9-10'!K61/'9-10'!K$9*100</f>
        <v>3.9156000670433191E-2</v>
      </c>
      <c r="M56" s="359">
        <f>'9-10'!L61/'9-10'!L$9*100</f>
        <v>4.3005083013833614E-2</v>
      </c>
      <c r="N56" s="306">
        <f>'9-10'!M61/'9-10'!M$9*100</f>
        <v>7.4646883183804275E-2</v>
      </c>
      <c r="O56" s="306" t="s">
        <v>37</v>
      </c>
      <c r="P56" s="359">
        <f>'9-10'!O61/'9-10'!O$9*100</f>
        <v>1.6875557410805514E-2</v>
      </c>
      <c r="Q56" s="306">
        <f>'9-10'!P61/'9-10'!P$9*100</f>
        <v>5.7362526226579579E-2</v>
      </c>
      <c r="R56" s="306">
        <f>'9-10'!Q61/'9-10'!Q$9*100</f>
        <v>0.10173402035411304</v>
      </c>
      <c r="S56" s="137">
        <f>'9-10'!R61/'9-10'!R9*100</f>
        <v>1.1596808461671276E-2</v>
      </c>
      <c r="T56" s="337">
        <v>0.10173402035411304</v>
      </c>
      <c r="U56" s="337"/>
      <c r="V56" s="337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</row>
    <row r="57" spans="1:38" ht="16.5" customHeight="1">
      <c r="A57" s="355" t="s">
        <v>173</v>
      </c>
      <c r="B57" s="356" t="s">
        <v>135</v>
      </c>
      <c r="C57" s="357">
        <v>7.9631132956719002</v>
      </c>
      <c r="D57" s="306">
        <f>'9-10'!C62/'9-10'!C$9*100</f>
        <v>6.8127222392475204</v>
      </c>
      <c r="E57" s="306">
        <f>'9-10'!D62/'9-10'!D$9*100</f>
        <v>3.8657219439633801</v>
      </c>
      <c r="F57" s="306">
        <f>'9-10'!E62/'9-10'!E$9*100</f>
        <v>3.794626563279778</v>
      </c>
      <c r="G57" s="306">
        <f>'9-10'!F62/'9-10'!F$9*100</f>
        <v>3.668080210743125</v>
      </c>
      <c r="H57" s="306">
        <f>'9-10'!G62/'9-10'!G$9*100</f>
        <v>3.1655645726881079</v>
      </c>
      <c r="I57" s="306">
        <f>'9-10'!H62/'9-10'!H$9*100</f>
        <v>2.3626628187852998</v>
      </c>
      <c r="J57" s="306">
        <f>'9-10'!I62/'9-10'!I$9*100</f>
        <v>2.1256310233582547</v>
      </c>
      <c r="K57" s="306">
        <f>'9-10'!J62/'9-10'!J$9*100</f>
        <v>2.3183384982997173</v>
      </c>
      <c r="L57" s="360">
        <f>'9-10'!K62/'9-10'!K$9*100</f>
        <v>3.992241317561207</v>
      </c>
      <c r="M57" s="360">
        <f>'9-10'!L62/'9-10'!L$9*100</f>
        <v>1.5146764194715798</v>
      </c>
      <c r="N57" s="306">
        <f>'9-10'!M62/'9-10'!M$9*100</f>
        <v>1.022051071109779</v>
      </c>
      <c r="O57" s="306">
        <f>'9-10'!N62/'9-10'!N$9*100</f>
        <v>0.62261322001812158</v>
      </c>
      <c r="P57" s="306">
        <f>'9-10'!O62/'9-10'!O$9*100</f>
        <v>0.32544353263366638</v>
      </c>
      <c r="Q57" s="306">
        <f>'9-10'!P62/'9-10'!P$9*100</f>
        <v>0.26584669592359883</v>
      </c>
      <c r="R57" s="306">
        <f>'9-10'!Q62/'9-10'!Q$9*100</f>
        <v>0.40242887798304205</v>
      </c>
      <c r="S57" s="137">
        <f>'9-10'!R62/'9-10'!R9*100</f>
        <v>0.29714322370864182</v>
      </c>
      <c r="T57" s="337">
        <v>0.40242887798304205</v>
      </c>
      <c r="U57" s="337"/>
      <c r="V57" s="337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</row>
    <row r="58" spans="1:38" ht="16.5" customHeight="1">
      <c r="A58" s="355" t="s">
        <v>90</v>
      </c>
      <c r="B58" s="356" t="s">
        <v>136</v>
      </c>
      <c r="C58" s="357">
        <v>0.28774298296339129</v>
      </c>
      <c r="D58" s="306">
        <f>'9-10'!C63/'9-10'!C$9*100</f>
        <v>0.47489838188981964</v>
      </c>
      <c r="E58" s="306">
        <f>'9-10'!D63/'9-10'!D$9*100</f>
        <v>0.21874258941211133</v>
      </c>
      <c r="F58" s="306">
        <f>'9-10'!E63/'9-10'!E$9*100</f>
        <v>0.3213038069912777</v>
      </c>
      <c r="G58" s="306">
        <f>'9-10'!F63/'9-10'!F$9*100</f>
        <v>0.20369973313344414</v>
      </c>
      <c r="H58" s="306">
        <f>'9-10'!G63/'9-10'!G$9*100</f>
        <v>0.12972147079450957</v>
      </c>
      <c r="I58" s="306">
        <f>'9-10'!H63/'9-10'!H$9*100</f>
        <v>0.17411397933885758</v>
      </c>
      <c r="J58" s="306">
        <f>'9-10'!I63/'9-10'!I$9*100</f>
        <v>0.3047992783741964</v>
      </c>
      <c r="K58" s="306">
        <f>'9-10'!J63/'9-10'!J$9*100</f>
        <v>0.11798548911877231</v>
      </c>
      <c r="L58" s="360">
        <f>'9-10'!K63/'9-10'!K$9*100</f>
        <v>0.4416114356139732</v>
      </c>
      <c r="M58" s="360">
        <f>'9-10'!L63/'9-10'!L$9*100</f>
        <v>0.21351088823259395</v>
      </c>
      <c r="N58" s="306">
        <f>'9-10'!M63/'9-10'!M$9*100</f>
        <v>0.30481211701961769</v>
      </c>
      <c r="O58" s="306">
        <f>'9-10'!N63/'9-10'!N$9*100</f>
        <v>0.38694277081714124</v>
      </c>
      <c r="P58" s="306">
        <f>'9-10'!O63/'9-10'!O$9*100</f>
        <v>0.37038664449282105</v>
      </c>
      <c r="Q58" s="306">
        <f>'9-10'!P63/'9-10'!P$9*100</f>
        <v>0.81676879682952819</v>
      </c>
      <c r="R58" s="306">
        <f>'9-10'!Q63/'9-10'!Q$9*100</f>
        <v>0.63732552641612761</v>
      </c>
      <c r="S58" s="137">
        <f>'9-10'!R63/'9-10'!R9*100</f>
        <v>0.14154021362037655</v>
      </c>
      <c r="T58" s="337">
        <v>0.63732552641612761</v>
      </c>
      <c r="U58" s="337"/>
      <c r="V58" s="337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</row>
    <row r="59" spans="1:38" ht="24.75" customHeight="1">
      <c r="A59" s="361" t="s">
        <v>91</v>
      </c>
      <c r="B59" s="356" t="s">
        <v>137</v>
      </c>
      <c r="C59" s="357">
        <v>9.9667496997464522E-2</v>
      </c>
      <c r="D59" s="306">
        <f>'9-10'!C64/'9-10'!C$9*100</f>
        <v>0.14385780470497117</v>
      </c>
      <c r="E59" s="306">
        <f>'9-10'!D64/'9-10'!D$9*100</f>
        <v>3.7726629251431817E-3</v>
      </c>
      <c r="F59" s="306">
        <f>'9-10'!E64/'9-10'!E$9*100</f>
        <v>2.353764906557023E-3</v>
      </c>
      <c r="G59" s="306" t="s">
        <v>37</v>
      </c>
      <c r="H59" s="306" t="s">
        <v>37</v>
      </c>
      <c r="I59" s="306">
        <f>'9-10'!H64/'9-10'!H$9*100</f>
        <v>0.18370715783740579</v>
      </c>
      <c r="J59" s="359">
        <f>'9-10'!I64/'9-10'!I$9*100</f>
        <v>1.7627094215487849E-2</v>
      </c>
      <c r="K59" s="359">
        <f>'9-10'!J64/'9-10'!J$9*100</f>
        <v>2.984918813688096E-2</v>
      </c>
      <c r="L59" s="358">
        <f>'9-10'!K64/'9-10'!K$9*100</f>
        <v>1.3828129151882444E-2</v>
      </c>
      <c r="M59" s="359" t="s">
        <v>37</v>
      </c>
      <c r="N59" s="359" t="s">
        <v>37</v>
      </c>
      <c r="O59" s="359">
        <f>'9-10'!N60/'9-10'!N$9*100</f>
        <v>5.5404265941721561E-3</v>
      </c>
      <c r="P59" s="306" t="s">
        <v>37</v>
      </c>
      <c r="Q59" s="306" t="s">
        <v>37</v>
      </c>
      <c r="R59" s="306">
        <f>'9-10'!Q64/'9-10'!Q$9*100</f>
        <v>3.4804659717452292E-5</v>
      </c>
      <c r="S59" s="137">
        <f>'9-10'!R64/'9-10'!R9*100</f>
        <v>6.414901232390002E-3</v>
      </c>
      <c r="T59" s="376">
        <v>3.4804659717452292E-5</v>
      </c>
      <c r="U59" s="337"/>
      <c r="V59" s="337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</row>
    <row r="60" spans="1:38" ht="16.5" customHeight="1">
      <c r="A60" s="355" t="s">
        <v>68</v>
      </c>
      <c r="B60" s="356" t="s">
        <v>138</v>
      </c>
      <c r="C60" s="357">
        <v>0.67538514004418537</v>
      </c>
      <c r="D60" s="306">
        <f>'9-10'!C65/'9-10'!C$9*100</f>
        <v>0.95641585607858326</v>
      </c>
      <c r="E60" s="306">
        <f>'9-10'!D65/'9-10'!D$9*100</f>
        <v>0.37967361076179046</v>
      </c>
      <c r="F60" s="306">
        <f>'9-10'!E65/'9-10'!E$9*100</f>
        <v>0.10842215816406336</v>
      </c>
      <c r="G60" s="306">
        <f>'9-10'!F65/'9-10'!F$9*100</f>
        <v>0.42528283046008342</v>
      </c>
      <c r="H60" s="306">
        <f>'9-10'!G65/'9-10'!G$9*100</f>
        <v>0.2725177837891995</v>
      </c>
      <c r="I60" s="306">
        <f>'9-10'!H65/'9-10'!H$9*100</f>
        <v>9.2947731765887526E-2</v>
      </c>
      <c r="J60" s="359">
        <f>'9-10'!I65/'9-10'!I$9*100</f>
        <v>4.0351919510716087E-2</v>
      </c>
      <c r="K60" s="306">
        <f>'9-10'!J65/'9-10'!J$9*100</f>
        <v>0.15144983151834548</v>
      </c>
      <c r="L60" s="360">
        <f>'9-10'!K65/'9-10'!K$9*100</f>
        <v>6.6154623011962024E-2</v>
      </c>
      <c r="M60" s="360">
        <f>'9-10'!L65/'9-10'!L$9*100</f>
        <v>9.621919877790773E-2</v>
      </c>
      <c r="N60" s="306">
        <f>'9-10'!M65/'9-10'!M$9*100</f>
        <v>6.471642526616514E-2</v>
      </c>
      <c r="O60" s="306" t="s">
        <v>37</v>
      </c>
      <c r="P60" s="359">
        <f>'9-10'!O65/'9-10'!O$9*100</f>
        <v>2.2383994075087312E-2</v>
      </c>
      <c r="Q60" s="306">
        <f>'9-10'!P65/'9-10'!P$9*100</f>
        <v>0.10232602659420728</v>
      </c>
      <c r="R60" s="306">
        <v>0.05</v>
      </c>
      <c r="S60" s="137">
        <f>'9-10'!R65/'9-10'!R9*100</f>
        <v>0.29068250175316335</v>
      </c>
      <c r="T60" s="337">
        <v>4.9213788840477522E-2</v>
      </c>
      <c r="U60" s="337"/>
      <c r="V60" s="337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</row>
    <row r="61" spans="1:38" ht="15.75" customHeight="1">
      <c r="A61" s="362"/>
      <c r="B61" s="356"/>
      <c r="C61" s="320"/>
      <c r="D61" s="306"/>
      <c r="E61" s="306"/>
      <c r="F61" s="306"/>
      <c r="G61" s="306"/>
      <c r="H61" s="320"/>
      <c r="I61" s="306"/>
      <c r="J61" s="320"/>
      <c r="K61" s="320"/>
      <c r="L61" s="320"/>
      <c r="M61" s="320"/>
      <c r="N61" s="363"/>
      <c r="O61" s="306"/>
      <c r="P61" s="364"/>
      <c r="Q61" s="320"/>
      <c r="R61" s="320"/>
      <c r="S61" s="360"/>
      <c r="T61" s="337"/>
      <c r="U61" s="337"/>
      <c r="V61" s="337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</row>
    <row r="62" spans="1:38" ht="16.5" customHeight="1">
      <c r="A62" s="505" t="s">
        <v>92</v>
      </c>
      <c r="B62" s="526" t="s">
        <v>139</v>
      </c>
      <c r="C62" s="480">
        <v>30.795125142713108</v>
      </c>
      <c r="D62" s="525">
        <f>D63+D69</f>
        <v>35.381326337153354</v>
      </c>
      <c r="E62" s="525">
        <f>E63+E69</f>
        <v>34.958177336715558</v>
      </c>
      <c r="F62" s="525">
        <f>F63+F68+F69</f>
        <v>36.048535228263049</v>
      </c>
      <c r="G62" s="525">
        <f>G63+G69</f>
        <v>36.358585591455622</v>
      </c>
      <c r="H62" s="525">
        <f>H63+H69</f>
        <v>21.855876164712956</v>
      </c>
      <c r="I62" s="525">
        <f>I63+I69</f>
        <v>21.372717530848476</v>
      </c>
      <c r="J62" s="525">
        <f>J63+J69</f>
        <v>18.64283248773781</v>
      </c>
      <c r="K62" s="525">
        <f>K63+K69</f>
        <v>24.056821718764191</v>
      </c>
      <c r="L62" s="530">
        <f t="shared" ref="L62:R62" si="9">SUM(L63,L68,L69)</f>
        <v>33.616181968226229</v>
      </c>
      <c r="M62" s="530">
        <f t="shared" si="9"/>
        <v>31.760712238966157</v>
      </c>
      <c r="N62" s="525">
        <f t="shared" si="9"/>
        <v>23.521789574398866</v>
      </c>
      <c r="O62" s="525">
        <f t="shared" si="9"/>
        <v>24.011337331363265</v>
      </c>
      <c r="P62" s="525">
        <f t="shared" si="9"/>
        <v>28.981636527876351</v>
      </c>
      <c r="Q62" s="525">
        <f t="shared" si="9"/>
        <v>23.399192939231657</v>
      </c>
      <c r="R62" s="525">
        <f t="shared" si="9"/>
        <v>13.916541880360024</v>
      </c>
      <c r="S62" s="525">
        <f>SUM(S63,S68,S69)</f>
        <v>5.7337095353549588</v>
      </c>
      <c r="T62" s="502"/>
      <c r="U62" s="337"/>
      <c r="V62" s="337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</row>
    <row r="63" spans="1:38" ht="16.5" customHeight="1">
      <c r="A63" s="355" t="s">
        <v>93</v>
      </c>
      <c r="B63" s="356" t="s">
        <v>140</v>
      </c>
      <c r="C63" s="357">
        <v>29.711107898521718</v>
      </c>
      <c r="D63" s="306">
        <f>'9-10'!C68/'9-10'!C$9*100</f>
        <v>32.595934931743834</v>
      </c>
      <c r="E63" s="306">
        <f>'9-10'!D68/'9-10'!D$9*100</f>
        <v>34.01759857429272</v>
      </c>
      <c r="F63" s="306">
        <f>'9-10'!E68/'9-10'!E$9*100</f>
        <v>35.395231391477282</v>
      </c>
      <c r="G63" s="306">
        <f>'9-10'!F68/'9-10'!F$9*100</f>
        <v>35.453895897208703</v>
      </c>
      <c r="H63" s="306">
        <f>'9-10'!G68/'9-10'!G$9*100</f>
        <v>21.855375212904519</v>
      </c>
      <c r="I63" s="306">
        <f>'9-10'!H68/'9-10'!H$9*100</f>
        <v>21.36471584740038</v>
      </c>
      <c r="J63" s="306">
        <f>'9-10'!I68/'9-10'!I$9*100</f>
        <v>18.496062872835566</v>
      </c>
      <c r="K63" s="306">
        <f>'9-10'!J68/'9-10'!J$9*100</f>
        <v>23.986683859592816</v>
      </c>
      <c r="L63" s="360">
        <f>'9-10'!K68/'9-10'!K$9*100</f>
        <v>33.574271006092374</v>
      </c>
      <c r="M63" s="360">
        <f>'9-10'!L68/'9-10'!L$9*100</f>
        <v>31.743173644241384</v>
      </c>
      <c r="N63" s="306">
        <f>'9-10'!M68/'9-10'!M$9*100</f>
        <v>23.50789655895997</v>
      </c>
      <c r="O63" s="306">
        <f>'9-10'!N68/'9-10'!N$9*100</f>
        <v>24.005625711812531</v>
      </c>
      <c r="P63" s="306">
        <f>'9-10'!O68/'9-10'!O$9*100</f>
        <v>28.974281332099189</v>
      </c>
      <c r="Q63" s="306">
        <f>'9-10'!P68/'9-10'!P$9*100</f>
        <v>23.399192939231657</v>
      </c>
      <c r="R63" s="306">
        <f>'9-10'!Q68/'9-10'!Q$9*100</f>
        <v>13.824080195504731</v>
      </c>
      <c r="S63" s="306">
        <f>'9-10'!R68/'9-10'!R9*100</f>
        <v>5.4667330095196727</v>
      </c>
      <c r="T63" s="337">
        <v>13.824080195504731</v>
      </c>
      <c r="U63" s="337"/>
      <c r="V63" s="337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</row>
    <row r="64" spans="1:38" ht="16.5" customHeight="1">
      <c r="A64" s="355" t="s">
        <v>197</v>
      </c>
      <c r="B64" s="356" t="s">
        <v>141</v>
      </c>
      <c r="C64" s="357">
        <v>22.808519787079458</v>
      </c>
      <c r="D64" s="306">
        <f>'9-10'!C69/'9-10'!C$9*100</f>
        <v>26.032245294964373</v>
      </c>
      <c r="E64" s="306">
        <f>'9-10'!D69/'9-10'!D$9*100</f>
        <v>26.053650859807849</v>
      </c>
      <c r="F64" s="306">
        <f>'9-10'!E69/'9-10'!E$9*100</f>
        <v>27.162953528040347</v>
      </c>
      <c r="G64" s="306">
        <f>'9-10'!F69/'9-10'!F$9*100</f>
        <v>23.961243526996274</v>
      </c>
      <c r="H64" s="306">
        <f>'9-10'!G69/'9-10'!G$9*100</f>
        <v>16.400861637110513</v>
      </c>
      <c r="I64" s="306">
        <f>'9-10'!H69/'9-10'!H$9*100</f>
        <v>16.501062765028134</v>
      </c>
      <c r="J64" s="306">
        <f>'9-10'!I69/'9-10'!I$9*100</f>
        <v>14.626803092050281</v>
      </c>
      <c r="K64" s="306">
        <f>'9-10'!J69/'9-10'!J$9*100</f>
        <v>23.612660386222203</v>
      </c>
      <c r="L64" s="360">
        <f>'9-10'!K69/'9-10'!K$9*100</f>
        <v>22.500143524605267</v>
      </c>
      <c r="M64" s="360">
        <f>'9-10'!L69/'9-10'!L$9*100</f>
        <v>17.139862813785186</v>
      </c>
      <c r="N64" s="306">
        <f>'9-10'!M69/'9-10'!M$9*100</f>
        <v>13.080145693774842</v>
      </c>
      <c r="O64" s="306">
        <f>'9-10'!N69/'9-10'!N$9*100</f>
        <v>9.6430969241605862</v>
      </c>
      <c r="P64" s="306">
        <f>'9-10'!O69/'9-10'!O$9*100</f>
        <v>12.275789911409692</v>
      </c>
      <c r="Q64" s="306">
        <f>'9-10'!P69/'9-10'!P$9*100</f>
        <v>10.789605051853643</v>
      </c>
      <c r="R64" s="306">
        <f>'9-10'!Q69/'9-10'!Q$9*100</f>
        <v>13.509741911266559</v>
      </c>
      <c r="S64" s="306">
        <f>'9-10'!R69/'9-10'!R9*100</f>
        <v>3.7109120594103167</v>
      </c>
      <c r="T64" s="337">
        <v>13.509741911266559</v>
      </c>
      <c r="U64" s="337"/>
      <c r="V64" s="337"/>
      <c r="W64" s="320"/>
      <c r="X64" s="320"/>
      <c r="Y64" s="320"/>
      <c r="Z64" s="320"/>
      <c r="AA64" s="320"/>
      <c r="AB64" s="320"/>
      <c r="AC64" s="320"/>
      <c r="AD64" s="320"/>
      <c r="AE64" s="320"/>
      <c r="AF64" s="320"/>
      <c r="AG64" s="320"/>
      <c r="AH64" s="320"/>
      <c r="AI64" s="320"/>
      <c r="AJ64" s="320"/>
      <c r="AK64" s="320"/>
      <c r="AL64" s="320"/>
    </row>
    <row r="65" spans="1:38" ht="16.5" customHeight="1">
      <c r="A65" s="355" t="s">
        <v>94</v>
      </c>
      <c r="B65" s="356" t="s">
        <v>142</v>
      </c>
      <c r="C65" s="357">
        <v>13.434075812167309</v>
      </c>
      <c r="D65" s="306">
        <f>'9-10'!C70/'9-10'!C$9*100</f>
        <v>14.389648771191304</v>
      </c>
      <c r="E65" s="306">
        <f>'9-10'!D70/'9-10'!D$9*100</f>
        <v>12.069072068640908</v>
      </c>
      <c r="F65" s="306">
        <f>'9-10'!E70/'9-10'!E$9*100</f>
        <v>14.376706665772831</v>
      </c>
      <c r="G65" s="306">
        <f>'9-10'!F70/'9-10'!F$9*100</f>
        <v>11.044651979938028</v>
      </c>
      <c r="H65" s="306">
        <f>'9-10'!G70/'9-10'!G$9*100</f>
        <v>5.8711802424606745</v>
      </c>
      <c r="I65" s="306">
        <f>'9-10'!H70/'9-10'!H$9*100</f>
        <v>6.5856286228616483</v>
      </c>
      <c r="J65" s="306">
        <f>'9-10'!I70/'9-10'!I$9*100</f>
        <v>5.2462818295982041</v>
      </c>
      <c r="K65" s="306">
        <f>'9-10'!J70/'9-10'!J$9*100</f>
        <v>9.6959790591706039</v>
      </c>
      <c r="L65" s="360">
        <f>'9-10'!K70/'9-10'!K$9*100</f>
        <v>6.8265278971841248</v>
      </c>
      <c r="M65" s="360">
        <f>'9-10'!L70/'9-10'!L$9*100</f>
        <v>5.3362576789782743</v>
      </c>
      <c r="N65" s="306">
        <f>'9-10'!M70/'9-10'!M$9*100</f>
        <v>4.8589778719237229</v>
      </c>
      <c r="O65" s="306">
        <f>'9-10'!N70/'9-10'!N$9*100</f>
        <v>4.61106672198793</v>
      </c>
      <c r="P65" s="306">
        <f>'9-10'!O70/'9-10'!O$9*100</f>
        <v>6.7237156029174949</v>
      </c>
      <c r="Q65" s="306">
        <f>'9-10'!P70/'9-10'!P$9*100</f>
        <v>6.1772866537260347</v>
      </c>
      <c r="R65" s="306">
        <f>'9-10'!Q70/'9-10'!Q$9*100</f>
        <v>8.8536963505748059</v>
      </c>
      <c r="S65" s="306">
        <f>'9-10'!R70/'9-10'!R9*100</f>
        <v>2.6659038210525812</v>
      </c>
      <c r="T65" s="337"/>
      <c r="U65" s="337"/>
      <c r="V65" s="337"/>
      <c r="W65" s="320"/>
      <c r="X65" s="320"/>
      <c r="Y65" s="320"/>
      <c r="Z65" s="320"/>
      <c r="AA65" s="320"/>
      <c r="AB65" s="320"/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</row>
    <row r="66" spans="1:38" ht="16.5" customHeight="1">
      <c r="A66" s="355" t="s">
        <v>95</v>
      </c>
      <c r="B66" s="356" t="s">
        <v>143</v>
      </c>
      <c r="C66" s="357">
        <v>9.3281085509244832</v>
      </c>
      <c r="D66" s="306">
        <f>'9-10'!C71/'9-10'!C$9*100</f>
        <v>11.642596523773072</v>
      </c>
      <c r="E66" s="306">
        <f>'9-10'!D71/'9-10'!D$9*100</f>
        <v>13.984578791166937</v>
      </c>
      <c r="F66" s="306">
        <f>'9-10'!E71/'9-10'!E$9*100</f>
        <v>12.786246862267511</v>
      </c>
      <c r="G66" s="306">
        <f>'9-10'!F71/'9-10'!F$9*100</f>
        <v>12.916591547058243</v>
      </c>
      <c r="H66" s="306">
        <f>'9-10'!G71/'9-10'!G$9*100</f>
        <v>10.529681394649835</v>
      </c>
      <c r="I66" s="306">
        <f>'9-10'!H71/'9-10'!H$9*100</f>
        <v>9.9154341421664842</v>
      </c>
      <c r="J66" s="306">
        <f>'9-10'!I71/'9-10'!I$9*100</f>
        <v>9.380521262452076</v>
      </c>
      <c r="K66" s="306">
        <f>'9-10'!J71/'9-10'!J$9*100</f>
        <v>13.916681327051601</v>
      </c>
      <c r="L66" s="360">
        <f>'9-10'!K71/'9-10'!K$9*100</f>
        <v>15.673615627421142</v>
      </c>
      <c r="M66" s="360">
        <f>'9-10'!L71/'9-10'!L$9*100</f>
        <v>11.803605134806912</v>
      </c>
      <c r="N66" s="306">
        <f>'9-10'!M71/'9-10'!M$9*100</f>
        <v>8.2211678218511128</v>
      </c>
      <c r="O66" s="306">
        <f>'9-10'!N71/'9-10'!N$9*100</f>
        <v>5.0320302021726571</v>
      </c>
      <c r="P66" s="306">
        <f>'9-10'!O71/'9-10'!O$9*100</f>
        <v>5.5520743084921946</v>
      </c>
      <c r="Q66" s="306">
        <f>'9-10'!P71/'9-10'!P$9*100</f>
        <v>4.612318398127611</v>
      </c>
      <c r="R66" s="306">
        <f>'9-10'!Q71/'9-10'!Q$9*100</f>
        <v>4.6560455606917568</v>
      </c>
      <c r="S66" s="306">
        <f>'9-10'!R71/'9-10'!R9*100</f>
        <v>1.0450082383577353</v>
      </c>
      <c r="T66" s="337">
        <v>4.6560455606917568</v>
      </c>
      <c r="U66" s="337"/>
      <c r="V66" s="337"/>
      <c r="W66" s="320"/>
      <c r="X66" s="320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</row>
    <row r="67" spans="1:38" ht="16.5" customHeight="1">
      <c r="A67" s="355" t="s">
        <v>144</v>
      </c>
      <c r="B67" s="356" t="s">
        <v>145</v>
      </c>
      <c r="C67" s="357">
        <v>1.2185289800275789</v>
      </c>
      <c r="D67" s="306">
        <f>'9-10'!C72/'9-10'!C$9*100</f>
        <v>0.99802157910051703</v>
      </c>
      <c r="E67" s="306">
        <f>'9-10'!D72/'9-10'!D$9*100</f>
        <v>0.94043504193045357</v>
      </c>
      <c r="F67" s="306">
        <f>'9-10'!E72/'9-10'!E$9*100</f>
        <v>0.78544241097033218</v>
      </c>
      <c r="G67" s="306">
        <f>'9-10'!F72/'9-10'!F$9*100</f>
        <v>0.73855766433911219</v>
      </c>
      <c r="H67" s="306">
        <f>'9-10'!G72/'9-10'!G$9*100</f>
        <v>0.10652740206392144</v>
      </c>
      <c r="I67" s="306">
        <f>'9-10'!H72/'9-10'!H$9*100</f>
        <v>8.2934575406803809E-2</v>
      </c>
      <c r="J67" s="359">
        <f>'9-10'!I72/'9-10'!I$9*100</f>
        <v>2.6901279673810723E-2</v>
      </c>
      <c r="K67" s="306">
        <f>'9-10'!J72/'9-10'!J$9*100</f>
        <v>0.24155803482534166</v>
      </c>
      <c r="L67" s="360">
        <f>'9-10'!K72/'9-10'!K$9*100</f>
        <v>11.0741274814871</v>
      </c>
      <c r="M67" s="360">
        <f>'9-10'!L72/'9-10'!L$9*100</f>
        <v>14.6033108304562</v>
      </c>
      <c r="N67" s="306">
        <f>'9-10'!M72/'9-10'!M$9*100</f>
        <v>10.427750865185129</v>
      </c>
      <c r="O67" s="306">
        <f>'9-10'!N72/'9-10'!N$9*100</f>
        <v>12.551011610306315</v>
      </c>
      <c r="P67" s="306">
        <f>'9-10'!O72/'9-10'!O$9*100</f>
        <v>16.6984914206895</v>
      </c>
      <c r="Q67" s="306">
        <f>'9-10'!P72/'9-10'!P$9*100</f>
        <v>12.451909066770629</v>
      </c>
      <c r="R67" s="306">
        <f>'9-10'!Q72/'9-10'!Q$9*100</f>
        <v>0.15773471783949378</v>
      </c>
      <c r="S67" s="306">
        <f>'9-10'!R72/'9-10'!R9*100</f>
        <v>0.18411183088987382</v>
      </c>
      <c r="T67" s="337">
        <v>0.15773471783949378</v>
      </c>
      <c r="U67" s="337"/>
      <c r="V67" s="337"/>
      <c r="W67" s="320"/>
      <c r="X67" s="320"/>
      <c r="Y67" s="320"/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0"/>
      <c r="AK67" s="320"/>
      <c r="AL67" s="320"/>
    </row>
    <row r="68" spans="1:38" ht="16.5" customHeight="1">
      <c r="A68" s="355" t="s">
        <v>97</v>
      </c>
      <c r="B68" s="356" t="s">
        <v>146</v>
      </c>
      <c r="C68" s="357">
        <v>2.3167711993831827E-3</v>
      </c>
      <c r="D68" s="306" t="s">
        <v>37</v>
      </c>
      <c r="E68" s="306" t="s">
        <v>37</v>
      </c>
      <c r="F68" s="306">
        <f>'9-10'!E73/'9-10'!E$9*100</f>
        <v>2.7708878013899133E-3</v>
      </c>
      <c r="G68" s="306" t="s">
        <v>37</v>
      </c>
      <c r="H68" s="306" t="s">
        <v>37</v>
      </c>
      <c r="I68" s="306" t="s">
        <v>37</v>
      </c>
      <c r="J68" s="306" t="s">
        <v>37</v>
      </c>
      <c r="K68" s="359">
        <f>'9-10'!J73/'9-10'!J$9*100</f>
        <v>1.9332375736321865E-5</v>
      </c>
      <c r="L68" s="358">
        <f>'9-10'!K73/'9-10'!K$9*100</f>
        <v>3.4125974256573638E-3</v>
      </c>
      <c r="M68" s="306" t="s">
        <v>37</v>
      </c>
      <c r="N68" s="306" t="s">
        <v>37</v>
      </c>
      <c r="O68" s="306" t="s">
        <v>37</v>
      </c>
      <c r="P68" s="359">
        <f>'9-10'!O73/'9-10'!O$9*100</f>
        <v>2.5472539488008324E-3</v>
      </c>
      <c r="Q68" s="359">
        <v>0</v>
      </c>
      <c r="R68" s="306">
        <f>'9-10'!Q73/'9-10'!Q$9*100</f>
        <v>4.2461684855291795E-2</v>
      </c>
      <c r="S68" s="306">
        <f>'9-10'!R73/'9-10'!R9*100</f>
        <v>9.1533142649699958E-2</v>
      </c>
      <c r="T68" s="378">
        <v>4.2461684855291795E-2</v>
      </c>
      <c r="U68" s="337"/>
      <c r="V68" s="337"/>
      <c r="W68" s="320"/>
      <c r="X68" s="320"/>
      <c r="Y68" s="320"/>
      <c r="Z68" s="320"/>
      <c r="AA68" s="320"/>
      <c r="AB68" s="320"/>
      <c r="AC68" s="320"/>
      <c r="AD68" s="320"/>
      <c r="AE68" s="320"/>
      <c r="AF68" s="320"/>
      <c r="AG68" s="320"/>
      <c r="AH68" s="320"/>
      <c r="AI68" s="320"/>
      <c r="AJ68" s="320"/>
      <c r="AK68" s="320"/>
      <c r="AL68" s="320"/>
    </row>
    <row r="69" spans="1:38" ht="16.5" customHeight="1">
      <c r="A69" s="355" t="s">
        <v>68</v>
      </c>
      <c r="B69" s="356" t="s">
        <v>147</v>
      </c>
      <c r="C69" s="357">
        <v>1.0817004729920081</v>
      </c>
      <c r="D69" s="306">
        <f>'9-10'!C74/'9-10'!C$9*100</f>
        <v>2.7853914054095177</v>
      </c>
      <c r="E69" s="306">
        <f>'9-10'!D74/'9-10'!D$9*100</f>
        <v>0.94057876242284</v>
      </c>
      <c r="F69" s="306">
        <f>'9-10'!E74/'9-10'!E$9*100</f>
        <v>0.6505329489843803</v>
      </c>
      <c r="G69" s="306">
        <f>'9-10'!F74/'9-10'!F$9*100</f>
        <v>0.90468969424692192</v>
      </c>
      <c r="H69" s="306">
        <f>'9-10'!G74/'9-10'!G$9*100</f>
        <v>5.0095180843602843E-4</v>
      </c>
      <c r="I69" s="359">
        <f>'9-10'!H74/'9-10'!H$9*100</f>
        <v>8.0016834480978096E-3</v>
      </c>
      <c r="J69" s="306">
        <f>'9-10'!I74/'9-10'!I$9*100</f>
        <v>0.14676961490224436</v>
      </c>
      <c r="K69" s="306">
        <f>'9-10'!J74/'9-10'!J$9*100</f>
        <v>7.0137859171375716E-2</v>
      </c>
      <c r="L69" s="358">
        <f>'9-10'!K74/'9-10'!K$9*100</f>
        <v>3.849836470819714E-2</v>
      </c>
      <c r="M69" s="358">
        <f>'9-10'!L74/'9-10'!L$9*100</f>
        <v>1.7538594724772143E-2</v>
      </c>
      <c r="N69" s="359">
        <f>'9-10'!M74/'9-10'!M$9*100</f>
        <v>1.3893015438894152E-2</v>
      </c>
      <c r="O69" s="359">
        <f>'9-10'!N74/'9-10'!N$9*100</f>
        <v>5.7116195507336551E-3</v>
      </c>
      <c r="P69" s="359">
        <f>'9-10'!O74/'9-10'!O$9*100</f>
        <v>4.8079418283615708E-3</v>
      </c>
      <c r="Q69" s="306" t="s">
        <v>37</v>
      </c>
      <c r="R69" s="306">
        <v>0.05</v>
      </c>
      <c r="S69" s="306">
        <f>'9-10'!R74/'9-10'!R9*100</f>
        <v>0.17544338318558581</v>
      </c>
      <c r="T69" s="378">
        <v>4.6690451010962246E-2</v>
      </c>
      <c r="U69" s="337"/>
      <c r="V69" s="337"/>
      <c r="W69" s="320"/>
      <c r="X69" s="320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0"/>
      <c r="AJ69" s="320"/>
      <c r="AK69" s="320"/>
      <c r="AL69" s="320"/>
    </row>
    <row r="70" spans="1:38" ht="15.75" customHeight="1" thickBot="1">
      <c r="A70" s="362"/>
      <c r="B70" s="356"/>
      <c r="C70" s="320"/>
      <c r="D70" s="306"/>
      <c r="E70" s="306"/>
      <c r="F70" s="306"/>
      <c r="G70" s="306"/>
      <c r="H70" s="320"/>
      <c r="I70" s="306"/>
      <c r="J70" s="320"/>
      <c r="K70" s="320"/>
      <c r="L70" s="320"/>
      <c r="M70" s="320"/>
      <c r="N70" s="363"/>
      <c r="O70" s="306"/>
      <c r="P70" s="364"/>
      <c r="Q70" s="320"/>
      <c r="R70" s="320"/>
      <c r="T70" s="337"/>
      <c r="U70" s="337"/>
      <c r="V70" s="337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0"/>
      <c r="AK70" s="320"/>
      <c r="AL70" s="320"/>
    </row>
    <row r="71" spans="1:38" ht="16.5" customHeight="1" thickBot="1">
      <c r="A71" s="505" t="s">
        <v>98</v>
      </c>
      <c r="B71" s="532" t="s">
        <v>148</v>
      </c>
      <c r="C71" s="480" t="s">
        <v>37</v>
      </c>
      <c r="D71" s="525" t="s">
        <v>37</v>
      </c>
      <c r="E71" s="525" t="s">
        <v>37</v>
      </c>
      <c r="F71" s="525" t="s">
        <v>37</v>
      </c>
      <c r="G71" s="525" t="s">
        <v>37</v>
      </c>
      <c r="H71" s="525" t="s">
        <v>37</v>
      </c>
      <c r="I71" s="525" t="s">
        <v>37</v>
      </c>
      <c r="J71" s="525" t="s">
        <v>37</v>
      </c>
      <c r="K71" s="525" t="s">
        <v>37</v>
      </c>
      <c r="L71" s="530">
        <f>'9-10'!K76/'9-10'!K$9*100</f>
        <v>0.13406886657152861</v>
      </c>
      <c r="M71" s="533">
        <f>'9-10'!L76/'9-10'!L$9*100</f>
        <v>3.1786365705877017E-4</v>
      </c>
      <c r="N71" s="528" t="s">
        <v>37</v>
      </c>
      <c r="O71" s="528" t="s">
        <v>37</v>
      </c>
      <c r="P71" s="528" t="s">
        <v>37</v>
      </c>
      <c r="Q71" s="528" t="s">
        <v>37</v>
      </c>
      <c r="R71" s="528" t="s">
        <v>37</v>
      </c>
      <c r="S71" s="525">
        <f>'9-10'!R76/'9-10'!R9*100</f>
        <v>0</v>
      </c>
      <c r="T71" s="502"/>
      <c r="U71" s="337"/>
      <c r="V71" s="337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</row>
    <row r="72" spans="1:38" ht="16.5" customHeight="1" thickBot="1">
      <c r="A72" s="505" t="s">
        <v>99</v>
      </c>
      <c r="B72" s="502"/>
      <c r="C72" s="480">
        <v>0.84149763503995956</v>
      </c>
      <c r="D72" s="525">
        <f>'9-10'!C77/'9-10'!C$9*100</f>
        <v>3.4041046108854847E-2</v>
      </c>
      <c r="E72" s="525">
        <f>'9-10'!D77/'9-10'!D$9*100</f>
        <v>0.60966232870313808</v>
      </c>
      <c r="F72" s="525">
        <f>'9-10'!E77/'9-10'!E$9*100</f>
        <v>2.7023604686673669E-2</v>
      </c>
      <c r="G72" s="525">
        <f>'9-10'!F77/'9-10'!F$9*100</f>
        <v>4.1390825252801584E-3</v>
      </c>
      <c r="H72" s="525">
        <f>'9-10'!G77/'9-10'!G$9*100</f>
        <v>0.29744013625889187</v>
      </c>
      <c r="I72" s="525">
        <f>'9-10'!H77/'9-10'!H$9*100</f>
        <v>0.53432235909079651</v>
      </c>
      <c r="J72" s="525">
        <f>'9-10'!I77/'9-10'!I$9*100</f>
        <v>0.18382541110437331</v>
      </c>
      <c r="K72" s="525">
        <f>'9-10'!J77/'9-10'!J$9*100</f>
        <v>0.16710905586476621</v>
      </c>
      <c r="L72" s="530">
        <f>'9-10'!K77/'9-10'!K$9*100</f>
        <v>0.28177034890076141</v>
      </c>
      <c r="M72" s="530">
        <f>'9-10'!L77/'9-10'!L$9*100</f>
        <v>0.15734251024409124</v>
      </c>
      <c r="N72" s="525">
        <f>'9-10'!M77/'9-10'!M$9*100</f>
        <v>8.6919581579594146E-2</v>
      </c>
      <c r="O72" s="525">
        <f>'9-10'!N77/'9-10'!N$9*100</f>
        <v>0.12079997534821423</v>
      </c>
      <c r="P72" s="525">
        <f>'9-10'!O77/'9-10'!O$9*100</f>
        <v>0.16420235767457367</v>
      </c>
      <c r="Q72" s="525">
        <f>'9-10'!P77/'9-10'!P$9*100</f>
        <v>0.19944037473671231</v>
      </c>
      <c r="R72" s="525">
        <f>'9-10'!Q77/'9-10'!Q$9*100</f>
        <v>0.16128479313067393</v>
      </c>
      <c r="S72" s="525">
        <f>'9-10'!R77/'9-10'!R9*100</f>
        <v>1.2705045132370862</v>
      </c>
      <c r="T72" s="502"/>
      <c r="U72" s="337"/>
      <c r="V72" s="337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</row>
    <row r="73" spans="1:38" ht="16.5" customHeight="1" thickBot="1">
      <c r="A73" s="505" t="s">
        <v>100</v>
      </c>
      <c r="B73" s="532" t="s">
        <v>149</v>
      </c>
      <c r="C73" s="480">
        <v>1.980051673264831</v>
      </c>
      <c r="D73" s="525">
        <f>'9-10'!C78/'9-10'!C$9*100</f>
        <v>2.1990429824082582</v>
      </c>
      <c r="E73" s="525">
        <f>'9-10'!D78/'9-10'!D$9*100</f>
        <v>2.2847605975898069</v>
      </c>
      <c r="F73" s="525">
        <f>'9-10'!E78/'9-10'!E$9*100</f>
        <v>2.3274265751975749</v>
      </c>
      <c r="G73" s="525">
        <f>'9-10'!F78/'9-10'!F$9*100</f>
        <v>2.4149176831273875</v>
      </c>
      <c r="H73" s="525">
        <f>'9-10'!G78/'9-10'!G$9*100</f>
        <v>0.42515779981965734</v>
      </c>
      <c r="I73" s="525">
        <f>'9-10'!H78/'9-10'!H$9*100</f>
        <v>0.35742326341365072</v>
      </c>
      <c r="J73" s="525">
        <f>'9-10'!I78/'9-10'!I$9*100</f>
        <v>0.29540225602238585</v>
      </c>
      <c r="K73" s="528">
        <f>'9-10'!J78/'9-10'!J$9*100</f>
        <v>2.5731392105044399E-2</v>
      </c>
      <c r="L73" s="530">
        <f>'9-10'!K78/'9-10'!K$9*100</f>
        <v>9.240673966662831E-2</v>
      </c>
      <c r="M73" s="530">
        <f>'9-10'!L78/'9-10'!L$9*100</f>
        <v>0.12703327565042852</v>
      </c>
      <c r="N73" s="525">
        <f>'9-10'!M78/'9-10'!M$9*100</f>
        <v>0.11468956971438141</v>
      </c>
      <c r="O73" s="528">
        <f>'9-10'!N78/'9-10'!N$9*100</f>
        <v>3.5794890917404378E-2</v>
      </c>
      <c r="P73" s="528">
        <f>'9-10'!O78/'9-10'!O$9*100</f>
        <v>1.8738236860866123E-2</v>
      </c>
      <c r="Q73" s="514">
        <f>'9-10'!P78/'9-10'!P$9*100</f>
        <v>0.11504865340277468</v>
      </c>
      <c r="R73" s="514">
        <v>0.1</v>
      </c>
      <c r="S73" s="525">
        <f>'9-10'!R78/'9-10'!R9*100</f>
        <v>0.63769949978349705</v>
      </c>
      <c r="T73" s="502"/>
      <c r="U73" s="337"/>
      <c r="V73" s="337"/>
      <c r="W73" s="320"/>
      <c r="X73" s="320"/>
      <c r="Y73" s="320"/>
      <c r="Z73" s="320"/>
      <c r="AA73" s="320"/>
      <c r="AB73" s="320"/>
      <c r="AC73" s="320"/>
      <c r="AD73" s="320"/>
      <c r="AE73" s="320"/>
      <c r="AF73" s="320"/>
      <c r="AG73" s="320"/>
      <c r="AH73" s="320"/>
      <c r="AI73" s="320"/>
      <c r="AJ73" s="320"/>
      <c r="AK73" s="320"/>
      <c r="AL73" s="320"/>
    </row>
    <row r="74" spans="1:38" ht="5.0999999999999996" customHeight="1">
      <c r="A74" s="506"/>
      <c r="B74" s="520"/>
      <c r="C74" s="507"/>
      <c r="D74" s="507"/>
      <c r="E74" s="508"/>
      <c r="F74" s="507"/>
      <c r="G74" s="507"/>
      <c r="H74" s="507"/>
      <c r="I74" s="507"/>
      <c r="J74" s="507"/>
      <c r="K74" s="507"/>
      <c r="L74" s="507"/>
      <c r="M74" s="507"/>
      <c r="N74" s="507"/>
      <c r="O74" s="507"/>
      <c r="P74" s="507"/>
      <c r="Q74" s="507"/>
      <c r="R74" s="507"/>
      <c r="S74" s="633"/>
      <c r="T74" s="531"/>
      <c r="U74" s="337"/>
      <c r="V74" s="337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</row>
    <row r="75" spans="1:38" ht="5.0999999999999996" customHeight="1">
      <c r="A75" s="320"/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60"/>
      <c r="T75" s="337"/>
      <c r="U75" s="337"/>
      <c r="V75" s="337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</row>
    <row r="76" spans="1:38" ht="16.5" customHeight="1" thickBot="1">
      <c r="A76" s="320"/>
      <c r="B76" s="365"/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60"/>
      <c r="T76" s="337"/>
      <c r="U76" s="337"/>
      <c r="V76" s="337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</row>
    <row r="77" spans="1:38" ht="16.5" customHeight="1">
      <c r="A77" s="337"/>
      <c r="B77" s="337"/>
      <c r="C77" s="37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634"/>
      <c r="T77" s="337"/>
      <c r="U77" s="337"/>
      <c r="V77" s="337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</row>
    <row r="78" spans="1:38" ht="16.5" customHeight="1">
      <c r="A78" s="337"/>
      <c r="B78" s="337"/>
      <c r="C78" s="37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634"/>
      <c r="T78" s="337"/>
      <c r="U78" s="337"/>
      <c r="V78" s="337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</row>
    <row r="79" spans="1:38" ht="16.5" customHeight="1">
      <c r="A79" s="337"/>
      <c r="B79" s="337"/>
      <c r="C79" s="37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634"/>
      <c r="T79" s="337"/>
      <c r="U79" s="337"/>
      <c r="V79" s="337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</row>
    <row r="80" spans="1:38" ht="16.5" customHeight="1">
      <c r="A80" s="337"/>
      <c r="B80" s="337"/>
      <c r="C80" s="37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634"/>
      <c r="T80" s="337"/>
      <c r="U80" s="337"/>
      <c r="V80" s="337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</row>
    <row r="81" spans="1:38" ht="16.5" customHeight="1">
      <c r="A81" s="337"/>
      <c r="B81" s="337"/>
      <c r="C81" s="37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634"/>
      <c r="T81" s="337"/>
      <c r="U81" s="337"/>
      <c r="V81" s="337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</row>
    <row r="82" spans="1:38" ht="16.5" customHeight="1">
      <c r="A82" s="337"/>
      <c r="B82" s="337"/>
      <c r="C82" s="37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634"/>
      <c r="T82" s="337"/>
      <c r="U82" s="337"/>
      <c r="V82" s="337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</row>
    <row r="83" spans="1:38" ht="16.5" customHeight="1">
      <c r="A83" s="337"/>
      <c r="B83" s="337"/>
      <c r="C83" s="37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634"/>
      <c r="T83" s="337"/>
      <c r="U83" s="337"/>
      <c r="V83" s="337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</row>
    <row r="84" spans="1:38" ht="16.5" customHeight="1">
      <c r="A84" s="337"/>
      <c r="B84" s="337"/>
      <c r="C84" s="37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634"/>
      <c r="T84" s="337"/>
      <c r="U84" s="337"/>
      <c r="V84" s="337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</row>
    <row r="85" spans="1:38" ht="16.5" customHeight="1">
      <c r="A85" s="337"/>
      <c r="B85" s="337"/>
      <c r="C85" s="37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634"/>
      <c r="T85" s="337"/>
      <c r="U85" s="337"/>
      <c r="V85" s="337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</row>
    <row r="86" spans="1:38" ht="16.5" customHeight="1">
      <c r="A86" s="337"/>
      <c r="B86" s="337"/>
      <c r="C86" s="37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634"/>
      <c r="T86" s="337"/>
      <c r="U86" s="337"/>
      <c r="V86" s="337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</row>
    <row r="87" spans="1:38" ht="16.5" customHeight="1">
      <c r="A87" s="337"/>
      <c r="B87" s="337"/>
      <c r="C87" s="377"/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37"/>
      <c r="S87" s="634"/>
      <c r="T87" s="337"/>
      <c r="U87" s="337"/>
      <c r="V87" s="337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</row>
    <row r="88" spans="1:38" ht="16.5" customHeight="1">
      <c r="A88" s="337"/>
      <c r="B88" s="337"/>
      <c r="C88" s="377"/>
      <c r="D88" s="337"/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337"/>
      <c r="S88" s="634"/>
      <c r="T88" s="337"/>
      <c r="U88" s="337"/>
      <c r="V88" s="337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</row>
    <row r="89" spans="1:38" ht="16.5" customHeight="1">
      <c r="A89" s="337"/>
      <c r="B89" s="337"/>
      <c r="C89" s="377"/>
      <c r="D89" s="337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  <c r="P89" s="337"/>
      <c r="Q89" s="337"/>
      <c r="R89" s="337"/>
      <c r="S89" s="634"/>
      <c r="T89" s="337"/>
      <c r="U89" s="337"/>
      <c r="V89" s="337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</row>
    <row r="90" spans="1:38" ht="16.5" customHeight="1">
      <c r="A90" s="337"/>
      <c r="B90" s="337"/>
      <c r="C90" s="377"/>
      <c r="D90" s="337"/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337"/>
      <c r="S90" s="634"/>
      <c r="T90" s="337"/>
      <c r="U90" s="337"/>
      <c r="V90" s="337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</row>
    <row r="91" spans="1:38" ht="16.5" customHeight="1">
      <c r="A91" s="337"/>
      <c r="B91" s="337"/>
      <c r="C91" s="37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634"/>
      <c r="T91" s="337"/>
      <c r="U91" s="337"/>
      <c r="V91" s="337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</row>
    <row r="92" spans="1:38" ht="16.5" customHeight="1">
      <c r="A92" s="337"/>
      <c r="B92" s="337"/>
      <c r="C92" s="377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634"/>
      <c r="T92" s="337"/>
      <c r="U92" s="337"/>
      <c r="V92" s="337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</row>
    <row r="93" spans="1:38" ht="16.5" customHeight="1">
      <c r="A93" s="337"/>
      <c r="B93" s="337"/>
      <c r="C93" s="377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634"/>
      <c r="T93" s="337"/>
      <c r="U93" s="337"/>
      <c r="V93" s="337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</row>
    <row r="94" spans="1:38" ht="16.5" customHeight="1">
      <c r="A94" s="337"/>
      <c r="B94" s="337"/>
      <c r="C94" s="377"/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634"/>
      <c r="T94" s="337"/>
      <c r="U94" s="337"/>
      <c r="V94" s="337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</row>
    <row r="95" spans="1:38" ht="16.5" customHeight="1">
      <c r="A95" s="337"/>
      <c r="B95" s="337"/>
      <c r="C95" s="377"/>
      <c r="D95" s="337"/>
      <c r="E95" s="337"/>
      <c r="F95" s="337"/>
      <c r="G95" s="337"/>
      <c r="H95" s="337"/>
      <c r="I95" s="337"/>
      <c r="J95" s="337"/>
      <c r="K95" s="337"/>
      <c r="L95" s="337"/>
      <c r="M95" s="337"/>
      <c r="N95" s="337"/>
      <c r="O95" s="337"/>
      <c r="P95" s="337"/>
      <c r="Q95" s="337"/>
      <c r="R95" s="337"/>
      <c r="S95" s="634"/>
      <c r="T95" s="337"/>
      <c r="U95" s="337"/>
      <c r="V95" s="337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</row>
    <row r="96" spans="1:38" ht="16.5" customHeight="1">
      <c r="A96" s="337"/>
      <c r="B96" s="337"/>
      <c r="C96" s="37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  <c r="Q96" s="337"/>
      <c r="R96" s="337"/>
      <c r="S96" s="634"/>
      <c r="T96" s="337"/>
      <c r="U96" s="337"/>
      <c r="V96" s="337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</row>
    <row r="97" spans="1:38" ht="16.5" customHeight="1">
      <c r="A97" s="337"/>
      <c r="B97" s="337"/>
      <c r="C97" s="377"/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37"/>
      <c r="O97" s="337"/>
      <c r="P97" s="337"/>
      <c r="Q97" s="337"/>
      <c r="R97" s="337"/>
      <c r="S97" s="634"/>
      <c r="T97" s="337"/>
      <c r="U97" s="337"/>
      <c r="V97" s="337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</row>
    <row r="98" spans="1:38" ht="16.5" customHeight="1">
      <c r="A98" s="337"/>
      <c r="B98" s="337"/>
      <c r="C98" s="377"/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634"/>
      <c r="T98" s="337"/>
      <c r="U98" s="337"/>
      <c r="V98" s="337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</row>
    <row r="99" spans="1:38" ht="16.5" customHeight="1">
      <c r="A99" s="337"/>
      <c r="B99" s="337"/>
      <c r="C99" s="377"/>
      <c r="D99" s="337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37"/>
      <c r="Q99" s="337"/>
      <c r="R99" s="337"/>
      <c r="S99" s="634"/>
      <c r="T99" s="337"/>
      <c r="U99" s="337"/>
      <c r="V99" s="337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</row>
    <row r="100" spans="1:38" ht="16.5" customHeight="1">
      <c r="A100" s="337"/>
      <c r="B100" s="337"/>
      <c r="C100" s="37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634"/>
      <c r="T100" s="337"/>
      <c r="U100" s="337"/>
      <c r="V100" s="337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</row>
    <row r="101" spans="1:38" ht="16.5" customHeight="1">
      <c r="A101" s="337"/>
      <c r="B101" s="337"/>
      <c r="C101" s="377"/>
      <c r="D101" s="337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634"/>
      <c r="T101" s="337"/>
      <c r="U101" s="337"/>
      <c r="V101" s="337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</row>
    <row r="102" spans="1:38" ht="16.5" customHeight="1">
      <c r="A102" s="337"/>
      <c r="B102" s="337"/>
      <c r="C102" s="377"/>
      <c r="D102" s="337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  <c r="Q102" s="337"/>
      <c r="R102" s="337"/>
      <c r="S102" s="634"/>
      <c r="T102" s="337"/>
      <c r="U102" s="337"/>
      <c r="V102" s="337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</row>
    <row r="103" spans="1:38" ht="16.5" customHeight="1">
      <c r="A103" s="337"/>
      <c r="B103" s="337"/>
      <c r="C103" s="377"/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634"/>
      <c r="T103" s="337"/>
      <c r="U103" s="337"/>
      <c r="V103" s="337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</row>
    <row r="104" spans="1:38" ht="16.5" customHeight="1">
      <c r="A104" s="337"/>
      <c r="B104" s="337"/>
      <c r="C104" s="377"/>
      <c r="D104" s="337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37"/>
      <c r="S104" s="634"/>
      <c r="T104" s="337"/>
      <c r="U104" s="337"/>
      <c r="V104" s="337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</row>
    <row r="105" spans="1:38" ht="16.5" customHeight="1">
      <c r="A105" s="337"/>
      <c r="B105" s="337"/>
      <c r="C105" s="377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634"/>
      <c r="T105" s="337"/>
      <c r="U105" s="337"/>
      <c r="V105" s="337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</row>
    <row r="106" spans="1:38" ht="16.5" customHeight="1">
      <c r="A106" s="337"/>
      <c r="B106" s="337"/>
      <c r="C106" s="377"/>
      <c r="D106" s="337"/>
      <c r="E106" s="337"/>
      <c r="F106" s="337"/>
      <c r="G106" s="337"/>
      <c r="H106" s="337"/>
      <c r="I106" s="337"/>
      <c r="J106" s="337"/>
      <c r="K106" s="337"/>
      <c r="L106" s="337"/>
      <c r="M106" s="337"/>
      <c r="N106" s="337"/>
      <c r="O106" s="337"/>
      <c r="P106" s="337"/>
      <c r="Q106" s="337"/>
      <c r="R106" s="337"/>
      <c r="S106" s="634"/>
      <c r="T106" s="337"/>
      <c r="U106" s="337"/>
      <c r="V106" s="337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</row>
    <row r="107" spans="1:38" ht="16.5" customHeight="1">
      <c r="A107" s="337"/>
      <c r="B107" s="337"/>
      <c r="C107" s="37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7"/>
      <c r="P107" s="337"/>
      <c r="Q107" s="337"/>
      <c r="R107" s="337"/>
      <c r="S107" s="634"/>
      <c r="T107" s="337"/>
      <c r="U107" s="337"/>
      <c r="V107" s="337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</row>
    <row r="108" spans="1:38" ht="16.5" customHeight="1">
      <c r="A108" s="337"/>
      <c r="B108" s="337"/>
      <c r="C108" s="377"/>
      <c r="D108" s="337"/>
      <c r="E108" s="337"/>
      <c r="F108" s="337"/>
      <c r="G108" s="337"/>
      <c r="H108" s="337"/>
      <c r="I108" s="337"/>
      <c r="J108" s="337"/>
      <c r="K108" s="337"/>
      <c r="L108" s="337"/>
      <c r="M108" s="337"/>
      <c r="N108" s="337"/>
      <c r="O108" s="337"/>
      <c r="P108" s="337"/>
      <c r="Q108" s="337"/>
      <c r="R108" s="337"/>
      <c r="S108" s="634"/>
      <c r="T108" s="337"/>
      <c r="U108" s="337"/>
      <c r="V108" s="337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</row>
    <row r="109" spans="1:38" ht="16.5" customHeight="1">
      <c r="A109" s="337"/>
      <c r="B109" s="337"/>
      <c r="C109" s="377"/>
      <c r="D109" s="337"/>
      <c r="E109" s="337"/>
      <c r="F109" s="337"/>
      <c r="G109" s="337"/>
      <c r="H109" s="337"/>
      <c r="I109" s="337"/>
      <c r="J109" s="337"/>
      <c r="K109" s="337"/>
      <c r="L109" s="337"/>
      <c r="M109" s="337"/>
      <c r="N109" s="337"/>
      <c r="O109" s="337"/>
      <c r="P109" s="337"/>
      <c r="Q109" s="337"/>
      <c r="R109" s="337"/>
      <c r="S109" s="634"/>
      <c r="T109" s="337"/>
      <c r="U109" s="337"/>
      <c r="V109" s="337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</row>
    <row r="110" spans="1:38" ht="16.5" customHeight="1">
      <c r="A110" s="337"/>
      <c r="B110" s="337"/>
      <c r="C110" s="377"/>
      <c r="D110" s="337"/>
      <c r="E110" s="337"/>
      <c r="F110" s="337"/>
      <c r="G110" s="337"/>
      <c r="H110" s="337"/>
      <c r="I110" s="337"/>
      <c r="J110" s="337"/>
      <c r="K110" s="337"/>
      <c r="L110" s="337"/>
      <c r="M110" s="337"/>
      <c r="N110" s="337"/>
      <c r="O110" s="337"/>
      <c r="P110" s="337"/>
      <c r="Q110" s="337"/>
      <c r="R110" s="337"/>
      <c r="S110" s="634"/>
      <c r="T110" s="337"/>
      <c r="U110" s="337"/>
      <c r="V110" s="337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</row>
    <row r="111" spans="1:38" ht="16.5" customHeight="1">
      <c r="A111" s="337"/>
      <c r="B111" s="337"/>
      <c r="C111" s="377"/>
      <c r="D111" s="337"/>
      <c r="E111" s="337"/>
      <c r="F111" s="337"/>
      <c r="G111" s="337"/>
      <c r="H111" s="337"/>
      <c r="I111" s="337"/>
      <c r="J111" s="337"/>
      <c r="K111" s="337"/>
      <c r="L111" s="337"/>
      <c r="M111" s="337"/>
      <c r="N111" s="337"/>
      <c r="O111" s="337"/>
      <c r="P111" s="337"/>
      <c r="Q111" s="337"/>
      <c r="R111" s="337"/>
      <c r="S111" s="634"/>
      <c r="T111" s="337"/>
      <c r="U111" s="337"/>
      <c r="V111" s="337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</row>
    <row r="112" spans="1:38" ht="16.5" customHeight="1">
      <c r="A112" s="337"/>
      <c r="B112" s="337"/>
      <c r="C112" s="377"/>
      <c r="D112" s="337"/>
      <c r="E112" s="337"/>
      <c r="F112" s="337"/>
      <c r="G112" s="337"/>
      <c r="H112" s="337"/>
      <c r="I112" s="337"/>
      <c r="J112" s="337"/>
      <c r="K112" s="337"/>
      <c r="L112" s="337"/>
      <c r="M112" s="337"/>
      <c r="N112" s="337"/>
      <c r="O112" s="337"/>
      <c r="P112" s="337"/>
      <c r="Q112" s="337"/>
      <c r="R112" s="337"/>
      <c r="S112" s="634"/>
      <c r="T112" s="337"/>
      <c r="U112" s="337"/>
      <c r="V112" s="337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</row>
    <row r="113" spans="1:38" ht="16.5" customHeight="1">
      <c r="A113" s="337"/>
      <c r="B113" s="337"/>
      <c r="C113" s="377"/>
      <c r="D113" s="337"/>
      <c r="E113" s="337"/>
      <c r="F113" s="337"/>
      <c r="G113" s="337"/>
      <c r="H113" s="337"/>
      <c r="I113" s="337"/>
      <c r="J113" s="337"/>
      <c r="K113" s="337"/>
      <c r="L113" s="337"/>
      <c r="M113" s="337"/>
      <c r="N113" s="337"/>
      <c r="O113" s="337"/>
      <c r="P113" s="337"/>
      <c r="Q113" s="337"/>
      <c r="R113" s="337"/>
      <c r="S113" s="634"/>
      <c r="T113" s="337"/>
      <c r="U113" s="337"/>
      <c r="V113" s="337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</row>
    <row r="114" spans="1:38" ht="16.5" customHeight="1">
      <c r="A114" s="337"/>
      <c r="B114" s="337"/>
      <c r="C114" s="377"/>
      <c r="D114" s="337"/>
      <c r="E114" s="337"/>
      <c r="F114" s="337"/>
      <c r="G114" s="337"/>
      <c r="H114" s="337"/>
      <c r="I114" s="337"/>
      <c r="J114" s="337"/>
      <c r="K114" s="337"/>
      <c r="L114" s="337"/>
      <c r="M114" s="337"/>
      <c r="N114" s="337"/>
      <c r="O114" s="337"/>
      <c r="P114" s="337"/>
      <c r="Q114" s="337"/>
      <c r="R114" s="337"/>
      <c r="S114" s="634"/>
      <c r="T114" s="337"/>
      <c r="U114" s="337"/>
      <c r="V114" s="337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</row>
    <row r="115" spans="1:38" ht="16.5" customHeight="1">
      <c r="A115" s="337"/>
      <c r="B115" s="337"/>
      <c r="C115" s="377"/>
      <c r="D115" s="337"/>
      <c r="E115" s="337"/>
      <c r="F115" s="337"/>
      <c r="G115" s="337"/>
      <c r="H115" s="337"/>
      <c r="I115" s="337"/>
      <c r="J115" s="337"/>
      <c r="K115" s="337"/>
      <c r="L115" s="337"/>
      <c r="M115" s="337"/>
      <c r="N115" s="337"/>
      <c r="O115" s="337"/>
      <c r="P115" s="337"/>
      <c r="Q115" s="337"/>
      <c r="R115" s="337"/>
      <c r="S115" s="634"/>
      <c r="T115" s="337"/>
      <c r="U115" s="337"/>
      <c r="V115" s="337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</row>
    <row r="116" spans="1:38" ht="16.5" customHeight="1">
      <c r="A116" s="337"/>
      <c r="B116" s="337"/>
      <c r="C116" s="377"/>
      <c r="D116" s="337"/>
      <c r="E116" s="337"/>
      <c r="F116" s="337"/>
      <c r="G116" s="337"/>
      <c r="H116" s="337"/>
      <c r="I116" s="337"/>
      <c r="J116" s="337"/>
      <c r="K116" s="337"/>
      <c r="L116" s="337"/>
      <c r="M116" s="337"/>
      <c r="N116" s="337"/>
      <c r="O116" s="337"/>
      <c r="P116" s="337"/>
      <c r="Q116" s="337"/>
      <c r="R116" s="337"/>
      <c r="S116" s="634"/>
      <c r="T116" s="337"/>
      <c r="U116" s="337"/>
      <c r="V116" s="337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</row>
    <row r="117" spans="1:38" ht="16.5" customHeight="1">
      <c r="A117" s="337"/>
      <c r="B117" s="337"/>
      <c r="C117" s="377"/>
      <c r="D117" s="337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337"/>
      <c r="S117" s="634"/>
      <c r="T117" s="337"/>
      <c r="U117" s="337"/>
      <c r="V117" s="337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</row>
    <row r="118" spans="1:38" ht="16.5" customHeight="1">
      <c r="A118" s="337"/>
      <c r="B118" s="337"/>
      <c r="C118" s="377"/>
      <c r="D118" s="337"/>
      <c r="E118" s="337"/>
      <c r="F118" s="337"/>
      <c r="G118" s="337"/>
      <c r="H118" s="337"/>
      <c r="I118" s="337"/>
      <c r="J118" s="337"/>
      <c r="K118" s="337"/>
      <c r="L118" s="337"/>
      <c r="M118" s="337"/>
      <c r="N118" s="337"/>
      <c r="O118" s="337"/>
      <c r="P118" s="337"/>
      <c r="Q118" s="337"/>
      <c r="R118" s="337"/>
      <c r="S118" s="634"/>
      <c r="T118" s="337"/>
      <c r="U118" s="337"/>
      <c r="V118" s="337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</row>
    <row r="119" spans="1:38" ht="16.5" customHeight="1">
      <c r="A119" s="337"/>
      <c r="B119" s="337"/>
      <c r="C119" s="377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337"/>
      <c r="P119" s="337"/>
      <c r="Q119" s="337"/>
      <c r="R119" s="337"/>
      <c r="S119" s="634"/>
      <c r="T119" s="337"/>
      <c r="U119" s="337"/>
      <c r="V119" s="337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</row>
    <row r="120" spans="1:38" ht="16.5" customHeight="1">
      <c r="A120" s="337"/>
      <c r="B120" s="337"/>
      <c r="C120" s="377"/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337"/>
      <c r="P120" s="337"/>
      <c r="Q120" s="337"/>
      <c r="R120" s="337"/>
      <c r="S120" s="634"/>
      <c r="T120" s="337"/>
      <c r="U120" s="337"/>
      <c r="V120" s="337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</row>
    <row r="121" spans="1:38" ht="16.5" customHeight="1">
      <c r="A121" s="337"/>
      <c r="B121" s="337"/>
      <c r="C121" s="377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337"/>
      <c r="P121" s="337"/>
      <c r="Q121" s="337"/>
      <c r="R121" s="337"/>
      <c r="S121" s="634"/>
      <c r="T121" s="337"/>
      <c r="U121" s="337"/>
      <c r="V121" s="337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</row>
    <row r="122" spans="1:38" ht="16.5" customHeight="1">
      <c r="A122" s="337"/>
      <c r="B122" s="337"/>
      <c r="C122" s="377"/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337"/>
      <c r="P122" s="337"/>
      <c r="Q122" s="337"/>
      <c r="R122" s="337"/>
      <c r="S122" s="634"/>
      <c r="T122" s="337"/>
      <c r="U122" s="337"/>
      <c r="V122" s="337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</row>
    <row r="123" spans="1:38" ht="16.5" customHeight="1">
      <c r="A123" s="337"/>
      <c r="B123" s="337"/>
      <c r="C123" s="377"/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337"/>
      <c r="P123" s="337"/>
      <c r="Q123" s="337"/>
      <c r="R123" s="337"/>
      <c r="S123" s="634"/>
      <c r="T123" s="337"/>
      <c r="U123" s="337"/>
      <c r="V123" s="337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</row>
    <row r="124" spans="1:38" ht="16.5" customHeight="1">
      <c r="A124" s="337"/>
      <c r="B124" s="337"/>
      <c r="C124" s="37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  <c r="Q124" s="337"/>
      <c r="R124" s="337"/>
      <c r="S124" s="634"/>
      <c r="T124" s="337"/>
      <c r="U124" s="337"/>
      <c r="V124" s="337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</row>
    <row r="125" spans="1:38" ht="16.5" customHeight="1">
      <c r="A125" s="337"/>
      <c r="B125" s="337"/>
      <c r="C125" s="377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337"/>
      <c r="P125" s="337"/>
      <c r="Q125" s="337"/>
      <c r="R125" s="337"/>
      <c r="S125" s="634"/>
      <c r="T125" s="337"/>
      <c r="U125" s="337"/>
      <c r="V125" s="337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</row>
    <row r="126" spans="1:38" ht="16.5" customHeight="1">
      <c r="A126" s="337"/>
      <c r="B126" s="337"/>
      <c r="C126" s="377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337"/>
      <c r="P126" s="337"/>
      <c r="Q126" s="337"/>
      <c r="R126" s="337"/>
      <c r="S126" s="634"/>
      <c r="T126" s="337"/>
      <c r="U126" s="337"/>
      <c r="V126" s="337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</row>
    <row r="127" spans="1:38" ht="16.5" customHeight="1">
      <c r="A127" s="337"/>
      <c r="B127" s="337"/>
      <c r="C127" s="377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337"/>
      <c r="P127" s="337"/>
      <c r="Q127" s="337"/>
      <c r="R127" s="337"/>
      <c r="S127" s="634"/>
      <c r="T127" s="337"/>
      <c r="U127" s="337"/>
      <c r="V127" s="337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</row>
    <row r="128" spans="1:38" ht="16.5" customHeight="1">
      <c r="A128" s="337"/>
      <c r="B128" s="337"/>
      <c r="C128" s="377"/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337"/>
      <c r="P128" s="337"/>
      <c r="Q128" s="337"/>
      <c r="R128" s="337"/>
      <c r="S128" s="634"/>
      <c r="T128" s="337"/>
      <c r="U128" s="337"/>
      <c r="V128" s="337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</row>
    <row r="129" spans="1:38" ht="16.5" customHeight="1">
      <c r="A129" s="337"/>
      <c r="B129" s="337"/>
      <c r="C129" s="377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337"/>
      <c r="P129" s="337"/>
      <c r="Q129" s="337"/>
      <c r="R129" s="337"/>
      <c r="S129" s="634"/>
      <c r="T129" s="337"/>
      <c r="U129" s="337"/>
      <c r="V129" s="337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</row>
    <row r="130" spans="1:38" ht="16.5" customHeight="1">
      <c r="A130" s="337"/>
      <c r="B130" s="337"/>
      <c r="C130" s="377"/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337"/>
      <c r="P130" s="337"/>
      <c r="Q130" s="337"/>
      <c r="R130" s="337"/>
      <c r="S130" s="634"/>
      <c r="T130" s="337"/>
      <c r="U130" s="337"/>
      <c r="V130" s="337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</row>
    <row r="131" spans="1:38" ht="16.5" customHeight="1">
      <c r="A131" s="337"/>
      <c r="B131" s="337"/>
      <c r="C131" s="377"/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337"/>
      <c r="P131" s="337"/>
      <c r="Q131" s="337"/>
      <c r="R131" s="337"/>
      <c r="S131" s="634"/>
      <c r="T131" s="337"/>
      <c r="U131" s="337"/>
      <c r="V131" s="337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</row>
    <row r="132" spans="1:38" ht="16.5" customHeight="1">
      <c r="A132" s="337"/>
      <c r="B132" s="337"/>
      <c r="C132" s="377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337"/>
      <c r="P132" s="337"/>
      <c r="Q132" s="337"/>
      <c r="R132" s="337"/>
      <c r="S132" s="634"/>
      <c r="T132" s="337"/>
      <c r="U132" s="337"/>
      <c r="V132" s="337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</row>
    <row r="133" spans="1:38" ht="16.5" customHeight="1">
      <c r="A133" s="337"/>
      <c r="B133" s="337"/>
      <c r="C133" s="37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37"/>
      <c r="S133" s="634"/>
      <c r="T133" s="337"/>
      <c r="U133" s="337"/>
      <c r="V133" s="337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</row>
    <row r="134" spans="1:38" ht="16.5" customHeight="1">
      <c r="A134" s="337"/>
      <c r="B134" s="337"/>
      <c r="C134" s="377"/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337"/>
      <c r="P134" s="337"/>
      <c r="Q134" s="337"/>
      <c r="R134" s="337"/>
      <c r="S134" s="634"/>
      <c r="T134" s="337"/>
      <c r="U134" s="337"/>
      <c r="V134" s="337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</row>
    <row r="135" spans="1:38" ht="16.5" customHeight="1">
      <c r="A135" s="337"/>
      <c r="B135" s="337"/>
      <c r="C135" s="377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337"/>
      <c r="P135" s="337"/>
      <c r="Q135" s="337"/>
      <c r="R135" s="337"/>
      <c r="S135" s="634"/>
      <c r="T135" s="337"/>
      <c r="U135" s="337"/>
      <c r="V135" s="337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</row>
    <row r="136" spans="1:38" ht="16.5" customHeight="1">
      <c r="A136" s="337"/>
      <c r="B136" s="337"/>
      <c r="C136" s="377"/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337"/>
      <c r="P136" s="337"/>
      <c r="Q136" s="337"/>
      <c r="R136" s="337"/>
      <c r="S136" s="634"/>
      <c r="T136" s="337"/>
      <c r="U136" s="337"/>
      <c r="V136" s="337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</row>
    <row r="137" spans="1:38" ht="16.5" customHeight="1">
      <c r="A137" s="337"/>
      <c r="B137" s="337"/>
      <c r="C137" s="377"/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337"/>
      <c r="P137" s="337"/>
      <c r="Q137" s="337"/>
      <c r="R137" s="337"/>
      <c r="S137" s="634"/>
      <c r="T137" s="337"/>
      <c r="U137" s="337"/>
      <c r="V137" s="337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</row>
    <row r="138" spans="1:38" ht="16.5" customHeight="1">
      <c r="A138" s="337"/>
      <c r="B138" s="337"/>
      <c r="C138" s="377"/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337"/>
      <c r="P138" s="337"/>
      <c r="Q138" s="337"/>
      <c r="R138" s="337"/>
      <c r="S138" s="634"/>
      <c r="T138" s="337"/>
      <c r="U138" s="337"/>
      <c r="V138" s="337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</row>
    <row r="139" spans="1:38" ht="16.5" customHeight="1">
      <c r="A139" s="337"/>
      <c r="B139" s="337"/>
      <c r="C139" s="377"/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337"/>
      <c r="P139" s="337"/>
      <c r="Q139" s="337"/>
      <c r="R139" s="337"/>
      <c r="S139" s="634"/>
      <c r="T139" s="337"/>
      <c r="U139" s="337"/>
      <c r="V139" s="337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</row>
    <row r="140" spans="1:38" ht="16.5" customHeight="1">
      <c r="A140" s="337"/>
      <c r="B140" s="337"/>
      <c r="C140" s="37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337"/>
      <c r="P140" s="337"/>
      <c r="Q140" s="337"/>
      <c r="R140" s="337"/>
      <c r="S140" s="634"/>
      <c r="T140" s="337"/>
      <c r="U140" s="337"/>
      <c r="V140" s="337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</row>
    <row r="141" spans="1:38" ht="16.5" customHeight="1">
      <c r="A141" s="337"/>
      <c r="B141" s="337"/>
      <c r="C141" s="377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337"/>
      <c r="P141" s="337"/>
      <c r="Q141" s="337"/>
      <c r="R141" s="337"/>
      <c r="S141" s="634"/>
      <c r="T141" s="337"/>
      <c r="U141" s="337"/>
      <c r="V141" s="337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</row>
    <row r="142" spans="1:38" ht="16.5" customHeight="1">
      <c r="A142" s="337"/>
      <c r="B142" s="337"/>
      <c r="C142" s="377"/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337"/>
      <c r="P142" s="337"/>
      <c r="Q142" s="337"/>
      <c r="R142" s="337"/>
      <c r="S142" s="634"/>
      <c r="T142" s="337"/>
      <c r="U142" s="337"/>
      <c r="V142" s="337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</row>
    <row r="143" spans="1:38" ht="16.5" customHeight="1">
      <c r="A143" s="337"/>
      <c r="B143" s="337"/>
      <c r="C143" s="377"/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337"/>
      <c r="P143" s="337"/>
      <c r="Q143" s="337"/>
      <c r="R143" s="337"/>
      <c r="S143" s="634"/>
      <c r="T143" s="337"/>
      <c r="U143" s="337"/>
      <c r="V143" s="337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</row>
    <row r="144" spans="1:38" ht="16.5" customHeight="1">
      <c r="A144" s="337"/>
      <c r="B144" s="337"/>
      <c r="C144" s="377"/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337"/>
      <c r="P144" s="337"/>
      <c r="Q144" s="337"/>
      <c r="R144" s="337"/>
      <c r="S144" s="634"/>
      <c r="T144" s="337"/>
      <c r="U144" s="337"/>
      <c r="V144" s="337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</row>
    <row r="145" spans="1:38" ht="16.5" customHeight="1">
      <c r="A145" s="337"/>
      <c r="B145" s="337"/>
      <c r="C145" s="377"/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337"/>
      <c r="P145" s="337"/>
      <c r="Q145" s="337"/>
      <c r="R145" s="337"/>
      <c r="S145" s="634"/>
      <c r="T145" s="337"/>
      <c r="U145" s="337"/>
      <c r="V145" s="337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</row>
    <row r="146" spans="1:38" ht="16.5" customHeight="1">
      <c r="A146" s="337"/>
      <c r="B146" s="337"/>
      <c r="C146" s="377"/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337"/>
      <c r="P146" s="337"/>
      <c r="Q146" s="337"/>
      <c r="R146" s="337"/>
      <c r="S146" s="634"/>
      <c r="T146" s="337"/>
      <c r="U146" s="337"/>
      <c r="V146" s="337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</row>
    <row r="147" spans="1:38" ht="16.5" customHeight="1">
      <c r="A147" s="337"/>
      <c r="B147" s="337"/>
      <c r="C147" s="377"/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337"/>
      <c r="P147" s="337"/>
      <c r="Q147" s="337"/>
      <c r="R147" s="337"/>
      <c r="S147" s="634"/>
      <c r="T147" s="337"/>
      <c r="U147" s="337"/>
      <c r="V147" s="337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</row>
    <row r="148" spans="1:38" ht="16.5" customHeight="1">
      <c r="A148" s="337"/>
      <c r="B148" s="337"/>
      <c r="C148" s="377"/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337"/>
      <c r="P148" s="337"/>
      <c r="Q148" s="337"/>
      <c r="R148" s="337"/>
      <c r="S148" s="634"/>
      <c r="T148" s="337"/>
      <c r="U148" s="337"/>
      <c r="V148" s="337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</row>
    <row r="149" spans="1:38" ht="16.5" customHeight="1">
      <c r="A149" s="337"/>
      <c r="B149" s="337"/>
      <c r="C149" s="377"/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337"/>
      <c r="P149" s="337"/>
      <c r="Q149" s="337"/>
      <c r="R149" s="337"/>
      <c r="S149" s="634"/>
      <c r="T149" s="337"/>
      <c r="U149" s="337"/>
      <c r="V149" s="337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</row>
    <row r="150" spans="1:38" ht="16.5" customHeight="1">
      <c r="A150" s="337"/>
      <c r="B150" s="337"/>
      <c r="C150" s="377"/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337"/>
      <c r="P150" s="337"/>
      <c r="Q150" s="337"/>
      <c r="R150" s="337"/>
      <c r="S150" s="634"/>
      <c r="T150" s="337"/>
      <c r="U150" s="337"/>
      <c r="V150" s="337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</row>
    <row r="151" spans="1:38" ht="16.5" customHeight="1">
      <c r="A151" s="337"/>
      <c r="B151" s="337"/>
      <c r="C151" s="377"/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337"/>
      <c r="P151" s="337"/>
      <c r="Q151" s="337"/>
      <c r="R151" s="337"/>
      <c r="S151" s="634"/>
      <c r="T151" s="337"/>
      <c r="U151" s="337"/>
      <c r="V151" s="337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</row>
    <row r="152" spans="1:38" ht="16.5" customHeight="1">
      <c r="A152" s="337"/>
      <c r="B152" s="337"/>
      <c r="C152" s="377"/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337"/>
      <c r="P152" s="337"/>
      <c r="Q152" s="337"/>
      <c r="R152" s="337"/>
      <c r="S152" s="634"/>
      <c r="T152" s="337"/>
      <c r="U152" s="337"/>
      <c r="V152" s="337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</row>
    <row r="153" spans="1:38" ht="16.5" customHeight="1">
      <c r="A153" s="337"/>
      <c r="B153" s="337"/>
      <c r="C153" s="377"/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337"/>
      <c r="P153" s="337"/>
      <c r="Q153" s="337"/>
      <c r="R153" s="337"/>
      <c r="S153" s="634"/>
      <c r="T153" s="337"/>
      <c r="U153" s="337"/>
      <c r="V153" s="337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</row>
    <row r="154" spans="1:38" ht="16.5" customHeight="1">
      <c r="A154" s="337"/>
      <c r="B154" s="337"/>
      <c r="C154" s="377"/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337"/>
      <c r="P154" s="337"/>
      <c r="Q154" s="337"/>
      <c r="R154" s="337"/>
      <c r="S154" s="634"/>
      <c r="T154" s="337"/>
      <c r="U154" s="337"/>
      <c r="V154" s="337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</row>
    <row r="155" spans="1:38" ht="16.5" customHeight="1">
      <c r="A155" s="337"/>
      <c r="B155" s="337"/>
      <c r="C155" s="377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337"/>
      <c r="P155" s="337"/>
      <c r="Q155" s="337"/>
      <c r="R155" s="337"/>
      <c r="S155" s="634"/>
      <c r="T155" s="337"/>
      <c r="U155" s="337"/>
      <c r="V155" s="337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</row>
    <row r="156" spans="1:38" ht="16.5" customHeight="1">
      <c r="A156" s="337"/>
      <c r="B156" s="337"/>
      <c r="C156" s="37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  <c r="Q156" s="337"/>
      <c r="R156" s="337"/>
      <c r="S156" s="634"/>
      <c r="T156" s="337"/>
      <c r="U156" s="337"/>
      <c r="V156" s="337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</row>
    <row r="157" spans="1:38" ht="16.5" customHeight="1">
      <c r="A157" s="337"/>
      <c r="B157" s="337"/>
      <c r="C157" s="377"/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337"/>
      <c r="P157" s="337"/>
      <c r="Q157" s="337"/>
      <c r="R157" s="337"/>
      <c r="S157" s="634"/>
      <c r="T157" s="337"/>
      <c r="U157" s="337"/>
      <c r="V157" s="337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</row>
    <row r="158" spans="1:38" ht="16.5" customHeight="1">
      <c r="A158" s="337"/>
      <c r="B158" s="337"/>
      <c r="C158" s="377"/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337"/>
      <c r="P158" s="337"/>
      <c r="Q158" s="337"/>
      <c r="R158" s="337"/>
      <c r="S158" s="634"/>
      <c r="T158" s="337"/>
      <c r="U158" s="337"/>
      <c r="V158" s="337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</row>
    <row r="159" spans="1:38" ht="16.5" customHeight="1">
      <c r="A159" s="337"/>
      <c r="B159" s="337"/>
      <c r="C159" s="377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337"/>
      <c r="P159" s="337"/>
      <c r="Q159" s="337"/>
      <c r="R159" s="337"/>
      <c r="S159" s="634"/>
      <c r="T159" s="337"/>
      <c r="U159" s="337"/>
      <c r="V159" s="337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</row>
    <row r="160" spans="1:38" ht="16.5" customHeight="1">
      <c r="A160" s="337"/>
      <c r="B160" s="337"/>
      <c r="C160" s="377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  <c r="P160" s="337"/>
      <c r="Q160" s="337"/>
      <c r="R160" s="337"/>
      <c r="S160" s="634"/>
      <c r="T160" s="337"/>
      <c r="U160" s="337"/>
      <c r="V160" s="337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</row>
    <row r="161" spans="1:38" ht="16.5" customHeight="1">
      <c r="A161" s="337"/>
      <c r="B161" s="337"/>
      <c r="C161" s="377"/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337"/>
      <c r="P161" s="337"/>
      <c r="Q161" s="337"/>
      <c r="R161" s="337"/>
      <c r="S161" s="634"/>
      <c r="T161" s="337"/>
      <c r="U161" s="337"/>
      <c r="V161" s="337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</row>
    <row r="162" spans="1:38" ht="16.5" customHeight="1">
      <c r="A162" s="337"/>
      <c r="B162" s="337"/>
      <c r="C162" s="377"/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337"/>
      <c r="P162" s="337"/>
      <c r="Q162" s="337"/>
      <c r="R162" s="337"/>
      <c r="S162" s="634"/>
      <c r="T162" s="337"/>
      <c r="U162" s="337"/>
      <c r="V162" s="337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</row>
    <row r="163" spans="1:38" ht="16.5" customHeight="1">
      <c r="A163" s="337"/>
      <c r="B163" s="337"/>
      <c r="C163" s="377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  <c r="Q163" s="337"/>
      <c r="R163" s="337"/>
      <c r="S163" s="634"/>
      <c r="T163" s="337"/>
      <c r="U163" s="337"/>
      <c r="V163" s="337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</row>
    <row r="164" spans="1:38" ht="16.5" customHeight="1">
      <c r="A164" s="337"/>
      <c r="B164" s="337"/>
      <c r="C164" s="377"/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337"/>
      <c r="P164" s="337"/>
      <c r="Q164" s="337"/>
      <c r="R164" s="337"/>
      <c r="S164" s="634"/>
      <c r="T164" s="337"/>
      <c r="U164" s="337"/>
      <c r="V164" s="337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</row>
    <row r="165" spans="1:38" ht="16.5" customHeight="1">
      <c r="A165" s="337"/>
      <c r="B165" s="337"/>
      <c r="C165" s="377"/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337"/>
      <c r="P165" s="337"/>
      <c r="Q165" s="337"/>
      <c r="R165" s="337"/>
      <c r="S165" s="634"/>
      <c r="T165" s="337"/>
      <c r="U165" s="337"/>
      <c r="V165" s="337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</row>
    <row r="166" spans="1:38" ht="16.5" customHeight="1">
      <c r="A166" s="337"/>
      <c r="B166" s="337"/>
      <c r="C166" s="377"/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337"/>
      <c r="P166" s="337"/>
      <c r="Q166" s="337"/>
      <c r="R166" s="337"/>
      <c r="S166" s="634"/>
      <c r="T166" s="337"/>
      <c r="U166" s="337"/>
      <c r="V166" s="337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</row>
    <row r="167" spans="1:38" ht="16.5" customHeight="1">
      <c r="A167" s="337"/>
      <c r="B167" s="337"/>
      <c r="C167" s="377"/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337"/>
      <c r="P167" s="337"/>
      <c r="Q167" s="337"/>
      <c r="R167" s="337"/>
      <c r="S167" s="634"/>
      <c r="T167" s="337"/>
      <c r="U167" s="337"/>
      <c r="V167" s="337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</row>
    <row r="168" spans="1:38" ht="16.5" customHeight="1">
      <c r="A168" s="337"/>
      <c r="B168" s="337"/>
      <c r="C168" s="37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7"/>
      <c r="R168" s="337"/>
      <c r="S168" s="634"/>
      <c r="T168" s="337"/>
      <c r="U168" s="337"/>
      <c r="V168" s="337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</row>
    <row r="169" spans="1:38" ht="16.5" customHeight="1">
      <c r="A169" s="337"/>
      <c r="B169" s="337"/>
      <c r="C169" s="377"/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337"/>
      <c r="P169" s="337"/>
      <c r="Q169" s="337"/>
      <c r="R169" s="337"/>
      <c r="S169" s="634"/>
      <c r="T169" s="337"/>
      <c r="U169" s="337"/>
      <c r="V169" s="337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</row>
    <row r="170" spans="1:38" ht="16.5" customHeight="1">
      <c r="A170" s="337"/>
      <c r="B170" s="337"/>
      <c r="C170" s="377"/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337"/>
      <c r="P170" s="337"/>
      <c r="Q170" s="337"/>
      <c r="R170" s="337"/>
      <c r="S170" s="634"/>
      <c r="T170" s="337"/>
      <c r="U170" s="337"/>
      <c r="V170" s="337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</row>
    <row r="171" spans="1:38" ht="16.5" customHeight="1">
      <c r="A171" s="337"/>
      <c r="B171" s="337"/>
      <c r="C171" s="377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  <c r="Q171" s="337"/>
      <c r="R171" s="337"/>
      <c r="S171" s="634"/>
      <c r="T171" s="337"/>
      <c r="U171" s="337"/>
      <c r="V171" s="337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  <c r="AL171" s="320"/>
    </row>
    <row r="172" spans="1:38" ht="16.5" customHeight="1">
      <c r="A172" s="337"/>
      <c r="B172" s="337"/>
      <c r="C172" s="37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  <c r="Q172" s="337"/>
      <c r="R172" s="337"/>
      <c r="S172" s="634"/>
      <c r="T172" s="337"/>
      <c r="U172" s="337"/>
      <c r="V172" s="337"/>
      <c r="W172" s="320"/>
      <c r="X172" s="320"/>
      <c r="Y172" s="320"/>
      <c r="Z172" s="320"/>
      <c r="AA172" s="320"/>
      <c r="AB172" s="320"/>
      <c r="AC172" s="320"/>
      <c r="AD172" s="320"/>
      <c r="AE172" s="320"/>
      <c r="AF172" s="320"/>
      <c r="AG172" s="320"/>
      <c r="AH172" s="320"/>
      <c r="AI172" s="320"/>
      <c r="AJ172" s="320"/>
      <c r="AK172" s="320"/>
      <c r="AL172" s="320"/>
    </row>
    <row r="173" spans="1:38" ht="16.5" customHeight="1">
      <c r="A173" s="337"/>
      <c r="B173" s="337"/>
      <c r="C173" s="377"/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337"/>
      <c r="P173" s="337"/>
      <c r="Q173" s="337"/>
      <c r="R173" s="337"/>
      <c r="S173" s="634"/>
      <c r="T173" s="337"/>
      <c r="U173" s="337"/>
      <c r="V173" s="337"/>
      <c r="W173" s="320"/>
      <c r="X173" s="320"/>
      <c r="Y173" s="320"/>
      <c r="Z173" s="320"/>
      <c r="AA173" s="320"/>
      <c r="AB173" s="320"/>
      <c r="AC173" s="320"/>
      <c r="AD173" s="320"/>
      <c r="AE173" s="320"/>
      <c r="AF173" s="320"/>
      <c r="AG173" s="320"/>
      <c r="AH173" s="320"/>
      <c r="AI173" s="320"/>
      <c r="AJ173" s="320"/>
      <c r="AK173" s="320"/>
      <c r="AL173" s="320"/>
    </row>
    <row r="174" spans="1:38" ht="16.5" customHeight="1">
      <c r="A174" s="337"/>
      <c r="B174" s="337"/>
      <c r="C174" s="377"/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337"/>
      <c r="P174" s="337"/>
      <c r="Q174" s="337"/>
      <c r="R174" s="337"/>
      <c r="S174" s="634"/>
      <c r="T174" s="337"/>
      <c r="U174" s="337"/>
      <c r="V174" s="337"/>
      <c r="W174" s="320"/>
      <c r="X174" s="320"/>
      <c r="Y174" s="320"/>
      <c r="Z174" s="320"/>
      <c r="AA174" s="320"/>
      <c r="AB174" s="320"/>
      <c r="AC174" s="320"/>
      <c r="AD174" s="320"/>
      <c r="AE174" s="320"/>
      <c r="AF174" s="320"/>
      <c r="AG174" s="320"/>
      <c r="AH174" s="320"/>
      <c r="AI174" s="320"/>
      <c r="AJ174" s="320"/>
      <c r="AK174" s="320"/>
      <c r="AL174" s="320"/>
    </row>
    <row r="175" spans="1:38" ht="16.5" customHeight="1">
      <c r="A175" s="337"/>
      <c r="B175" s="337"/>
      <c r="C175" s="37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37"/>
      <c r="S175" s="634"/>
      <c r="T175" s="337"/>
      <c r="U175" s="337"/>
      <c r="V175" s="337"/>
      <c r="W175" s="320"/>
      <c r="X175" s="320"/>
      <c r="Y175" s="320"/>
      <c r="Z175" s="320"/>
      <c r="AA175" s="320"/>
      <c r="AB175" s="320"/>
      <c r="AC175" s="320"/>
      <c r="AD175" s="320"/>
      <c r="AE175" s="320"/>
      <c r="AF175" s="320"/>
      <c r="AG175" s="320"/>
      <c r="AH175" s="320"/>
      <c r="AI175" s="320"/>
      <c r="AJ175" s="320"/>
      <c r="AK175" s="320"/>
      <c r="AL175" s="320"/>
    </row>
    <row r="176" spans="1:38" ht="16.5" customHeight="1">
      <c r="A176" s="337"/>
      <c r="B176" s="337"/>
      <c r="C176" s="377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337"/>
      <c r="P176" s="337"/>
      <c r="Q176" s="337"/>
      <c r="R176" s="337"/>
      <c r="S176" s="634"/>
      <c r="T176" s="337"/>
      <c r="U176" s="337"/>
      <c r="V176" s="337"/>
      <c r="W176" s="320"/>
      <c r="X176" s="320"/>
      <c r="Y176" s="320"/>
      <c r="Z176" s="320"/>
      <c r="AA176" s="320"/>
      <c r="AB176" s="320"/>
      <c r="AC176" s="320"/>
      <c r="AD176" s="320"/>
      <c r="AE176" s="320"/>
      <c r="AF176" s="320"/>
      <c r="AG176" s="320"/>
      <c r="AH176" s="320"/>
      <c r="AI176" s="320"/>
      <c r="AJ176" s="320"/>
      <c r="AK176" s="320"/>
      <c r="AL176" s="320"/>
    </row>
    <row r="177" spans="1:38" ht="16.5" customHeight="1">
      <c r="A177" s="337"/>
      <c r="B177" s="337"/>
      <c r="C177" s="37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634"/>
      <c r="T177" s="337"/>
      <c r="U177" s="337"/>
      <c r="V177" s="337"/>
      <c r="W177" s="320"/>
      <c r="X177" s="320"/>
      <c r="Y177" s="320"/>
      <c r="Z177" s="320"/>
      <c r="AA177" s="320"/>
      <c r="AB177" s="320"/>
      <c r="AC177" s="320"/>
      <c r="AD177" s="320"/>
      <c r="AE177" s="320"/>
      <c r="AF177" s="320"/>
      <c r="AG177" s="320"/>
      <c r="AH177" s="320"/>
      <c r="AI177" s="320"/>
      <c r="AJ177" s="320"/>
      <c r="AK177" s="320"/>
      <c r="AL177" s="320"/>
    </row>
    <row r="178" spans="1:38" ht="16.5" customHeight="1">
      <c r="A178" s="337"/>
      <c r="B178" s="337"/>
      <c r="C178" s="377"/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337"/>
      <c r="P178" s="337"/>
      <c r="Q178" s="337"/>
      <c r="R178" s="337"/>
      <c r="S178" s="634"/>
      <c r="T178" s="337"/>
      <c r="U178" s="337"/>
      <c r="V178" s="337"/>
      <c r="W178" s="320"/>
      <c r="X178" s="320"/>
      <c r="Y178" s="320"/>
      <c r="Z178" s="320"/>
      <c r="AA178" s="320"/>
      <c r="AB178" s="320"/>
      <c r="AC178" s="320"/>
      <c r="AD178" s="320"/>
      <c r="AE178" s="320"/>
      <c r="AF178" s="320"/>
      <c r="AG178" s="320"/>
      <c r="AH178" s="320"/>
      <c r="AI178" s="320"/>
      <c r="AJ178" s="320"/>
      <c r="AK178" s="320"/>
      <c r="AL178" s="320"/>
    </row>
    <row r="179" spans="1:38" ht="16.5" customHeight="1">
      <c r="A179" s="337"/>
      <c r="B179" s="337"/>
      <c r="C179" s="377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634"/>
      <c r="T179" s="337"/>
      <c r="U179" s="337"/>
      <c r="V179" s="337"/>
      <c r="W179" s="320"/>
      <c r="X179" s="320"/>
      <c r="Y179" s="320"/>
      <c r="Z179" s="320"/>
      <c r="AA179" s="320"/>
      <c r="AB179" s="320"/>
      <c r="AC179" s="320"/>
      <c r="AD179" s="320"/>
      <c r="AE179" s="320"/>
      <c r="AF179" s="320"/>
      <c r="AG179" s="320"/>
      <c r="AH179" s="320"/>
      <c r="AI179" s="320"/>
      <c r="AJ179" s="320"/>
      <c r="AK179" s="320"/>
      <c r="AL179" s="320"/>
    </row>
    <row r="180" spans="1:38" ht="16.5" customHeight="1">
      <c r="A180" s="337"/>
      <c r="B180" s="337"/>
      <c r="C180" s="377"/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337"/>
      <c r="P180" s="337"/>
      <c r="Q180" s="337"/>
      <c r="R180" s="337"/>
      <c r="S180" s="634"/>
      <c r="T180" s="337"/>
      <c r="U180" s="337"/>
      <c r="V180" s="337"/>
      <c r="W180" s="320"/>
      <c r="X180" s="320"/>
      <c r="Y180" s="320"/>
      <c r="Z180" s="320"/>
      <c r="AA180" s="320"/>
      <c r="AB180" s="320"/>
      <c r="AC180" s="320"/>
      <c r="AD180" s="320"/>
      <c r="AE180" s="320"/>
      <c r="AF180" s="320"/>
      <c r="AG180" s="320"/>
      <c r="AH180" s="320"/>
      <c r="AI180" s="320"/>
      <c r="AJ180" s="320"/>
      <c r="AK180" s="320"/>
      <c r="AL180" s="320"/>
    </row>
    <row r="181" spans="1:38" ht="16.5" customHeight="1">
      <c r="A181" s="337"/>
      <c r="B181" s="337"/>
      <c r="C181" s="377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337"/>
      <c r="P181" s="337"/>
      <c r="Q181" s="337"/>
      <c r="R181" s="337"/>
      <c r="S181" s="634"/>
      <c r="T181" s="337"/>
      <c r="U181" s="337"/>
      <c r="V181" s="337"/>
      <c r="W181" s="320"/>
      <c r="X181" s="320"/>
      <c r="Y181" s="320"/>
      <c r="Z181" s="320"/>
      <c r="AA181" s="320"/>
      <c r="AB181" s="320"/>
      <c r="AC181" s="320"/>
      <c r="AD181" s="320"/>
      <c r="AE181" s="320"/>
      <c r="AF181" s="320"/>
      <c r="AG181" s="320"/>
      <c r="AH181" s="320"/>
      <c r="AI181" s="320"/>
      <c r="AJ181" s="320"/>
      <c r="AK181" s="320"/>
      <c r="AL181" s="320"/>
    </row>
    <row r="182" spans="1:38" ht="16.5" customHeight="1">
      <c r="A182" s="337"/>
      <c r="B182" s="337"/>
      <c r="C182" s="377"/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337"/>
      <c r="P182" s="337"/>
      <c r="Q182" s="337"/>
      <c r="R182" s="337"/>
      <c r="S182" s="634"/>
      <c r="T182" s="337"/>
      <c r="U182" s="337"/>
      <c r="V182" s="337"/>
      <c r="W182" s="320"/>
      <c r="X182" s="320"/>
      <c r="Y182" s="320"/>
      <c r="Z182" s="320"/>
      <c r="AA182" s="320"/>
      <c r="AB182" s="320"/>
      <c r="AC182" s="320"/>
      <c r="AD182" s="320"/>
      <c r="AE182" s="320"/>
      <c r="AF182" s="320"/>
      <c r="AG182" s="320"/>
      <c r="AH182" s="320"/>
      <c r="AI182" s="320"/>
      <c r="AJ182" s="320"/>
      <c r="AK182" s="320"/>
      <c r="AL182" s="320"/>
    </row>
    <row r="183" spans="1:38" ht="16.5" customHeight="1">
      <c r="A183" s="337"/>
      <c r="B183" s="337"/>
      <c r="C183" s="377"/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337"/>
      <c r="P183" s="337"/>
      <c r="Q183" s="337"/>
      <c r="R183" s="337"/>
      <c r="S183" s="634"/>
      <c r="T183" s="337"/>
      <c r="U183" s="337"/>
      <c r="V183" s="337"/>
      <c r="W183" s="320"/>
      <c r="X183" s="320"/>
      <c r="Y183" s="320"/>
      <c r="Z183" s="320"/>
      <c r="AA183" s="320"/>
      <c r="AB183" s="320"/>
      <c r="AC183" s="320"/>
      <c r="AD183" s="320"/>
      <c r="AE183" s="320"/>
      <c r="AF183" s="320"/>
      <c r="AG183" s="320"/>
      <c r="AH183" s="320"/>
      <c r="AI183" s="320"/>
      <c r="AJ183" s="320"/>
      <c r="AK183" s="320"/>
      <c r="AL183" s="320"/>
    </row>
    <row r="184" spans="1:38" ht="16.5" customHeight="1">
      <c r="A184" s="337"/>
      <c r="B184" s="337"/>
      <c r="C184" s="377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337"/>
      <c r="P184" s="337"/>
      <c r="Q184" s="337"/>
      <c r="R184" s="337"/>
      <c r="S184" s="634"/>
      <c r="T184" s="337"/>
      <c r="U184" s="337"/>
      <c r="V184" s="337"/>
      <c r="W184" s="320"/>
      <c r="X184" s="320"/>
      <c r="Y184" s="320"/>
      <c r="Z184" s="320"/>
      <c r="AA184" s="320"/>
      <c r="AB184" s="320"/>
      <c r="AC184" s="320"/>
      <c r="AD184" s="320"/>
      <c r="AE184" s="320"/>
      <c r="AF184" s="320"/>
      <c r="AG184" s="320"/>
      <c r="AH184" s="320"/>
      <c r="AI184" s="320"/>
      <c r="AJ184" s="320"/>
      <c r="AK184" s="320"/>
      <c r="AL184" s="320"/>
    </row>
    <row r="185" spans="1:38" ht="16.5" customHeight="1">
      <c r="A185" s="337"/>
      <c r="B185" s="337"/>
      <c r="C185" s="377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337"/>
      <c r="P185" s="337"/>
      <c r="Q185" s="337"/>
      <c r="R185" s="337"/>
      <c r="S185" s="634"/>
      <c r="T185" s="337"/>
      <c r="U185" s="337"/>
      <c r="V185" s="337"/>
      <c r="W185" s="320"/>
      <c r="X185" s="320"/>
      <c r="Y185" s="320"/>
      <c r="Z185" s="320"/>
      <c r="AA185" s="320"/>
      <c r="AB185" s="320"/>
      <c r="AC185" s="320"/>
      <c r="AD185" s="320"/>
      <c r="AE185" s="320"/>
      <c r="AF185" s="320"/>
      <c r="AG185" s="320"/>
      <c r="AH185" s="320"/>
      <c r="AI185" s="320"/>
      <c r="AJ185" s="320"/>
      <c r="AK185" s="320"/>
      <c r="AL185" s="320"/>
    </row>
    <row r="186" spans="1:38" ht="16.5" customHeight="1">
      <c r="A186" s="337"/>
      <c r="B186" s="337"/>
      <c r="C186" s="377"/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337"/>
      <c r="P186" s="337"/>
      <c r="Q186" s="337"/>
      <c r="R186" s="337"/>
      <c r="S186" s="634"/>
      <c r="T186" s="337"/>
      <c r="U186" s="337"/>
      <c r="V186" s="337"/>
      <c r="W186" s="320"/>
      <c r="X186" s="320"/>
      <c r="Y186" s="320"/>
      <c r="Z186" s="320"/>
      <c r="AA186" s="320"/>
      <c r="AB186" s="320"/>
      <c r="AC186" s="320"/>
      <c r="AD186" s="320"/>
      <c r="AE186" s="320"/>
      <c r="AF186" s="320"/>
      <c r="AG186" s="320"/>
      <c r="AH186" s="320"/>
      <c r="AI186" s="320"/>
      <c r="AJ186" s="320"/>
      <c r="AK186" s="320"/>
      <c r="AL186" s="320"/>
    </row>
    <row r="187" spans="1:38" ht="16.5" customHeight="1">
      <c r="A187" s="337"/>
      <c r="B187" s="337"/>
      <c r="C187" s="377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37"/>
      <c r="S187" s="634"/>
      <c r="T187" s="337"/>
      <c r="U187" s="337"/>
      <c r="V187" s="337"/>
      <c r="W187" s="320"/>
      <c r="X187" s="320"/>
      <c r="Y187" s="320"/>
      <c r="Z187" s="320"/>
      <c r="AA187" s="320"/>
      <c r="AB187" s="320"/>
      <c r="AC187" s="320"/>
      <c r="AD187" s="320"/>
      <c r="AE187" s="320"/>
      <c r="AF187" s="320"/>
      <c r="AG187" s="320"/>
      <c r="AH187" s="320"/>
      <c r="AI187" s="320"/>
      <c r="AJ187" s="320"/>
      <c r="AK187" s="320"/>
      <c r="AL187" s="320"/>
    </row>
    <row r="188" spans="1:38" ht="16.5" customHeight="1">
      <c r="A188" s="337"/>
      <c r="B188" s="337"/>
      <c r="C188" s="377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337"/>
      <c r="P188" s="337"/>
      <c r="Q188" s="337"/>
      <c r="R188" s="337"/>
      <c r="S188" s="634"/>
      <c r="T188" s="337"/>
      <c r="U188" s="337"/>
      <c r="V188" s="337"/>
      <c r="W188" s="320"/>
      <c r="X188" s="320"/>
      <c r="Y188" s="320"/>
      <c r="Z188" s="320"/>
      <c r="AA188" s="320"/>
      <c r="AB188" s="320"/>
      <c r="AC188" s="320"/>
      <c r="AD188" s="320"/>
      <c r="AE188" s="320"/>
      <c r="AF188" s="320"/>
      <c r="AG188" s="320"/>
      <c r="AH188" s="320"/>
      <c r="AI188" s="320"/>
      <c r="AJ188" s="320"/>
      <c r="AK188" s="320"/>
      <c r="AL188" s="320"/>
    </row>
    <row r="189" spans="1:38" ht="16.5" customHeight="1">
      <c r="A189" s="337"/>
      <c r="B189" s="337"/>
      <c r="C189" s="377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337"/>
      <c r="P189" s="337"/>
      <c r="Q189" s="337"/>
      <c r="R189" s="337"/>
      <c r="S189" s="634"/>
      <c r="T189" s="337"/>
      <c r="U189" s="337"/>
      <c r="V189" s="337"/>
      <c r="W189" s="320"/>
      <c r="X189" s="320"/>
      <c r="Y189" s="320"/>
      <c r="Z189" s="320"/>
      <c r="AA189" s="320"/>
      <c r="AB189" s="320"/>
      <c r="AC189" s="320"/>
      <c r="AD189" s="320"/>
      <c r="AE189" s="320"/>
      <c r="AF189" s="320"/>
      <c r="AG189" s="320"/>
      <c r="AH189" s="320"/>
      <c r="AI189" s="320"/>
      <c r="AJ189" s="320"/>
      <c r="AK189" s="320"/>
      <c r="AL189" s="320"/>
    </row>
    <row r="190" spans="1:38" ht="16.5" customHeight="1">
      <c r="A190" s="337"/>
      <c r="B190" s="337"/>
      <c r="C190" s="377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337"/>
      <c r="P190" s="337"/>
      <c r="Q190" s="337"/>
      <c r="R190" s="337"/>
      <c r="S190" s="634"/>
      <c r="T190" s="337"/>
      <c r="U190" s="337"/>
      <c r="V190" s="337"/>
      <c r="W190" s="320"/>
      <c r="X190" s="320"/>
      <c r="Y190" s="320"/>
      <c r="Z190" s="320"/>
      <c r="AA190" s="320"/>
      <c r="AB190" s="320"/>
      <c r="AC190" s="320"/>
      <c r="AD190" s="320"/>
      <c r="AE190" s="320"/>
      <c r="AF190" s="320"/>
      <c r="AG190" s="320"/>
      <c r="AH190" s="320"/>
      <c r="AI190" s="320"/>
      <c r="AJ190" s="320"/>
      <c r="AK190" s="320"/>
      <c r="AL190" s="320"/>
    </row>
    <row r="191" spans="1:38" ht="16.5" customHeight="1">
      <c r="A191" s="337"/>
      <c r="B191" s="337"/>
      <c r="C191" s="377"/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337"/>
      <c r="P191" s="337"/>
      <c r="Q191" s="337"/>
      <c r="R191" s="337"/>
      <c r="S191" s="634"/>
      <c r="T191" s="337"/>
      <c r="U191" s="337"/>
      <c r="V191" s="337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0"/>
      <c r="AG191" s="320"/>
      <c r="AH191" s="320"/>
      <c r="AI191" s="320"/>
      <c r="AJ191" s="320"/>
      <c r="AK191" s="320"/>
      <c r="AL191" s="320"/>
    </row>
    <row r="192" spans="1:38" ht="16.5" customHeight="1">
      <c r="A192" s="337"/>
      <c r="B192" s="337"/>
      <c r="C192" s="37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  <c r="Q192" s="337"/>
      <c r="R192" s="337"/>
      <c r="S192" s="634"/>
      <c r="T192" s="337"/>
      <c r="U192" s="337"/>
      <c r="V192" s="337"/>
      <c r="W192" s="320"/>
      <c r="X192" s="320"/>
      <c r="Y192" s="320"/>
      <c r="Z192" s="320"/>
      <c r="AA192" s="320"/>
      <c r="AB192" s="320"/>
      <c r="AC192" s="320"/>
      <c r="AD192" s="320"/>
      <c r="AE192" s="320"/>
      <c r="AF192" s="320"/>
      <c r="AG192" s="320"/>
      <c r="AH192" s="320"/>
      <c r="AI192" s="320"/>
      <c r="AJ192" s="320"/>
      <c r="AK192" s="320"/>
      <c r="AL192" s="320"/>
    </row>
    <row r="193" spans="1:38" ht="16.5" customHeight="1">
      <c r="A193" s="337"/>
      <c r="B193" s="337"/>
      <c r="C193" s="377"/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337"/>
      <c r="P193" s="337"/>
      <c r="Q193" s="337"/>
      <c r="R193" s="337"/>
      <c r="S193" s="634"/>
      <c r="T193" s="337"/>
      <c r="U193" s="337"/>
      <c r="V193" s="337"/>
      <c r="W193" s="320"/>
      <c r="X193" s="320"/>
      <c r="Y193" s="320"/>
      <c r="Z193" s="320"/>
      <c r="AA193" s="320"/>
      <c r="AB193" s="320"/>
      <c r="AC193" s="320"/>
      <c r="AD193" s="320"/>
      <c r="AE193" s="320"/>
      <c r="AF193" s="320"/>
      <c r="AG193" s="320"/>
      <c r="AH193" s="320"/>
      <c r="AI193" s="320"/>
      <c r="AJ193" s="320"/>
      <c r="AK193" s="320"/>
      <c r="AL193" s="320"/>
    </row>
    <row r="194" spans="1:38" ht="16.5" customHeight="1">
      <c r="A194" s="337"/>
      <c r="B194" s="337"/>
      <c r="C194" s="377"/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337"/>
      <c r="P194" s="337"/>
      <c r="Q194" s="337"/>
      <c r="R194" s="337"/>
      <c r="S194" s="634"/>
      <c r="T194" s="337"/>
      <c r="U194" s="337"/>
      <c r="V194" s="337"/>
      <c r="W194" s="320"/>
      <c r="X194" s="320"/>
      <c r="Y194" s="320"/>
      <c r="Z194" s="320"/>
      <c r="AA194" s="320"/>
      <c r="AB194" s="320"/>
      <c r="AC194" s="320"/>
      <c r="AD194" s="320"/>
      <c r="AE194" s="320"/>
      <c r="AF194" s="320"/>
      <c r="AG194" s="320"/>
      <c r="AH194" s="320"/>
      <c r="AI194" s="320"/>
      <c r="AJ194" s="320"/>
      <c r="AK194" s="320"/>
      <c r="AL194" s="320"/>
    </row>
    <row r="195" spans="1:38" ht="16.5" customHeight="1">
      <c r="A195" s="337"/>
      <c r="B195" s="337"/>
      <c r="C195" s="377"/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337"/>
      <c r="P195" s="337"/>
      <c r="Q195" s="337"/>
      <c r="R195" s="337"/>
      <c r="S195" s="634"/>
      <c r="T195" s="337"/>
      <c r="U195" s="337"/>
      <c r="V195" s="337"/>
      <c r="W195" s="320"/>
      <c r="X195" s="320"/>
      <c r="Y195" s="320"/>
      <c r="Z195" s="320"/>
      <c r="AA195" s="320"/>
      <c r="AB195" s="320"/>
      <c r="AC195" s="320"/>
      <c r="AD195" s="320"/>
      <c r="AE195" s="320"/>
      <c r="AF195" s="320"/>
      <c r="AG195" s="320"/>
      <c r="AH195" s="320"/>
      <c r="AI195" s="320"/>
      <c r="AJ195" s="320"/>
      <c r="AK195" s="320"/>
      <c r="AL195" s="320"/>
    </row>
    <row r="196" spans="1:38" ht="16.5" customHeight="1">
      <c r="A196" s="337"/>
      <c r="B196" s="337"/>
      <c r="C196" s="377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337"/>
      <c r="P196" s="337"/>
      <c r="Q196" s="337"/>
      <c r="R196" s="337"/>
      <c r="S196" s="634"/>
      <c r="T196" s="337"/>
      <c r="U196" s="337"/>
      <c r="V196" s="337"/>
      <c r="W196" s="320"/>
      <c r="X196" s="320"/>
      <c r="Y196" s="320"/>
      <c r="Z196" s="320"/>
      <c r="AA196" s="320"/>
      <c r="AB196" s="320"/>
      <c r="AC196" s="320"/>
      <c r="AD196" s="320"/>
      <c r="AE196" s="320"/>
      <c r="AF196" s="320"/>
      <c r="AG196" s="320"/>
      <c r="AH196" s="320"/>
      <c r="AI196" s="320"/>
      <c r="AJ196" s="320"/>
      <c r="AK196" s="320"/>
      <c r="AL196" s="320"/>
    </row>
    <row r="197" spans="1:38" ht="16.5" customHeight="1">
      <c r="A197" s="337"/>
      <c r="B197" s="337"/>
      <c r="C197" s="377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337"/>
      <c r="P197" s="337"/>
      <c r="Q197" s="337"/>
      <c r="R197" s="337"/>
      <c r="S197" s="634"/>
      <c r="T197" s="337"/>
      <c r="U197" s="337"/>
      <c r="V197" s="337"/>
      <c r="W197" s="320"/>
      <c r="X197" s="320"/>
      <c r="Y197" s="320"/>
      <c r="Z197" s="320"/>
      <c r="AA197" s="320"/>
      <c r="AB197" s="320"/>
      <c r="AC197" s="320"/>
      <c r="AD197" s="320"/>
      <c r="AE197" s="320"/>
      <c r="AF197" s="320"/>
      <c r="AG197" s="320"/>
      <c r="AH197" s="320"/>
      <c r="AI197" s="320"/>
      <c r="AJ197" s="320"/>
      <c r="AK197" s="320"/>
      <c r="AL197" s="320"/>
    </row>
    <row r="198" spans="1:38" ht="16.5" customHeight="1">
      <c r="A198" s="337"/>
      <c r="B198" s="337"/>
      <c r="C198" s="377"/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337"/>
      <c r="P198" s="337"/>
      <c r="Q198" s="337"/>
      <c r="R198" s="337"/>
      <c r="S198" s="634"/>
      <c r="T198" s="337"/>
      <c r="U198" s="337"/>
      <c r="V198" s="337"/>
      <c r="W198" s="320"/>
      <c r="X198" s="320"/>
      <c r="Y198" s="320"/>
      <c r="Z198" s="320"/>
      <c r="AA198" s="320"/>
      <c r="AB198" s="320"/>
      <c r="AC198" s="320"/>
      <c r="AD198" s="320"/>
      <c r="AE198" s="320"/>
      <c r="AF198" s="320"/>
      <c r="AG198" s="320"/>
      <c r="AH198" s="320"/>
      <c r="AI198" s="320"/>
      <c r="AJ198" s="320"/>
      <c r="AK198" s="320"/>
      <c r="AL198" s="320"/>
    </row>
    <row r="199" spans="1:38" ht="16.5" customHeight="1">
      <c r="A199" s="337"/>
      <c r="B199" s="337"/>
      <c r="C199" s="377"/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337"/>
      <c r="P199" s="337"/>
      <c r="Q199" s="337"/>
      <c r="R199" s="337"/>
      <c r="S199" s="634"/>
      <c r="T199" s="337"/>
      <c r="U199" s="337"/>
      <c r="V199" s="337"/>
      <c r="W199" s="320"/>
      <c r="X199" s="320"/>
      <c r="Y199" s="320"/>
      <c r="Z199" s="320"/>
      <c r="AA199" s="320"/>
      <c r="AB199" s="320"/>
      <c r="AC199" s="320"/>
      <c r="AD199" s="320"/>
      <c r="AE199" s="320"/>
      <c r="AF199" s="320"/>
      <c r="AG199" s="320"/>
      <c r="AH199" s="320"/>
      <c r="AI199" s="320"/>
      <c r="AJ199" s="320"/>
      <c r="AK199" s="320"/>
      <c r="AL199" s="320"/>
    </row>
    <row r="200" spans="1:38" ht="16.5" customHeight="1">
      <c r="A200" s="337"/>
      <c r="B200" s="337"/>
      <c r="C200" s="377"/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337"/>
      <c r="P200" s="337"/>
      <c r="Q200" s="337"/>
      <c r="R200" s="337"/>
      <c r="S200" s="634"/>
      <c r="T200" s="337"/>
      <c r="U200" s="337"/>
      <c r="V200" s="337"/>
      <c r="W200" s="320"/>
      <c r="X200" s="320"/>
      <c r="Y200" s="320"/>
      <c r="Z200" s="320"/>
      <c r="AA200" s="320"/>
      <c r="AB200" s="320"/>
      <c r="AC200" s="320"/>
      <c r="AD200" s="320"/>
      <c r="AE200" s="320"/>
      <c r="AF200" s="320"/>
      <c r="AG200" s="320"/>
      <c r="AH200" s="320"/>
      <c r="AI200" s="320"/>
      <c r="AJ200" s="320"/>
      <c r="AK200" s="320"/>
      <c r="AL200" s="320"/>
    </row>
    <row r="201" spans="1:38" ht="16.5" customHeight="1">
      <c r="A201" s="337"/>
      <c r="B201" s="337"/>
      <c r="C201" s="377"/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337"/>
      <c r="P201" s="337"/>
      <c r="Q201" s="337"/>
      <c r="R201" s="337"/>
      <c r="S201" s="634"/>
      <c r="T201" s="337"/>
      <c r="U201" s="337"/>
      <c r="V201" s="337"/>
      <c r="W201" s="320"/>
      <c r="X201" s="320"/>
      <c r="Y201" s="320"/>
      <c r="Z201" s="320"/>
      <c r="AA201" s="320"/>
      <c r="AB201" s="320"/>
      <c r="AC201" s="320"/>
      <c r="AD201" s="320"/>
      <c r="AE201" s="320"/>
      <c r="AF201" s="320"/>
      <c r="AG201" s="320"/>
      <c r="AH201" s="320"/>
      <c r="AI201" s="320"/>
      <c r="AJ201" s="320"/>
      <c r="AK201" s="320"/>
      <c r="AL201" s="320"/>
    </row>
    <row r="202" spans="1:38" ht="16.5" customHeight="1">
      <c r="A202" s="337"/>
      <c r="B202" s="337"/>
      <c r="C202" s="377"/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337"/>
      <c r="P202" s="337"/>
      <c r="Q202" s="337"/>
      <c r="R202" s="337"/>
      <c r="S202" s="634"/>
      <c r="T202" s="337"/>
      <c r="U202" s="337"/>
      <c r="V202" s="337"/>
      <c r="W202" s="320"/>
      <c r="X202" s="320"/>
      <c r="Y202" s="320"/>
      <c r="Z202" s="320"/>
      <c r="AA202" s="320"/>
      <c r="AB202" s="320"/>
      <c r="AC202" s="320"/>
      <c r="AD202" s="320"/>
      <c r="AE202" s="320"/>
      <c r="AF202" s="320"/>
      <c r="AG202" s="320"/>
      <c r="AH202" s="320"/>
      <c r="AI202" s="320"/>
      <c r="AJ202" s="320"/>
      <c r="AK202" s="320"/>
      <c r="AL202" s="320"/>
    </row>
    <row r="203" spans="1:38" ht="16.5" customHeight="1">
      <c r="A203" s="337"/>
      <c r="B203" s="337"/>
      <c r="C203" s="377"/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337"/>
      <c r="P203" s="337"/>
      <c r="Q203" s="337"/>
      <c r="R203" s="337"/>
      <c r="S203" s="634"/>
      <c r="T203" s="337"/>
      <c r="U203" s="337"/>
      <c r="V203" s="337"/>
      <c r="W203" s="320"/>
      <c r="X203" s="320"/>
      <c r="Y203" s="320"/>
      <c r="Z203" s="320"/>
      <c r="AA203" s="320"/>
      <c r="AB203" s="320"/>
      <c r="AC203" s="320"/>
      <c r="AD203" s="320"/>
      <c r="AE203" s="320"/>
      <c r="AF203" s="320"/>
      <c r="AG203" s="320"/>
      <c r="AH203" s="320"/>
      <c r="AI203" s="320"/>
      <c r="AJ203" s="320"/>
      <c r="AK203" s="320"/>
      <c r="AL203" s="320"/>
    </row>
    <row r="204" spans="1:38" ht="16.5" customHeight="1">
      <c r="A204" s="337"/>
      <c r="B204" s="337"/>
      <c r="C204" s="377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337"/>
      <c r="P204" s="337"/>
      <c r="Q204" s="337"/>
      <c r="R204" s="337"/>
      <c r="S204" s="634"/>
      <c r="T204" s="337"/>
      <c r="U204" s="337"/>
      <c r="V204" s="337"/>
      <c r="W204" s="320"/>
      <c r="X204" s="320"/>
      <c r="Y204" s="320"/>
      <c r="Z204" s="320"/>
      <c r="AA204" s="320"/>
      <c r="AB204" s="320"/>
      <c r="AC204" s="320"/>
      <c r="AD204" s="320"/>
      <c r="AE204" s="320"/>
      <c r="AF204" s="320"/>
      <c r="AG204" s="320"/>
      <c r="AH204" s="320"/>
      <c r="AI204" s="320"/>
      <c r="AJ204" s="320"/>
      <c r="AK204" s="320"/>
      <c r="AL204" s="320"/>
    </row>
    <row r="205" spans="1:38" ht="16.5" customHeight="1">
      <c r="A205" s="337"/>
      <c r="B205" s="337"/>
      <c r="C205" s="377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7"/>
      <c r="Q205" s="337"/>
      <c r="R205" s="337"/>
      <c r="S205" s="634"/>
      <c r="T205" s="337"/>
      <c r="U205" s="337"/>
      <c r="V205" s="337"/>
      <c r="W205" s="320"/>
      <c r="X205" s="320"/>
      <c r="Y205" s="320"/>
      <c r="Z205" s="320"/>
      <c r="AA205" s="320"/>
      <c r="AB205" s="320"/>
      <c r="AC205" s="320"/>
      <c r="AD205" s="320"/>
      <c r="AE205" s="320"/>
      <c r="AF205" s="320"/>
      <c r="AG205" s="320"/>
      <c r="AH205" s="320"/>
      <c r="AI205" s="320"/>
      <c r="AJ205" s="320"/>
      <c r="AK205" s="320"/>
      <c r="AL205" s="320"/>
    </row>
    <row r="206" spans="1:38" ht="16.5" customHeight="1">
      <c r="A206" s="337"/>
      <c r="B206" s="337"/>
      <c r="C206" s="377"/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337"/>
      <c r="P206" s="337"/>
      <c r="Q206" s="337"/>
      <c r="R206" s="337"/>
      <c r="S206" s="634"/>
      <c r="T206" s="337"/>
      <c r="U206" s="337"/>
      <c r="V206" s="337"/>
      <c r="W206" s="320"/>
      <c r="X206" s="320"/>
      <c r="Y206" s="320"/>
      <c r="Z206" s="320"/>
      <c r="AA206" s="320"/>
      <c r="AB206" s="320"/>
      <c r="AC206" s="320"/>
      <c r="AD206" s="320"/>
      <c r="AE206" s="320"/>
      <c r="AF206" s="320"/>
      <c r="AG206" s="320"/>
      <c r="AH206" s="320"/>
      <c r="AI206" s="320"/>
      <c r="AJ206" s="320"/>
      <c r="AK206" s="320"/>
      <c r="AL206" s="320"/>
    </row>
    <row r="207" spans="1:38" ht="16.5" customHeight="1">
      <c r="A207" s="337"/>
      <c r="B207" s="337"/>
      <c r="C207" s="377"/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337"/>
      <c r="P207" s="337"/>
      <c r="Q207" s="337"/>
      <c r="R207" s="337"/>
      <c r="S207" s="634"/>
      <c r="T207" s="337"/>
      <c r="U207" s="337"/>
      <c r="V207" s="337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0"/>
      <c r="AH207" s="320"/>
      <c r="AI207" s="320"/>
      <c r="AJ207" s="320"/>
      <c r="AK207" s="320"/>
      <c r="AL207" s="320"/>
    </row>
    <row r="208" spans="1:38" ht="16.5" customHeight="1">
      <c r="A208" s="337"/>
      <c r="B208" s="337"/>
      <c r="C208" s="377"/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337"/>
      <c r="P208" s="337"/>
      <c r="Q208" s="337"/>
      <c r="R208" s="337"/>
      <c r="S208" s="634"/>
      <c r="T208" s="337"/>
      <c r="U208" s="337"/>
      <c r="V208" s="337"/>
      <c r="W208" s="320"/>
      <c r="X208" s="320"/>
      <c r="Y208" s="320"/>
      <c r="Z208" s="320"/>
      <c r="AA208" s="320"/>
      <c r="AB208" s="320"/>
      <c r="AC208" s="320"/>
      <c r="AD208" s="320"/>
      <c r="AE208" s="320"/>
      <c r="AF208" s="320"/>
      <c r="AG208" s="320"/>
      <c r="AH208" s="320"/>
      <c r="AI208" s="320"/>
      <c r="AJ208" s="320"/>
      <c r="AK208" s="320"/>
      <c r="AL208" s="320"/>
    </row>
    <row r="209" spans="1:38" ht="16.5" customHeight="1">
      <c r="A209" s="337"/>
      <c r="B209" s="337"/>
      <c r="C209" s="377"/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337"/>
      <c r="P209" s="337"/>
      <c r="Q209" s="337"/>
      <c r="R209" s="337"/>
      <c r="S209" s="634"/>
      <c r="T209" s="337"/>
      <c r="U209" s="337"/>
      <c r="V209" s="337"/>
      <c r="W209" s="320"/>
      <c r="X209" s="320"/>
      <c r="Y209" s="320"/>
      <c r="Z209" s="320"/>
      <c r="AA209" s="320"/>
      <c r="AB209" s="320"/>
      <c r="AC209" s="320"/>
      <c r="AD209" s="320"/>
      <c r="AE209" s="320"/>
      <c r="AF209" s="320"/>
      <c r="AG209" s="320"/>
      <c r="AH209" s="320"/>
      <c r="AI209" s="320"/>
      <c r="AJ209" s="320"/>
      <c r="AK209" s="320"/>
      <c r="AL209" s="320"/>
    </row>
    <row r="210" spans="1:38" ht="16.5" customHeight="1">
      <c r="A210" s="337"/>
      <c r="B210" s="337"/>
      <c r="C210" s="37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337"/>
      <c r="P210" s="337"/>
      <c r="Q210" s="337"/>
      <c r="R210" s="337"/>
      <c r="S210" s="634"/>
      <c r="T210" s="337"/>
      <c r="U210" s="337"/>
      <c r="V210" s="337"/>
      <c r="W210" s="320"/>
      <c r="X210" s="320"/>
      <c r="Y210" s="320"/>
      <c r="Z210" s="320"/>
      <c r="AA210" s="320"/>
      <c r="AB210" s="320"/>
      <c r="AC210" s="320"/>
      <c r="AD210" s="320"/>
      <c r="AE210" s="320"/>
      <c r="AF210" s="320"/>
      <c r="AG210" s="320"/>
      <c r="AH210" s="320"/>
      <c r="AI210" s="320"/>
      <c r="AJ210" s="320"/>
      <c r="AK210" s="320"/>
      <c r="AL210" s="320"/>
    </row>
    <row r="211" spans="1:38" ht="16.5" customHeight="1">
      <c r="A211" s="337"/>
      <c r="B211" s="337"/>
      <c r="C211" s="377"/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337"/>
      <c r="P211" s="337"/>
      <c r="Q211" s="337"/>
      <c r="R211" s="337"/>
      <c r="S211" s="634"/>
      <c r="T211" s="337"/>
      <c r="U211" s="337"/>
      <c r="V211" s="337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0"/>
      <c r="AH211" s="320"/>
      <c r="AI211" s="320"/>
      <c r="AJ211" s="320"/>
      <c r="AK211" s="320"/>
      <c r="AL211" s="320"/>
    </row>
    <row r="212" spans="1:38" ht="16.5" customHeight="1">
      <c r="A212" s="337"/>
      <c r="B212" s="337"/>
      <c r="C212" s="377"/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337"/>
      <c r="P212" s="337"/>
      <c r="Q212" s="337"/>
      <c r="R212" s="337"/>
      <c r="S212" s="634"/>
      <c r="T212" s="337"/>
      <c r="U212" s="337"/>
      <c r="V212" s="337"/>
      <c r="W212" s="320"/>
      <c r="X212" s="320"/>
      <c r="Y212" s="320"/>
      <c r="Z212" s="320"/>
      <c r="AA212" s="320"/>
      <c r="AB212" s="320"/>
      <c r="AC212" s="320"/>
      <c r="AD212" s="320"/>
      <c r="AE212" s="320"/>
      <c r="AF212" s="320"/>
      <c r="AG212" s="320"/>
      <c r="AH212" s="320"/>
      <c r="AI212" s="320"/>
      <c r="AJ212" s="320"/>
      <c r="AK212" s="320"/>
      <c r="AL212" s="320"/>
    </row>
    <row r="213" spans="1:38" ht="16.5" customHeight="1">
      <c r="A213" s="337"/>
      <c r="B213" s="337"/>
      <c r="C213" s="377"/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337"/>
      <c r="P213" s="337"/>
      <c r="Q213" s="337"/>
      <c r="R213" s="337"/>
      <c r="S213" s="634"/>
      <c r="T213" s="337"/>
      <c r="U213" s="337"/>
      <c r="V213" s="337"/>
      <c r="W213" s="320"/>
      <c r="X213" s="320"/>
      <c r="Y213" s="320"/>
      <c r="Z213" s="320"/>
      <c r="AA213" s="320"/>
      <c r="AB213" s="320"/>
      <c r="AC213" s="320"/>
      <c r="AD213" s="320"/>
      <c r="AE213" s="320"/>
      <c r="AF213" s="320"/>
      <c r="AG213" s="320"/>
      <c r="AH213" s="320"/>
      <c r="AI213" s="320"/>
      <c r="AJ213" s="320"/>
      <c r="AK213" s="320"/>
      <c r="AL213" s="320"/>
    </row>
    <row r="214" spans="1:38" ht="16.5" customHeight="1">
      <c r="A214" s="337"/>
      <c r="B214" s="337"/>
      <c r="C214" s="377"/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337"/>
      <c r="P214" s="337"/>
      <c r="Q214" s="337"/>
      <c r="R214" s="337"/>
      <c r="S214" s="634"/>
      <c r="T214" s="337"/>
      <c r="U214" s="337"/>
      <c r="V214" s="337"/>
      <c r="W214" s="320"/>
      <c r="X214" s="320"/>
      <c r="Y214" s="320"/>
      <c r="Z214" s="320"/>
      <c r="AA214" s="320"/>
      <c r="AB214" s="320"/>
      <c r="AC214" s="320"/>
      <c r="AD214" s="320"/>
      <c r="AE214" s="320"/>
      <c r="AF214" s="320"/>
      <c r="AG214" s="320"/>
      <c r="AH214" s="320"/>
      <c r="AI214" s="320"/>
      <c r="AJ214" s="320"/>
      <c r="AK214" s="320"/>
      <c r="AL214" s="320"/>
    </row>
    <row r="215" spans="1:38" ht="16.5" customHeight="1">
      <c r="A215" s="337"/>
      <c r="B215" s="337"/>
      <c r="C215" s="37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37"/>
      <c r="S215" s="634"/>
      <c r="T215" s="337"/>
      <c r="U215" s="337"/>
      <c r="V215" s="337"/>
      <c r="W215" s="320"/>
      <c r="X215" s="320"/>
      <c r="Y215" s="320"/>
      <c r="Z215" s="320"/>
      <c r="AA215" s="320"/>
      <c r="AB215" s="320"/>
      <c r="AC215" s="320"/>
      <c r="AD215" s="320"/>
      <c r="AE215" s="320"/>
      <c r="AF215" s="320"/>
      <c r="AG215" s="320"/>
      <c r="AH215" s="320"/>
      <c r="AI215" s="320"/>
      <c r="AJ215" s="320"/>
      <c r="AK215" s="320"/>
      <c r="AL215" s="320"/>
    </row>
    <row r="216" spans="1:38" ht="16.5" customHeight="1">
      <c r="A216" s="337"/>
      <c r="B216" s="337"/>
      <c r="C216" s="37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634"/>
      <c r="T216" s="337"/>
      <c r="U216" s="337"/>
      <c r="V216" s="337"/>
      <c r="W216" s="320"/>
      <c r="X216" s="320"/>
      <c r="Y216" s="320"/>
      <c r="Z216" s="320"/>
      <c r="AA216" s="320"/>
      <c r="AB216" s="320"/>
      <c r="AC216" s="320"/>
      <c r="AD216" s="320"/>
      <c r="AE216" s="320"/>
      <c r="AF216" s="320"/>
      <c r="AG216" s="320"/>
      <c r="AH216" s="320"/>
      <c r="AI216" s="320"/>
      <c r="AJ216" s="320"/>
      <c r="AK216" s="320"/>
      <c r="AL216" s="320"/>
    </row>
    <row r="217" spans="1:38" ht="16.5" customHeight="1">
      <c r="A217" s="337"/>
      <c r="B217" s="337"/>
      <c r="C217" s="37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337"/>
      <c r="P217" s="337"/>
      <c r="Q217" s="337"/>
      <c r="R217" s="337"/>
      <c r="S217" s="634"/>
      <c r="T217" s="337"/>
      <c r="U217" s="337"/>
      <c r="V217" s="337"/>
      <c r="W217" s="320"/>
      <c r="X217" s="320"/>
      <c r="Y217" s="320"/>
      <c r="Z217" s="320"/>
      <c r="AA217" s="320"/>
      <c r="AB217" s="320"/>
      <c r="AC217" s="320"/>
      <c r="AD217" s="320"/>
      <c r="AE217" s="320"/>
      <c r="AF217" s="320"/>
      <c r="AG217" s="320"/>
      <c r="AH217" s="320"/>
      <c r="AI217" s="320"/>
      <c r="AJ217" s="320"/>
      <c r="AK217" s="320"/>
      <c r="AL217" s="320"/>
    </row>
    <row r="218" spans="1:38" ht="16.5" customHeight="1">
      <c r="A218" s="337"/>
      <c r="B218" s="337"/>
      <c r="C218" s="377"/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337"/>
      <c r="P218" s="337"/>
      <c r="Q218" s="337"/>
      <c r="R218" s="337"/>
      <c r="S218" s="634"/>
      <c r="T218" s="337"/>
      <c r="U218" s="337"/>
      <c r="V218" s="337"/>
      <c r="W218" s="320"/>
      <c r="X218" s="320"/>
      <c r="Y218" s="320"/>
      <c r="Z218" s="320"/>
      <c r="AA218" s="320"/>
      <c r="AB218" s="320"/>
      <c r="AC218" s="320"/>
      <c r="AD218" s="320"/>
      <c r="AE218" s="320"/>
      <c r="AF218" s="320"/>
      <c r="AG218" s="320"/>
      <c r="AH218" s="320"/>
      <c r="AI218" s="320"/>
      <c r="AJ218" s="320"/>
      <c r="AK218" s="320"/>
      <c r="AL218" s="320"/>
    </row>
    <row r="219" spans="1:38" ht="16.5" customHeight="1">
      <c r="A219" s="337"/>
      <c r="B219" s="337"/>
      <c r="C219" s="377"/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337"/>
      <c r="P219" s="337"/>
      <c r="Q219" s="337"/>
      <c r="R219" s="337"/>
      <c r="S219" s="634"/>
      <c r="T219" s="337"/>
      <c r="U219" s="337"/>
      <c r="V219" s="337"/>
      <c r="W219" s="320"/>
      <c r="X219" s="320"/>
      <c r="Y219" s="320"/>
      <c r="Z219" s="320"/>
      <c r="AA219" s="320"/>
      <c r="AB219" s="320"/>
      <c r="AC219" s="320"/>
      <c r="AD219" s="320"/>
      <c r="AE219" s="320"/>
      <c r="AF219" s="320"/>
      <c r="AG219" s="320"/>
      <c r="AH219" s="320"/>
      <c r="AI219" s="320"/>
      <c r="AJ219" s="320"/>
      <c r="AK219" s="320"/>
      <c r="AL219" s="320"/>
    </row>
    <row r="220" spans="1:38" ht="16.5" customHeight="1">
      <c r="A220" s="337"/>
      <c r="B220" s="337"/>
      <c r="C220" s="377"/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337"/>
      <c r="P220" s="337"/>
      <c r="Q220" s="337"/>
      <c r="R220" s="337"/>
      <c r="S220" s="634"/>
      <c r="T220" s="337"/>
      <c r="U220" s="337"/>
      <c r="V220" s="337"/>
      <c r="W220" s="320"/>
      <c r="X220" s="320"/>
      <c r="Y220" s="320"/>
      <c r="Z220" s="320"/>
      <c r="AA220" s="320"/>
      <c r="AB220" s="320"/>
      <c r="AC220" s="320"/>
      <c r="AD220" s="320"/>
      <c r="AE220" s="320"/>
      <c r="AF220" s="320"/>
      <c r="AG220" s="320"/>
      <c r="AH220" s="320"/>
      <c r="AI220" s="320"/>
      <c r="AJ220" s="320"/>
      <c r="AK220" s="320"/>
      <c r="AL220" s="320"/>
    </row>
    <row r="221" spans="1:38" ht="16.5" customHeight="1">
      <c r="A221" s="337"/>
      <c r="B221" s="337"/>
      <c r="C221" s="377"/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337"/>
      <c r="P221" s="337"/>
      <c r="Q221" s="337"/>
      <c r="R221" s="337"/>
      <c r="S221" s="634"/>
      <c r="T221" s="337"/>
      <c r="U221" s="337"/>
      <c r="V221" s="337"/>
      <c r="W221" s="320"/>
      <c r="X221" s="320"/>
      <c r="Y221" s="320"/>
      <c r="Z221" s="320"/>
      <c r="AA221" s="320"/>
      <c r="AB221" s="320"/>
      <c r="AC221" s="320"/>
      <c r="AD221" s="320"/>
      <c r="AE221" s="320"/>
      <c r="AF221" s="320"/>
      <c r="AG221" s="320"/>
      <c r="AH221" s="320"/>
      <c r="AI221" s="320"/>
      <c r="AJ221" s="320"/>
      <c r="AK221" s="320"/>
      <c r="AL221" s="320"/>
    </row>
    <row r="222" spans="1:38" ht="16.5" customHeight="1">
      <c r="A222" s="337"/>
      <c r="B222" s="337"/>
      <c r="C222" s="37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337"/>
      <c r="Q222" s="337"/>
      <c r="R222" s="337"/>
      <c r="S222" s="634"/>
      <c r="T222" s="337"/>
      <c r="U222" s="337"/>
      <c r="V222" s="337"/>
      <c r="W222" s="320"/>
      <c r="X222" s="320"/>
      <c r="Y222" s="320"/>
      <c r="Z222" s="320"/>
      <c r="AA222" s="320"/>
      <c r="AB222" s="320"/>
      <c r="AC222" s="320"/>
      <c r="AD222" s="320"/>
      <c r="AE222" s="320"/>
      <c r="AF222" s="320"/>
      <c r="AG222" s="320"/>
      <c r="AH222" s="320"/>
      <c r="AI222" s="320"/>
      <c r="AJ222" s="320"/>
      <c r="AK222" s="320"/>
      <c r="AL222" s="320"/>
    </row>
    <row r="223" spans="1:38" ht="16.5" customHeight="1">
      <c r="A223" s="337"/>
      <c r="B223" s="337"/>
      <c r="C223" s="377"/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337"/>
      <c r="P223" s="337"/>
      <c r="Q223" s="337"/>
      <c r="R223" s="337"/>
      <c r="S223" s="634"/>
      <c r="T223" s="337"/>
      <c r="U223" s="337"/>
      <c r="V223" s="337"/>
      <c r="W223" s="320"/>
      <c r="X223" s="320"/>
      <c r="Y223" s="320"/>
      <c r="Z223" s="320"/>
      <c r="AA223" s="320"/>
      <c r="AB223" s="320"/>
      <c r="AC223" s="320"/>
      <c r="AD223" s="320"/>
      <c r="AE223" s="320"/>
      <c r="AF223" s="320"/>
      <c r="AG223" s="320"/>
      <c r="AH223" s="320"/>
      <c r="AI223" s="320"/>
      <c r="AJ223" s="320"/>
      <c r="AK223" s="320"/>
      <c r="AL223" s="320"/>
    </row>
    <row r="224" spans="1:38" ht="16.5" customHeight="1">
      <c r="W224" s="320"/>
      <c r="X224" s="320"/>
      <c r="Y224" s="320"/>
      <c r="Z224" s="320"/>
      <c r="AA224" s="320"/>
      <c r="AB224" s="320"/>
      <c r="AC224" s="320"/>
      <c r="AD224" s="320"/>
      <c r="AE224" s="320"/>
      <c r="AF224" s="320"/>
      <c r="AG224" s="320"/>
      <c r="AH224" s="320"/>
      <c r="AI224" s="320"/>
      <c r="AJ224" s="320"/>
      <c r="AK224" s="320"/>
      <c r="AL224" s="320"/>
    </row>
    <row r="225" spans="19:38" s="113" customFormat="1" ht="16.5" customHeight="1">
      <c r="S225" s="205"/>
      <c r="W225" s="320"/>
      <c r="X225" s="320"/>
      <c r="Y225" s="320"/>
      <c r="Z225" s="320"/>
      <c r="AA225" s="320"/>
      <c r="AB225" s="320"/>
      <c r="AC225" s="320"/>
      <c r="AD225" s="320"/>
      <c r="AE225" s="320"/>
      <c r="AF225" s="320"/>
      <c r="AG225" s="320"/>
      <c r="AH225" s="320"/>
      <c r="AI225" s="320"/>
      <c r="AJ225" s="320"/>
      <c r="AK225" s="320"/>
      <c r="AL225" s="320"/>
    </row>
    <row r="226" spans="19:38" s="113" customFormat="1" ht="16.5" customHeight="1">
      <c r="S226" s="205"/>
      <c r="W226" s="320"/>
      <c r="X226" s="320"/>
      <c r="Y226" s="320"/>
      <c r="Z226" s="320"/>
      <c r="AA226" s="320"/>
      <c r="AB226" s="320"/>
      <c r="AC226" s="320"/>
      <c r="AD226" s="320"/>
      <c r="AE226" s="320"/>
      <c r="AF226" s="320"/>
      <c r="AG226" s="320"/>
      <c r="AH226" s="320"/>
      <c r="AI226" s="320"/>
      <c r="AJ226" s="320"/>
      <c r="AK226" s="320"/>
      <c r="AL226" s="320"/>
    </row>
  </sheetData>
  <mergeCells count="2">
    <mergeCell ref="A1:R1"/>
    <mergeCell ref="A38:R38"/>
  </mergeCells>
  <phoneticPr fontId="0" type="noConversion"/>
  <printOptions horizontalCentered="1"/>
  <pageMargins left="0.59055118110236227" right="0.59055118110236227" top="1.1605511811023623" bottom="0.59055118110236227" header="0.59055118110236227" footer="0.59055118110236227"/>
  <pageSetup scale="83" firstPageNumber="26" orientation="portrait" useFirstPageNumber="1" r:id="rId1"/>
  <headerFooter alignWithMargins="0"/>
  <rowBreaks count="2" manualBreakCount="2">
    <brk id="37" max="18" man="1"/>
    <brk id="76" max="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M292"/>
  <sheetViews>
    <sheetView showGridLines="0" zoomScaleNormal="100" zoomScaleSheetLayoutView="100" workbookViewId="0">
      <selection activeCell="A5" sqref="A5"/>
    </sheetView>
  </sheetViews>
  <sheetFormatPr baseColWidth="10" defaultColWidth="9.85546875" defaultRowHeight="16.5" customHeight="1"/>
  <cols>
    <col min="1" max="1" width="31.42578125" style="55" customWidth="1"/>
    <col min="2" max="3" width="9" style="55" hidden="1" customWidth="1"/>
    <col min="4" max="5" width="10.5703125" style="55" hidden="1" customWidth="1"/>
    <col min="6" max="6" width="11" style="55" hidden="1" customWidth="1"/>
    <col min="7" max="7" width="11" style="150" hidden="1" customWidth="1"/>
    <col min="8" max="8" width="12" style="55" hidden="1" customWidth="1"/>
    <col min="9" max="9" width="14.140625" style="55" hidden="1" customWidth="1"/>
    <col min="10" max="10" width="8.85546875" style="55" hidden="1" customWidth="1"/>
    <col min="11" max="12" width="12.42578125" style="55" hidden="1" customWidth="1"/>
    <col min="13" max="13" width="14.5703125" style="55" hidden="1" customWidth="1"/>
    <col min="14" max="16" width="14.28515625" style="55" customWidth="1"/>
    <col min="17" max="17" width="14.85546875" style="55" customWidth="1"/>
    <col min="18" max="18" width="14.28515625" style="101" customWidth="1"/>
    <col min="19" max="16384" width="9.85546875" style="55"/>
  </cols>
  <sheetData>
    <row r="1" spans="1:26" s="4" customFormat="1" ht="34.5" customHeight="1">
      <c r="A1" s="642" t="s">
        <v>255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488"/>
      <c r="T1" s="488"/>
      <c r="U1" s="488"/>
      <c r="V1" s="488"/>
      <c r="W1" s="488"/>
      <c r="X1" s="488"/>
      <c r="Y1" s="488"/>
      <c r="Z1" s="488"/>
    </row>
    <row r="2" spans="1:26" s="4" customFormat="1" ht="5.0999999999999996" customHeigh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594"/>
      <c r="S2" s="488"/>
      <c r="T2" s="488"/>
      <c r="U2" s="488"/>
      <c r="V2" s="488"/>
      <c r="W2" s="488"/>
      <c r="X2" s="488"/>
      <c r="Y2" s="488"/>
      <c r="Z2" s="488"/>
    </row>
    <row r="3" spans="1:26" s="4" customFormat="1" ht="5.0999999999999996" customHeight="1">
      <c r="A3" s="5"/>
      <c r="B3" s="5"/>
      <c r="R3" s="589"/>
      <c r="S3" s="488"/>
      <c r="T3" s="488"/>
      <c r="U3" s="488"/>
      <c r="V3" s="488"/>
      <c r="W3" s="488"/>
      <c r="X3" s="488"/>
      <c r="Y3" s="488"/>
      <c r="Z3" s="488"/>
    </row>
    <row r="4" spans="1:26" ht="15" customHeight="1">
      <c r="A4" s="477" t="s">
        <v>245</v>
      </c>
      <c r="B4" s="145"/>
      <c r="C4" s="145"/>
      <c r="D4" s="145"/>
      <c r="E4" s="146"/>
      <c r="F4" s="147"/>
      <c r="G4" s="147"/>
    </row>
    <row r="5" spans="1:26" s="149" customFormat="1" ht="9" customHeight="1">
      <c r="A5" s="173"/>
      <c r="B5" s="148"/>
      <c r="C5" s="148"/>
      <c r="D5" s="148"/>
      <c r="E5" s="148"/>
      <c r="R5" s="595"/>
    </row>
    <row r="6" spans="1:26" ht="11.25" customHeight="1">
      <c r="A6" s="89"/>
      <c r="B6" s="89"/>
      <c r="C6" s="90"/>
      <c r="D6" s="88"/>
      <c r="E6" s="88"/>
      <c r="F6" s="34"/>
      <c r="G6" s="232"/>
      <c r="R6" s="34" t="s">
        <v>150</v>
      </c>
    </row>
    <row r="7" spans="1:26" ht="15" customHeight="1">
      <c r="A7" s="540" t="s">
        <v>151</v>
      </c>
      <c r="B7" s="471">
        <v>2004</v>
      </c>
      <c r="C7" s="471">
        <v>2005</v>
      </c>
      <c r="D7" s="471">
        <v>2006</v>
      </c>
      <c r="E7" s="471">
        <v>2007</v>
      </c>
      <c r="F7" s="471">
        <v>2008</v>
      </c>
      <c r="G7" s="471">
        <v>2009</v>
      </c>
      <c r="H7" s="471">
        <v>2010</v>
      </c>
      <c r="I7" s="471">
        <v>2011</v>
      </c>
      <c r="J7" s="471">
        <v>2012</v>
      </c>
      <c r="K7" s="471">
        <v>2013</v>
      </c>
      <c r="L7" s="471">
        <v>2014</v>
      </c>
      <c r="M7" s="471">
        <v>2015</v>
      </c>
      <c r="N7" s="471">
        <v>2017</v>
      </c>
      <c r="O7" s="471">
        <v>2018</v>
      </c>
      <c r="P7" s="471">
        <v>2019</v>
      </c>
      <c r="Q7" s="471">
        <v>2020</v>
      </c>
      <c r="R7" s="471">
        <v>2021</v>
      </c>
    </row>
    <row r="8" spans="1:26" ht="5.0999999999999996" customHeight="1">
      <c r="A8" s="94"/>
      <c r="B8" s="11"/>
      <c r="C8" s="95"/>
      <c r="D8" s="95"/>
      <c r="E8" s="95"/>
      <c r="G8" s="55"/>
    </row>
    <row r="9" spans="1:26" ht="15" customHeight="1">
      <c r="A9" s="493" t="s">
        <v>152</v>
      </c>
      <c r="B9" s="535">
        <f>SUM(B10:B17)</f>
        <v>37380.400000000001</v>
      </c>
      <c r="C9" s="535">
        <f>SUM(C10:C17)</f>
        <v>23838.5</v>
      </c>
      <c r="D9" s="535">
        <f>SUM(D10:D17)</f>
        <v>19092.099999999999</v>
      </c>
      <c r="E9" s="535">
        <f>SUM(E10:E17)</f>
        <v>24914.799999999999</v>
      </c>
      <c r="F9" s="535">
        <f>SUM(F10:F18)</f>
        <v>37694.5</v>
      </c>
      <c r="G9" s="535">
        <f>SUM(G10:G18)</f>
        <v>112766.6</v>
      </c>
      <c r="H9" s="535">
        <f t="shared" ref="H9:M9" si="0">SUM(H10:H19)</f>
        <v>147121.19999999998</v>
      </c>
      <c r="I9" s="535">
        <f t="shared" si="0"/>
        <v>229811.80000000002</v>
      </c>
      <c r="J9" s="535">
        <f t="shared" si="0"/>
        <v>148534</v>
      </c>
      <c r="K9" s="535">
        <f t="shared" si="0"/>
        <v>149845</v>
      </c>
      <c r="L9" s="535">
        <f t="shared" si="0"/>
        <v>118866</v>
      </c>
      <c r="M9" s="535">
        <f t="shared" si="0"/>
        <v>153487.29999999999</v>
      </c>
      <c r="N9" s="535">
        <f>SUM(N10:N20)</f>
        <v>138416.79999999999</v>
      </c>
      <c r="O9" s="535">
        <f>SUM(O10:O20)</f>
        <v>140615.5</v>
      </c>
      <c r="P9" s="535">
        <f>SUM(P10:P20)</f>
        <v>137912.9</v>
      </c>
      <c r="Q9" s="535">
        <f>SUM(Q10:Q20)</f>
        <v>114803.20000000001</v>
      </c>
      <c r="R9" s="546">
        <v>512694.60000000003</v>
      </c>
    </row>
    <row r="10" spans="1:26" ht="10.5" customHeight="1">
      <c r="A10" s="97" t="s">
        <v>153</v>
      </c>
      <c r="B10" s="17">
        <v>587.20000000000005</v>
      </c>
      <c r="C10" s="99">
        <v>176.4</v>
      </c>
      <c r="D10" s="99">
        <v>108.2</v>
      </c>
      <c r="E10" s="99">
        <v>136.1</v>
      </c>
      <c r="F10" s="61">
        <v>58.4</v>
      </c>
      <c r="G10" s="100">
        <v>19.5</v>
      </c>
      <c r="H10" s="15">
        <v>4.2</v>
      </c>
      <c r="I10" s="15">
        <v>40.9</v>
      </c>
      <c r="J10" s="15">
        <v>236.39999999999998</v>
      </c>
      <c r="K10" s="15">
        <v>1464.9</v>
      </c>
      <c r="L10" s="15">
        <v>982.4</v>
      </c>
      <c r="M10" s="15">
        <v>96.8</v>
      </c>
      <c r="N10" s="15">
        <v>26.3</v>
      </c>
      <c r="O10" s="15">
        <v>258</v>
      </c>
      <c r="P10" s="15">
        <v>10849.5</v>
      </c>
      <c r="Q10" s="15">
        <v>123.4</v>
      </c>
      <c r="R10" s="106">
        <v>3493.8</v>
      </c>
      <c r="U10" s="620"/>
      <c r="V10" s="621"/>
    </row>
    <row r="11" spans="1:26" ht="10.5" customHeight="1">
      <c r="A11" s="97" t="s">
        <v>154</v>
      </c>
      <c r="B11" s="17">
        <v>2331</v>
      </c>
      <c r="C11" s="99">
        <v>1559.4</v>
      </c>
      <c r="D11" s="99">
        <v>1000.3</v>
      </c>
      <c r="E11" s="99">
        <v>207.8</v>
      </c>
      <c r="F11" s="61">
        <v>3784</v>
      </c>
      <c r="G11" s="100">
        <v>2105.6</v>
      </c>
      <c r="H11" s="15">
        <v>669.3</v>
      </c>
      <c r="I11" s="106" t="s">
        <v>37</v>
      </c>
      <c r="J11" s="106" t="s">
        <v>37</v>
      </c>
      <c r="K11" s="15">
        <v>482.3</v>
      </c>
      <c r="L11" s="15">
        <v>294.60000000000002</v>
      </c>
      <c r="M11" s="15">
        <v>9107</v>
      </c>
      <c r="N11" s="15">
        <v>2003</v>
      </c>
      <c r="O11" s="15">
        <v>562.1</v>
      </c>
      <c r="P11" s="106" t="s">
        <v>37</v>
      </c>
      <c r="Q11" s="15">
        <v>471.9</v>
      </c>
      <c r="R11" s="106">
        <v>34647.4</v>
      </c>
      <c r="V11" s="621"/>
    </row>
    <row r="12" spans="1:26" ht="10.5" customHeight="1">
      <c r="A12" s="97" t="s">
        <v>155</v>
      </c>
      <c r="B12" s="17">
        <v>6560.5</v>
      </c>
      <c r="C12" s="99">
        <v>4433.8999999999996</v>
      </c>
      <c r="D12" s="99">
        <v>2024.3</v>
      </c>
      <c r="E12" s="99">
        <v>4052.7</v>
      </c>
      <c r="F12" s="61">
        <v>3298.3</v>
      </c>
      <c r="G12" s="100">
        <v>4247.8999999999996</v>
      </c>
      <c r="H12" s="15">
        <v>13092.8</v>
      </c>
      <c r="I12" s="15">
        <v>18497.8</v>
      </c>
      <c r="J12" s="15">
        <v>2430.6999999999998</v>
      </c>
      <c r="K12" s="15">
        <v>34818.1</v>
      </c>
      <c r="L12" s="15">
        <v>26327.1</v>
      </c>
      <c r="M12" s="15">
        <v>8041.7</v>
      </c>
      <c r="N12" s="15">
        <v>20623.100000000002</v>
      </c>
      <c r="O12" s="15">
        <v>19683.099999999999</v>
      </c>
      <c r="P12" s="15">
        <v>8620.1</v>
      </c>
      <c r="Q12" s="15">
        <v>3331.8</v>
      </c>
      <c r="R12" s="106">
        <v>29795.7</v>
      </c>
      <c r="U12" s="622"/>
      <c r="V12" s="621"/>
    </row>
    <row r="13" spans="1:26" ht="10.5" customHeight="1">
      <c r="A13" s="97" t="s">
        <v>157</v>
      </c>
      <c r="B13" s="17">
        <v>65</v>
      </c>
      <c r="C13" s="99">
        <v>112.9</v>
      </c>
      <c r="D13" s="99">
        <v>12.2</v>
      </c>
      <c r="E13" s="99">
        <v>52.4</v>
      </c>
      <c r="F13" s="61">
        <v>80.5</v>
      </c>
      <c r="G13" s="100">
        <v>7.4</v>
      </c>
      <c r="H13" s="15">
        <v>49.8</v>
      </c>
      <c r="I13" s="15">
        <v>47.2</v>
      </c>
      <c r="J13" s="106" t="s">
        <v>37</v>
      </c>
      <c r="K13" s="15">
        <v>93.3</v>
      </c>
      <c r="L13" s="15">
        <v>29.2</v>
      </c>
      <c r="M13" s="106" t="s">
        <v>37</v>
      </c>
      <c r="N13" s="15">
        <v>934.1</v>
      </c>
      <c r="O13" s="15">
        <v>7.3</v>
      </c>
      <c r="P13" s="15">
        <v>1117.7</v>
      </c>
      <c r="Q13" s="15">
        <v>3107.5</v>
      </c>
      <c r="R13" s="106">
        <v>7502.3</v>
      </c>
      <c r="U13" s="622"/>
      <c r="V13" s="621"/>
    </row>
    <row r="14" spans="1:26" ht="10.5" customHeight="1">
      <c r="A14" s="97" t="s">
        <v>156</v>
      </c>
      <c r="B14" s="17">
        <v>2470.1</v>
      </c>
      <c r="C14" s="99">
        <v>1937</v>
      </c>
      <c r="D14" s="99">
        <v>2295.6</v>
      </c>
      <c r="E14" s="99">
        <v>1328.2</v>
      </c>
      <c r="F14" s="61">
        <v>2961.1</v>
      </c>
      <c r="G14" s="100">
        <v>10923.8</v>
      </c>
      <c r="H14" s="15">
        <v>10534.5</v>
      </c>
      <c r="I14" s="15">
        <v>10682.9</v>
      </c>
      <c r="J14" s="15">
        <v>15540.7</v>
      </c>
      <c r="K14" s="15">
        <v>14708</v>
      </c>
      <c r="L14" s="15">
        <v>3190</v>
      </c>
      <c r="M14" s="15">
        <v>14585.7</v>
      </c>
      <c r="N14" s="106">
        <v>4121.6000000000004</v>
      </c>
      <c r="O14" s="15">
        <v>14134.9</v>
      </c>
      <c r="P14" s="15">
        <v>8451.6</v>
      </c>
      <c r="Q14" s="15">
        <v>11777.7</v>
      </c>
      <c r="R14" s="106">
        <v>43890.6</v>
      </c>
      <c r="U14" s="623"/>
      <c r="V14" s="621"/>
    </row>
    <row r="15" spans="1:26" ht="10.5" customHeight="1">
      <c r="A15" s="97" t="s">
        <v>158</v>
      </c>
      <c r="B15" s="17">
        <v>23668.5</v>
      </c>
      <c r="C15" s="99">
        <v>13181.2</v>
      </c>
      <c r="D15" s="99">
        <v>8872.7000000000007</v>
      </c>
      <c r="E15" s="99">
        <v>13103.8</v>
      </c>
      <c r="F15" s="61">
        <v>13984.2</v>
      </c>
      <c r="G15" s="100">
        <v>13999.2</v>
      </c>
      <c r="H15" s="15">
        <v>9710.1</v>
      </c>
      <c r="I15" s="15">
        <v>24536.6</v>
      </c>
      <c r="J15" s="15">
        <v>25239.9</v>
      </c>
      <c r="K15" s="15">
        <v>28583.200000000001</v>
      </c>
      <c r="L15" s="15">
        <v>21289.599999999999</v>
      </c>
      <c r="M15" s="15">
        <v>34699.1</v>
      </c>
      <c r="N15" s="15">
        <v>22062.799999999996</v>
      </c>
      <c r="O15" s="15">
        <v>45466.1</v>
      </c>
      <c r="P15" s="15">
        <v>36183.399999999994</v>
      </c>
      <c r="Q15" s="15">
        <v>25917.9</v>
      </c>
      <c r="R15" s="106">
        <v>114268.6</v>
      </c>
      <c r="U15" s="623"/>
      <c r="V15" s="621"/>
    </row>
    <row r="16" spans="1:26" ht="10.5" customHeight="1">
      <c r="A16" s="97" t="s">
        <v>159</v>
      </c>
      <c r="B16" s="17">
        <v>20.9</v>
      </c>
      <c r="C16" s="99">
        <v>105.5</v>
      </c>
      <c r="D16" s="99">
        <v>144.30000000000001</v>
      </c>
      <c r="E16" s="99">
        <v>1451.3</v>
      </c>
      <c r="F16" s="61">
        <v>3074.5</v>
      </c>
      <c r="G16" s="100">
        <v>4571.2</v>
      </c>
      <c r="H16" s="15">
        <v>3575.7</v>
      </c>
      <c r="I16" s="15">
        <v>5414.5</v>
      </c>
      <c r="J16" s="15">
        <v>3567.1</v>
      </c>
      <c r="K16" s="15">
        <v>4366.1000000000004</v>
      </c>
      <c r="L16" s="15">
        <v>1825.8</v>
      </c>
      <c r="M16" s="15">
        <v>1998</v>
      </c>
      <c r="N16" s="15">
        <v>79</v>
      </c>
      <c r="O16" s="106" t="s">
        <v>37</v>
      </c>
      <c r="P16" s="106" t="s">
        <v>37</v>
      </c>
      <c r="Q16" s="101" t="s">
        <v>37</v>
      </c>
      <c r="R16" s="101" t="s">
        <v>37</v>
      </c>
      <c r="U16" s="623"/>
      <c r="V16" s="621"/>
    </row>
    <row r="17" spans="1:22" ht="10.5" customHeight="1">
      <c r="A17" s="97" t="s">
        <v>160</v>
      </c>
      <c r="B17" s="17">
        <v>1677.2</v>
      </c>
      <c r="C17" s="99">
        <v>2332.1999999999998</v>
      </c>
      <c r="D17" s="99">
        <v>4634.5</v>
      </c>
      <c r="E17" s="99">
        <v>4582.5</v>
      </c>
      <c r="F17" s="61">
        <v>5602.7</v>
      </c>
      <c r="G17" s="100">
        <v>15327.4</v>
      </c>
      <c r="H17" s="15">
        <v>12519.8</v>
      </c>
      <c r="I17" s="15">
        <v>6089.2</v>
      </c>
      <c r="J17" s="15">
        <v>7888</v>
      </c>
      <c r="K17" s="15">
        <v>11431.4</v>
      </c>
      <c r="L17" s="15">
        <v>15592.1</v>
      </c>
      <c r="M17" s="15">
        <v>9996.4</v>
      </c>
      <c r="N17" s="15">
        <v>14176.7</v>
      </c>
      <c r="O17" s="15">
        <v>19559.400000000001</v>
      </c>
      <c r="P17" s="15">
        <v>18689.899999999998</v>
      </c>
      <c r="Q17" s="15">
        <v>12078.400000000001</v>
      </c>
      <c r="R17" s="106">
        <v>63115.4</v>
      </c>
      <c r="U17" s="623"/>
      <c r="V17" s="621"/>
    </row>
    <row r="18" spans="1:22" ht="10.5" customHeight="1">
      <c r="A18" s="97" t="s">
        <v>161</v>
      </c>
      <c r="B18" s="102" t="s">
        <v>57</v>
      </c>
      <c r="C18" s="102" t="s">
        <v>57</v>
      </c>
      <c r="D18" s="102" t="s">
        <v>166</v>
      </c>
      <c r="E18" s="102" t="s">
        <v>166</v>
      </c>
      <c r="F18" s="61">
        <v>4850.8</v>
      </c>
      <c r="G18" s="100">
        <v>61564.6</v>
      </c>
      <c r="H18" s="15">
        <v>90295.2</v>
      </c>
      <c r="I18" s="15">
        <v>156843.20000000001</v>
      </c>
      <c r="J18" s="15">
        <v>84994.6</v>
      </c>
      <c r="K18" s="15">
        <v>44208.4</v>
      </c>
      <c r="L18" s="15">
        <v>41314.1</v>
      </c>
      <c r="M18" s="15">
        <v>72064.100000000006</v>
      </c>
      <c r="N18" s="15">
        <v>74129.399999999994</v>
      </c>
      <c r="O18" s="15">
        <v>39066.400000000001</v>
      </c>
      <c r="P18" s="15">
        <v>35013.899999999994</v>
      </c>
      <c r="Q18" s="15">
        <v>48355.1</v>
      </c>
      <c r="R18" s="106">
        <v>207614.3</v>
      </c>
      <c r="U18" s="623"/>
      <c r="V18" s="621"/>
    </row>
    <row r="19" spans="1:22" ht="10.5" customHeight="1">
      <c r="A19" s="97" t="s">
        <v>162</v>
      </c>
      <c r="B19" s="102" t="s">
        <v>57</v>
      </c>
      <c r="C19" s="102" t="s">
        <v>57</v>
      </c>
      <c r="D19" s="102" t="s">
        <v>166</v>
      </c>
      <c r="E19" s="102" t="s">
        <v>166</v>
      </c>
      <c r="F19" s="102" t="s">
        <v>166</v>
      </c>
      <c r="G19" s="102" t="s">
        <v>166</v>
      </c>
      <c r="H19" s="15">
        <v>6669.8</v>
      </c>
      <c r="I19" s="15">
        <v>7659.5</v>
      </c>
      <c r="J19" s="15">
        <v>8636.6</v>
      </c>
      <c r="K19" s="15">
        <v>9689.2999999999993</v>
      </c>
      <c r="L19" s="15">
        <v>8021.1</v>
      </c>
      <c r="M19" s="15">
        <v>2898.5</v>
      </c>
      <c r="N19" s="106" t="s">
        <v>37</v>
      </c>
      <c r="O19" s="15">
        <v>1867.7</v>
      </c>
      <c r="P19" s="15">
        <v>1004.1</v>
      </c>
      <c r="Q19" s="15">
        <v>2848.7</v>
      </c>
      <c r="R19" s="106">
        <v>1703.1</v>
      </c>
      <c r="U19" s="623"/>
      <c r="V19" s="621"/>
    </row>
    <row r="20" spans="1:22" ht="10.5" customHeight="1">
      <c r="A20" s="97" t="s">
        <v>204</v>
      </c>
      <c r="B20" s="102"/>
      <c r="C20" s="102"/>
      <c r="D20" s="102"/>
      <c r="E20" s="102"/>
      <c r="F20" s="102"/>
      <c r="G20" s="102"/>
      <c r="H20" s="15"/>
      <c r="I20" s="15"/>
      <c r="J20" s="106" t="s">
        <v>57</v>
      </c>
      <c r="K20" s="106" t="s">
        <v>57</v>
      </c>
      <c r="L20" s="106" t="s">
        <v>57</v>
      </c>
      <c r="M20" s="106" t="s">
        <v>57</v>
      </c>
      <c r="N20" s="15">
        <v>260.8</v>
      </c>
      <c r="O20" s="15">
        <v>10.5</v>
      </c>
      <c r="P20" s="15">
        <v>17982.7</v>
      </c>
      <c r="Q20" s="15">
        <v>6790.7999999999993</v>
      </c>
      <c r="R20" s="106">
        <v>6663.4</v>
      </c>
      <c r="U20" s="623"/>
      <c r="V20" s="621"/>
    </row>
    <row r="21" spans="1:22" ht="10.5" customHeight="1">
      <c r="A21" s="97" t="s">
        <v>237</v>
      </c>
      <c r="B21" s="102"/>
      <c r="C21" s="102"/>
      <c r="D21" s="102"/>
      <c r="E21" s="102"/>
      <c r="F21" s="102"/>
      <c r="G21" s="102"/>
      <c r="H21" s="15"/>
      <c r="I21" s="15"/>
      <c r="J21" s="106"/>
      <c r="K21" s="106"/>
      <c r="L21" s="106"/>
      <c r="M21" s="106" t="s">
        <v>166</v>
      </c>
      <c r="N21" s="106" t="s">
        <v>166</v>
      </c>
      <c r="O21" s="106" t="s">
        <v>166</v>
      </c>
      <c r="P21" s="101" t="s">
        <v>37</v>
      </c>
      <c r="Q21" s="101" t="s">
        <v>37</v>
      </c>
      <c r="R21" s="101" t="s">
        <v>37</v>
      </c>
      <c r="U21" s="623"/>
      <c r="V21" s="621"/>
    </row>
    <row r="22" spans="1:22" ht="15" customHeight="1">
      <c r="A22" s="493" t="s">
        <v>163</v>
      </c>
      <c r="B22" s="541" t="s">
        <v>57</v>
      </c>
      <c r="C22" s="537">
        <f t="shared" ref="C22:I22" si="1">SUM(C23:C27)</f>
        <v>1520.8</v>
      </c>
      <c r="D22" s="537">
        <f t="shared" si="1"/>
        <v>1535.3999999999999</v>
      </c>
      <c r="E22" s="537">
        <f t="shared" si="1"/>
        <v>5988.5</v>
      </c>
      <c r="F22" s="537">
        <f t="shared" si="1"/>
        <v>7870.4</v>
      </c>
      <c r="G22" s="537">
        <f t="shared" si="1"/>
        <v>4217.8999999999996</v>
      </c>
      <c r="H22" s="537">
        <f t="shared" si="1"/>
        <v>7944.2</v>
      </c>
      <c r="I22" s="537">
        <f t="shared" si="1"/>
        <v>14052.9</v>
      </c>
      <c r="J22" s="537">
        <f>SUM(J23:J28)</f>
        <v>5762.4000000000005</v>
      </c>
      <c r="K22" s="537">
        <f t="shared" ref="K22:M22" si="2">SUM(K23:K32)</f>
        <v>9726.1999999999989</v>
      </c>
      <c r="L22" s="537">
        <f t="shared" si="2"/>
        <v>37664.199999999997</v>
      </c>
      <c r="M22" s="537">
        <f t="shared" si="2"/>
        <v>19787</v>
      </c>
      <c r="N22" s="537">
        <f t="shared" ref="N22:Q22" si="3">SUM(N23:N32)</f>
        <v>28064.799999999996</v>
      </c>
      <c r="O22" s="537">
        <f t="shared" si="3"/>
        <v>25029.699999999997</v>
      </c>
      <c r="P22" s="537">
        <f t="shared" si="3"/>
        <v>49790.2</v>
      </c>
      <c r="Q22" s="537">
        <f t="shared" si="3"/>
        <v>29319.300000000003</v>
      </c>
      <c r="R22" s="537">
        <v>213341.2</v>
      </c>
    </row>
    <row r="23" spans="1:22" ht="10.5" customHeight="1">
      <c r="A23" s="151" t="s">
        <v>16</v>
      </c>
      <c r="B23" s="102" t="s">
        <v>57</v>
      </c>
      <c r="C23" s="152">
        <v>370.4</v>
      </c>
      <c r="D23" s="152">
        <v>912.9</v>
      </c>
      <c r="E23" s="152">
        <v>5227.8999999999996</v>
      </c>
      <c r="F23" s="61">
        <v>4247.5</v>
      </c>
      <c r="G23" s="153">
        <v>3630.5</v>
      </c>
      <c r="H23" s="15">
        <v>7148.8</v>
      </c>
      <c r="I23" s="15">
        <v>8115.5</v>
      </c>
      <c r="J23" s="101" t="s">
        <v>57</v>
      </c>
      <c r="K23" s="101" t="s">
        <v>57</v>
      </c>
      <c r="L23" s="15">
        <v>4977.5</v>
      </c>
      <c r="M23" s="15">
        <v>6680.5999999999995</v>
      </c>
      <c r="N23" s="15">
        <v>14351.099999999999</v>
      </c>
      <c r="O23" s="15">
        <v>8996.7999999999993</v>
      </c>
      <c r="P23" s="15">
        <v>12728.400000000001</v>
      </c>
      <c r="Q23" s="15">
        <v>11503.500000000002</v>
      </c>
      <c r="R23" s="106">
        <v>16312.1</v>
      </c>
    </row>
    <row r="24" spans="1:22" ht="10.5" customHeight="1">
      <c r="A24" s="151" t="s">
        <v>164</v>
      </c>
      <c r="B24" s="102" t="s">
        <v>57</v>
      </c>
      <c r="C24" s="152">
        <v>281.60000000000002</v>
      </c>
      <c r="D24" s="152">
        <v>551.4</v>
      </c>
      <c r="E24" s="152">
        <v>366.8</v>
      </c>
      <c r="F24" s="61">
        <v>3561</v>
      </c>
      <c r="G24" s="153">
        <v>587.4</v>
      </c>
      <c r="H24" s="15">
        <v>795.4</v>
      </c>
      <c r="I24" s="15">
        <v>278.5</v>
      </c>
      <c r="J24" s="15">
        <v>4.4000000000000004</v>
      </c>
      <c r="K24" s="15">
        <v>23.1</v>
      </c>
      <c r="L24" s="15">
        <v>14.6</v>
      </c>
      <c r="M24" s="106" t="s">
        <v>37</v>
      </c>
      <c r="N24" s="190">
        <v>2.1</v>
      </c>
      <c r="O24" s="106" t="s">
        <v>37</v>
      </c>
      <c r="P24" s="15">
        <v>1376.7</v>
      </c>
      <c r="Q24" s="15">
        <v>326.2</v>
      </c>
      <c r="R24" s="106">
        <v>2810.8</v>
      </c>
    </row>
    <row r="25" spans="1:22" ht="10.5" customHeight="1">
      <c r="A25" s="151" t="s">
        <v>41</v>
      </c>
      <c r="B25" s="102" t="s">
        <v>57</v>
      </c>
      <c r="C25" s="152">
        <v>208</v>
      </c>
      <c r="D25" s="152">
        <v>15</v>
      </c>
      <c r="E25" s="152" t="s">
        <v>37</v>
      </c>
      <c r="F25" s="101" t="s">
        <v>37</v>
      </c>
      <c r="G25" s="153" t="s">
        <v>37</v>
      </c>
      <c r="H25" s="153" t="s">
        <v>37</v>
      </c>
      <c r="I25" s="101" t="s">
        <v>37</v>
      </c>
      <c r="J25" s="15">
        <v>410.9</v>
      </c>
      <c r="K25" s="15">
        <v>3748.7</v>
      </c>
      <c r="L25" s="15">
        <v>1478.6</v>
      </c>
      <c r="M25" s="15">
        <v>2443.5999999999995</v>
      </c>
      <c r="N25" s="15">
        <v>1162.1999999999998</v>
      </c>
      <c r="O25" s="15">
        <v>1087</v>
      </c>
      <c r="P25" s="15">
        <v>1384.6000000000001</v>
      </c>
      <c r="Q25" s="15">
        <v>877.5</v>
      </c>
      <c r="R25" s="106" t="s">
        <v>37</v>
      </c>
    </row>
    <row r="26" spans="1:22" ht="10.5" customHeight="1">
      <c r="A26" s="151" t="s">
        <v>48</v>
      </c>
      <c r="B26" s="102" t="s">
        <v>57</v>
      </c>
      <c r="C26" s="152" t="s">
        <v>37</v>
      </c>
      <c r="D26" s="152" t="s">
        <v>37</v>
      </c>
      <c r="E26" s="152" t="s">
        <v>37</v>
      </c>
      <c r="F26" s="61">
        <v>61.9</v>
      </c>
      <c r="G26" s="153" t="s">
        <v>37</v>
      </c>
      <c r="H26" s="153" t="s">
        <v>37</v>
      </c>
      <c r="I26" s="61">
        <v>5658.9</v>
      </c>
      <c r="J26" s="15">
        <v>4706.5</v>
      </c>
      <c r="K26" s="15">
        <v>5954.4</v>
      </c>
      <c r="L26" s="15">
        <v>3008.8</v>
      </c>
      <c r="M26" s="15">
        <v>9552.1</v>
      </c>
      <c r="N26" s="15">
        <v>10454.9</v>
      </c>
      <c r="O26" s="15">
        <v>5034.3</v>
      </c>
      <c r="P26" s="15">
        <v>5028.3999999999996</v>
      </c>
      <c r="Q26" s="15">
        <v>2.4</v>
      </c>
      <c r="R26" s="106">
        <v>26225.3</v>
      </c>
    </row>
    <row r="27" spans="1:22" ht="10.5" customHeight="1">
      <c r="A27" s="151" t="s">
        <v>165</v>
      </c>
      <c r="B27" s="102" t="s">
        <v>57</v>
      </c>
      <c r="C27" s="152">
        <v>660.8</v>
      </c>
      <c r="D27" s="152">
        <v>56.1</v>
      </c>
      <c r="E27" s="153">
        <v>393.8</v>
      </c>
      <c r="F27" s="61" t="s">
        <v>37</v>
      </c>
      <c r="G27" s="153" t="s">
        <v>37</v>
      </c>
      <c r="H27" s="153" t="s">
        <v>37</v>
      </c>
      <c r="I27" s="101" t="s">
        <v>37</v>
      </c>
      <c r="J27" s="106" t="s">
        <v>57</v>
      </c>
      <c r="K27" s="106" t="s">
        <v>57</v>
      </c>
      <c r="L27" s="15">
        <v>110.5</v>
      </c>
      <c r="M27" s="106" t="s">
        <v>37</v>
      </c>
      <c r="N27" s="106">
        <v>1.8</v>
      </c>
      <c r="O27" s="106" t="s">
        <v>37</v>
      </c>
      <c r="P27" s="106" t="s">
        <v>37</v>
      </c>
      <c r="Q27" s="106" t="s">
        <v>37</v>
      </c>
      <c r="R27" s="106">
        <v>15845.8</v>
      </c>
    </row>
    <row r="28" spans="1:22" ht="10.5" customHeight="1">
      <c r="A28" s="151" t="s">
        <v>179</v>
      </c>
      <c r="B28" s="102"/>
      <c r="C28" s="152"/>
      <c r="D28" s="102" t="s">
        <v>166</v>
      </c>
      <c r="E28" s="102" t="s">
        <v>166</v>
      </c>
      <c r="F28" s="102" t="s">
        <v>166</v>
      </c>
      <c r="G28" s="102" t="s">
        <v>166</v>
      </c>
      <c r="H28" s="153" t="s">
        <v>37</v>
      </c>
      <c r="I28" s="101" t="s">
        <v>37</v>
      </c>
      <c r="J28" s="15">
        <v>640.6</v>
      </c>
      <c r="K28" s="101" t="s">
        <v>57</v>
      </c>
      <c r="L28" s="15">
        <v>28074.2</v>
      </c>
      <c r="M28" s="15">
        <v>1110.7</v>
      </c>
      <c r="N28" s="15">
        <v>1.8</v>
      </c>
      <c r="O28" s="15">
        <v>5707.3</v>
      </c>
      <c r="P28" s="15">
        <v>7939.5</v>
      </c>
      <c r="Q28" s="15">
        <v>2692.7</v>
      </c>
      <c r="R28" s="106">
        <v>22942.2</v>
      </c>
    </row>
    <row r="29" spans="1:22" ht="10.5" customHeight="1">
      <c r="A29" s="151" t="s">
        <v>235</v>
      </c>
      <c r="B29" s="102"/>
      <c r="C29" s="152"/>
      <c r="D29" s="102"/>
      <c r="E29" s="102"/>
      <c r="F29" s="102"/>
      <c r="G29" s="102"/>
      <c r="H29" s="153"/>
      <c r="I29" s="101"/>
      <c r="J29" s="15"/>
      <c r="K29" s="101" t="s">
        <v>57</v>
      </c>
      <c r="L29" s="101" t="s">
        <v>57</v>
      </c>
      <c r="M29" s="101" t="s">
        <v>57</v>
      </c>
      <c r="N29" s="101" t="s">
        <v>57</v>
      </c>
      <c r="O29" s="106" t="s">
        <v>37</v>
      </c>
      <c r="P29" s="15">
        <v>5354.7</v>
      </c>
      <c r="Q29" s="15">
        <v>8244.1</v>
      </c>
      <c r="R29" s="106">
        <v>71399.199999999997</v>
      </c>
    </row>
    <row r="30" spans="1:22" ht="10.5" customHeight="1">
      <c r="A30" s="151" t="s">
        <v>236</v>
      </c>
      <c r="B30" s="102"/>
      <c r="C30" s="152"/>
      <c r="D30" s="102"/>
      <c r="E30" s="102"/>
      <c r="F30" s="102"/>
      <c r="G30" s="102"/>
      <c r="H30" s="153"/>
      <c r="I30" s="101"/>
      <c r="J30" s="15"/>
      <c r="K30" s="101" t="s">
        <v>57</v>
      </c>
      <c r="L30" s="101" t="s">
        <v>57</v>
      </c>
      <c r="M30" s="101" t="s">
        <v>57</v>
      </c>
      <c r="N30" s="101" t="s">
        <v>57</v>
      </c>
      <c r="O30" s="106" t="s">
        <v>37</v>
      </c>
      <c r="P30" s="106" t="s">
        <v>37</v>
      </c>
      <c r="Q30" s="106" t="s">
        <v>37</v>
      </c>
      <c r="R30" s="106" t="s">
        <v>37</v>
      </c>
    </row>
    <row r="31" spans="1:22" ht="10.5" customHeight="1">
      <c r="A31" s="151" t="s">
        <v>200</v>
      </c>
      <c r="B31" s="11"/>
      <c r="C31" s="11"/>
      <c r="D31" s="11"/>
      <c r="E31" s="11"/>
      <c r="G31" s="55"/>
      <c r="I31" s="55" t="s">
        <v>37</v>
      </c>
      <c r="J31" s="101" t="s">
        <v>57</v>
      </c>
      <c r="K31" s="101" t="s">
        <v>57</v>
      </c>
      <c r="L31" s="101" t="s">
        <v>57</v>
      </c>
      <c r="M31" s="101" t="s">
        <v>57</v>
      </c>
      <c r="N31" s="15">
        <v>2090.8999999999996</v>
      </c>
      <c r="O31" s="15">
        <v>1026.0999999999999</v>
      </c>
      <c r="P31" s="15">
        <v>7241.6</v>
      </c>
      <c r="Q31" s="15">
        <v>1534.4</v>
      </c>
      <c r="R31" s="106">
        <v>33048.6</v>
      </c>
    </row>
    <row r="32" spans="1:22" ht="10.5" customHeight="1">
      <c r="A32" s="151" t="s">
        <v>29</v>
      </c>
      <c r="B32" s="11"/>
      <c r="C32" s="11"/>
      <c r="D32" s="11"/>
      <c r="E32" s="11"/>
      <c r="G32" s="55"/>
      <c r="J32" s="101"/>
      <c r="K32" s="101" t="s">
        <v>57</v>
      </c>
      <c r="L32" s="101" t="s">
        <v>57</v>
      </c>
      <c r="M32" s="101" t="s">
        <v>57</v>
      </c>
      <c r="N32" s="101" t="s">
        <v>57</v>
      </c>
      <c r="O32" s="15">
        <v>3178.2</v>
      </c>
      <c r="P32" s="15">
        <v>8736.2999999999993</v>
      </c>
      <c r="Q32" s="15">
        <v>4138.5</v>
      </c>
      <c r="R32" s="106">
        <v>24757.200000000001</v>
      </c>
    </row>
    <row r="33" spans="1:37" ht="5.0999999999999996" customHeight="1">
      <c r="A33" s="539"/>
      <c r="B33" s="539"/>
      <c r="C33" s="539"/>
      <c r="D33" s="539"/>
      <c r="E33" s="539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6"/>
      <c r="R33" s="553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</row>
    <row r="34" spans="1:37" ht="5.0999999999999996" customHeight="1">
      <c r="A34" s="11"/>
      <c r="B34" s="11"/>
      <c r="C34" s="11"/>
      <c r="D34" s="11"/>
      <c r="E34" s="11"/>
      <c r="G34" s="55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</row>
    <row r="35" spans="1:37" ht="6.95" customHeight="1">
      <c r="A35" s="11"/>
      <c r="B35" s="11"/>
      <c r="C35" s="11"/>
      <c r="D35" s="11"/>
      <c r="E35" s="11"/>
      <c r="G35" s="55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</row>
    <row r="36" spans="1:37" ht="6.95" customHeight="1">
      <c r="A36" s="11"/>
      <c r="B36" s="11"/>
      <c r="C36" s="11"/>
      <c r="D36" s="11"/>
      <c r="E36" s="11"/>
      <c r="G36" s="55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</row>
    <row r="37" spans="1:37" ht="33" customHeight="1">
      <c r="A37" s="676" t="s">
        <v>261</v>
      </c>
      <c r="B37" s="676"/>
      <c r="C37" s="676"/>
      <c r="D37" s="676"/>
      <c r="E37" s="676"/>
      <c r="F37" s="676"/>
      <c r="G37" s="676"/>
      <c r="H37" s="676"/>
      <c r="I37" s="676"/>
      <c r="J37" s="676"/>
      <c r="K37" s="676"/>
      <c r="L37" s="676"/>
      <c r="M37" s="676"/>
      <c r="N37" s="676"/>
      <c r="O37" s="676"/>
      <c r="P37" s="676"/>
      <c r="Q37" s="676"/>
      <c r="R37" s="596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</row>
    <row r="38" spans="1:37" ht="15.75" customHeight="1">
      <c r="A38" s="542"/>
      <c r="B38" s="542"/>
      <c r="C38" s="542"/>
      <c r="D38" s="542"/>
      <c r="E38" s="542"/>
      <c r="F38" s="542"/>
      <c r="G38" s="542"/>
      <c r="H38" s="542"/>
      <c r="I38" s="542"/>
      <c r="J38" s="542"/>
      <c r="K38" s="542"/>
      <c r="L38" s="542"/>
      <c r="M38" s="542"/>
      <c r="N38" s="542"/>
      <c r="O38" s="542"/>
      <c r="P38" s="542"/>
      <c r="Q38" s="542"/>
      <c r="R38" s="596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</row>
    <row r="39" spans="1:37" ht="6.95" customHeight="1">
      <c r="A39" s="11"/>
      <c r="B39" s="11"/>
      <c r="C39" s="11"/>
      <c r="D39" s="11"/>
      <c r="E39" s="11"/>
      <c r="G39" s="55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</row>
    <row r="40" spans="1:37" ht="6.95" customHeight="1">
      <c r="A40" s="11"/>
      <c r="B40" s="11"/>
      <c r="C40" s="11"/>
      <c r="D40" s="11"/>
      <c r="E40" s="11"/>
      <c r="G40" s="55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</row>
    <row r="41" spans="1:37" ht="6.95" customHeight="1">
      <c r="A41" s="11"/>
      <c r="B41" s="11"/>
      <c r="C41" s="11"/>
      <c r="D41" s="11"/>
      <c r="E41" s="11"/>
      <c r="G41" s="55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</row>
    <row r="42" spans="1:37" ht="6.95" customHeight="1">
      <c r="A42" s="11"/>
      <c r="B42" s="11"/>
      <c r="C42" s="11"/>
      <c r="D42" s="11"/>
      <c r="E42" s="11"/>
      <c r="G42" s="55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</row>
    <row r="43" spans="1:37" ht="6.95" customHeight="1">
      <c r="A43" s="11"/>
      <c r="B43" s="11"/>
      <c r="C43" s="11"/>
      <c r="D43" s="11"/>
      <c r="E43" s="11"/>
      <c r="G43" s="55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</row>
    <row r="44" spans="1:37" ht="6.95" customHeight="1">
      <c r="A44" s="11"/>
      <c r="B44" s="11"/>
      <c r="C44" s="11"/>
      <c r="D44" s="11"/>
      <c r="E44" s="11"/>
      <c r="G44" s="55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</row>
    <row r="45" spans="1:37" ht="6.95" customHeight="1">
      <c r="A45" s="11"/>
      <c r="B45" s="11"/>
      <c r="C45" s="11"/>
      <c r="D45" s="11"/>
      <c r="E45" s="11"/>
      <c r="G45" s="55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</row>
    <row r="46" spans="1:37" ht="6.95" customHeight="1">
      <c r="A46" s="11"/>
      <c r="B46" s="11"/>
      <c r="C46" s="11"/>
      <c r="D46" s="11"/>
      <c r="E46" s="11"/>
      <c r="G46" s="55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</row>
    <row r="47" spans="1:37" ht="6.95" customHeight="1">
      <c r="A47" s="11"/>
      <c r="B47" s="11"/>
      <c r="C47" s="11"/>
      <c r="D47" s="11"/>
      <c r="E47" s="11"/>
      <c r="G47" s="55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</row>
    <row r="48" spans="1:37" ht="6.95" customHeight="1">
      <c r="A48" s="11"/>
      <c r="B48" s="11"/>
      <c r="C48" s="11"/>
      <c r="D48" s="11"/>
      <c r="E48" s="11"/>
      <c r="G48" s="55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</row>
    <row r="49" spans="1:37" ht="6.95" customHeight="1">
      <c r="A49" s="11"/>
      <c r="B49" s="11"/>
      <c r="C49" s="11"/>
      <c r="D49" s="11"/>
      <c r="E49" s="11"/>
      <c r="G49" s="55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</row>
    <row r="50" spans="1:37" ht="6.95" customHeight="1">
      <c r="A50" s="11"/>
      <c r="B50" s="11"/>
      <c r="C50" s="11"/>
      <c r="D50" s="11"/>
      <c r="E50" s="11"/>
      <c r="G50" s="55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</row>
    <row r="51" spans="1:37" ht="6.95" customHeight="1">
      <c r="A51" s="11"/>
      <c r="B51" s="11"/>
      <c r="C51" s="11"/>
      <c r="D51" s="11"/>
      <c r="E51" s="11"/>
      <c r="G51" s="55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  <c r="AK51" s="319"/>
    </row>
    <row r="52" spans="1:37" ht="6.95" customHeight="1">
      <c r="A52" s="11"/>
      <c r="B52" s="11"/>
      <c r="C52" s="11"/>
      <c r="D52" s="11"/>
      <c r="E52" s="11"/>
      <c r="G52" s="55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  <c r="AK52" s="319"/>
    </row>
    <row r="53" spans="1:37" ht="6.95" customHeight="1">
      <c r="A53" s="11"/>
      <c r="B53" s="11"/>
      <c r="C53" s="11"/>
      <c r="D53" s="11"/>
      <c r="E53" s="11"/>
      <c r="G53" s="55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</row>
    <row r="54" spans="1:37" ht="6.95" customHeight="1">
      <c r="A54" s="11"/>
      <c r="B54" s="11"/>
      <c r="C54" s="11"/>
      <c r="D54" s="11"/>
      <c r="E54" s="11"/>
      <c r="G54" s="55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</row>
    <row r="55" spans="1:37" ht="6.95" customHeight="1">
      <c r="A55" s="11"/>
      <c r="B55" s="11"/>
      <c r="C55" s="11"/>
      <c r="D55" s="11"/>
      <c r="E55" s="11"/>
      <c r="G55" s="55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</row>
    <row r="56" spans="1:37" ht="6.95" customHeight="1">
      <c r="A56" s="11"/>
      <c r="B56" s="11"/>
      <c r="C56" s="11"/>
      <c r="D56" s="11"/>
      <c r="E56" s="11"/>
      <c r="G56" s="55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</row>
    <row r="57" spans="1:37" ht="6.95" customHeight="1">
      <c r="A57" s="11"/>
      <c r="B57" s="11"/>
      <c r="C57" s="11"/>
      <c r="D57" s="11"/>
      <c r="E57" s="11"/>
      <c r="G57" s="55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</row>
    <row r="58" spans="1:37" ht="6.95" customHeight="1">
      <c r="A58" s="11"/>
      <c r="B58" s="11"/>
      <c r="C58" s="11"/>
      <c r="D58" s="11"/>
      <c r="E58" s="11"/>
      <c r="G58" s="55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</row>
    <row r="59" spans="1:37" ht="6.95" customHeight="1">
      <c r="A59" s="11"/>
      <c r="B59" s="11"/>
      <c r="C59" s="11"/>
      <c r="D59" s="11"/>
      <c r="E59" s="11"/>
      <c r="G59" s="55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</row>
    <row r="60" spans="1:37" ht="6.95" customHeight="1">
      <c r="A60" s="11"/>
      <c r="B60" s="11"/>
      <c r="C60" s="11"/>
      <c r="D60" s="11"/>
      <c r="E60" s="11"/>
      <c r="G60" s="55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</row>
    <row r="61" spans="1:37" ht="6.95" customHeight="1">
      <c r="A61" s="11"/>
      <c r="B61" s="11"/>
      <c r="C61" s="11"/>
      <c r="D61" s="11"/>
      <c r="E61" s="11"/>
      <c r="G61" s="55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  <c r="AK61" s="319"/>
    </row>
    <row r="62" spans="1:37" ht="6.95" customHeight="1">
      <c r="A62" s="11"/>
      <c r="B62" s="11"/>
      <c r="C62" s="11"/>
      <c r="D62" s="11"/>
      <c r="E62" s="11"/>
      <c r="G62" s="55"/>
      <c r="V62" s="319"/>
      <c r="W62" s="319"/>
      <c r="X62" s="319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  <c r="AJ62" s="319"/>
      <c r="AK62" s="319"/>
    </row>
    <row r="63" spans="1:37" ht="6.95" customHeight="1">
      <c r="A63" s="11"/>
      <c r="B63" s="11"/>
      <c r="C63" s="11"/>
      <c r="D63" s="11"/>
      <c r="E63" s="11"/>
      <c r="G63" s="55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  <c r="AK63" s="319"/>
    </row>
    <row r="64" spans="1:37" ht="6.95" customHeight="1">
      <c r="A64" s="11"/>
      <c r="B64" s="11"/>
      <c r="C64" s="11"/>
      <c r="D64" s="11"/>
      <c r="E64" s="11"/>
      <c r="G64" s="55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</row>
    <row r="65" spans="1:37" ht="6.95" customHeight="1">
      <c r="A65" s="11"/>
      <c r="B65" s="11"/>
      <c r="C65" s="11"/>
      <c r="D65" s="11"/>
      <c r="E65" s="11"/>
      <c r="G65" s="55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19"/>
      <c r="AK65" s="319"/>
    </row>
    <row r="66" spans="1:37" ht="6.95" customHeight="1">
      <c r="A66" s="11"/>
      <c r="B66" s="11"/>
      <c r="C66" s="11"/>
      <c r="D66" s="11"/>
      <c r="E66" s="11"/>
      <c r="G66" s="55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</row>
    <row r="67" spans="1:37" ht="6.95" customHeight="1">
      <c r="A67" s="11"/>
      <c r="B67" s="11"/>
      <c r="C67" s="11"/>
      <c r="D67" s="11"/>
      <c r="E67" s="11"/>
      <c r="G67" s="55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</row>
    <row r="68" spans="1:37" ht="6.95" customHeight="1">
      <c r="A68" s="11"/>
      <c r="B68" s="11"/>
      <c r="C68" s="11"/>
      <c r="D68" s="11"/>
      <c r="E68" s="11"/>
      <c r="G68" s="55"/>
      <c r="V68" s="319"/>
      <c r="W68" s="319"/>
      <c r="X68" s="319"/>
      <c r="Y68" s="319"/>
      <c r="Z68" s="319"/>
      <c r="AA68" s="319"/>
      <c r="AB68" s="319"/>
      <c r="AC68" s="319"/>
      <c r="AD68" s="319"/>
      <c r="AE68" s="319"/>
      <c r="AF68" s="319"/>
      <c r="AG68" s="319"/>
      <c r="AH68" s="319"/>
      <c r="AI68" s="319"/>
      <c r="AJ68" s="319"/>
      <c r="AK68" s="319"/>
    </row>
    <row r="69" spans="1:37" ht="6.95" customHeight="1">
      <c r="A69" s="11"/>
      <c r="B69" s="11"/>
      <c r="C69" s="11"/>
      <c r="D69" s="11"/>
      <c r="E69" s="11"/>
      <c r="G69" s="55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</row>
    <row r="70" spans="1:37" ht="6.95" customHeight="1">
      <c r="A70" s="11"/>
      <c r="B70" s="11"/>
      <c r="C70" s="11"/>
      <c r="D70" s="11"/>
      <c r="E70" s="11"/>
      <c r="G70" s="55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19"/>
      <c r="AK70" s="319"/>
    </row>
    <row r="71" spans="1:37" ht="6.95" customHeight="1">
      <c r="A71" s="11"/>
      <c r="B71" s="11"/>
      <c r="C71" s="11"/>
      <c r="D71" s="11"/>
      <c r="E71" s="11"/>
      <c r="G71" s="55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</row>
    <row r="72" spans="1:37" ht="6.95" customHeight="1">
      <c r="A72" s="11"/>
      <c r="B72" s="11"/>
      <c r="C72" s="11"/>
      <c r="D72" s="11"/>
      <c r="E72" s="11"/>
      <c r="G72" s="55"/>
      <c r="V72" s="319"/>
      <c r="W72" s="319"/>
      <c r="X72" s="319"/>
      <c r="Y72" s="319"/>
      <c r="Z72" s="319"/>
      <c r="AA72" s="319"/>
      <c r="AB72" s="319"/>
      <c r="AC72" s="319"/>
      <c r="AD72" s="319"/>
      <c r="AE72" s="319"/>
      <c r="AF72" s="319"/>
      <c r="AG72" s="319"/>
      <c r="AH72" s="319"/>
      <c r="AI72" s="319"/>
      <c r="AJ72" s="319"/>
      <c r="AK72" s="319"/>
    </row>
    <row r="73" spans="1:37" ht="6.95" customHeight="1">
      <c r="A73" s="11"/>
      <c r="B73" s="11"/>
      <c r="C73" s="11"/>
      <c r="D73" s="11"/>
      <c r="E73" s="11"/>
      <c r="G73" s="55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</row>
    <row r="74" spans="1:37" ht="6.95" customHeight="1">
      <c r="A74" s="11"/>
      <c r="B74" s="11"/>
      <c r="C74" s="11"/>
      <c r="D74" s="11"/>
      <c r="E74" s="11"/>
      <c r="G74" s="55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</row>
    <row r="75" spans="1:37" ht="6.95" customHeight="1">
      <c r="A75" s="11"/>
      <c r="B75" s="11"/>
      <c r="C75" s="11"/>
      <c r="D75" s="11"/>
      <c r="E75" s="11"/>
      <c r="G75" s="55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</row>
    <row r="76" spans="1:37" ht="6.95" customHeight="1">
      <c r="A76" s="11"/>
      <c r="B76" s="11"/>
      <c r="C76" s="11"/>
      <c r="D76" s="11"/>
      <c r="E76" s="11"/>
      <c r="G76" s="55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</row>
    <row r="77" spans="1:37" ht="6.95" customHeight="1">
      <c r="A77" s="11"/>
      <c r="B77" s="11"/>
      <c r="C77" s="11"/>
      <c r="D77" s="11"/>
      <c r="E77" s="11"/>
      <c r="G77" s="55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</row>
    <row r="78" spans="1:37" ht="6.95" customHeight="1">
      <c r="A78" s="11"/>
      <c r="B78" s="11"/>
      <c r="C78" s="11"/>
      <c r="D78" s="11"/>
      <c r="E78" s="11"/>
      <c r="G78" s="55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</row>
    <row r="79" spans="1:37" ht="6.95" customHeight="1">
      <c r="A79" s="11"/>
      <c r="B79" s="11"/>
      <c r="C79" s="11"/>
      <c r="D79" s="11"/>
      <c r="E79" s="11"/>
      <c r="G79" s="55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</row>
    <row r="80" spans="1:37" ht="6.95" customHeight="1">
      <c r="A80" s="11"/>
      <c r="B80" s="11"/>
      <c r="C80" s="11"/>
      <c r="D80" s="11"/>
      <c r="E80" s="11"/>
      <c r="G80" s="55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</row>
    <row r="81" spans="1:37" ht="6.95" customHeight="1">
      <c r="A81" s="11"/>
      <c r="B81" s="11"/>
      <c r="C81" s="11"/>
      <c r="D81" s="11"/>
      <c r="E81" s="11"/>
      <c r="G81" s="55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</row>
    <row r="82" spans="1:37" ht="6.95" customHeight="1">
      <c r="A82" s="11"/>
      <c r="B82" s="11"/>
      <c r="C82" s="11"/>
      <c r="D82" s="11"/>
      <c r="E82" s="11"/>
      <c r="G82" s="55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</row>
    <row r="83" spans="1:37" ht="6.95" customHeight="1">
      <c r="A83" s="11"/>
      <c r="B83" s="11"/>
      <c r="C83" s="11"/>
      <c r="D83" s="11"/>
      <c r="E83" s="11"/>
      <c r="G83" s="55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</row>
    <row r="84" spans="1:37" ht="6.95" customHeight="1">
      <c r="A84" s="11"/>
      <c r="B84" s="11"/>
      <c r="C84" s="11"/>
      <c r="D84" s="11"/>
      <c r="E84" s="11"/>
      <c r="G84" s="55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</row>
    <row r="85" spans="1:37" ht="6.95" customHeight="1">
      <c r="A85" s="11"/>
      <c r="B85" s="11"/>
      <c r="C85" s="11"/>
      <c r="D85" s="11"/>
      <c r="E85" s="11"/>
      <c r="G85" s="55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</row>
    <row r="86" spans="1:37" ht="6.95" customHeight="1">
      <c r="A86" s="11"/>
      <c r="B86" s="11"/>
      <c r="C86" s="11"/>
      <c r="D86" s="11"/>
      <c r="E86" s="11"/>
      <c r="G86" s="55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</row>
    <row r="87" spans="1:37" ht="6.95" customHeight="1">
      <c r="A87" s="11"/>
      <c r="B87" s="11"/>
      <c r="C87" s="11"/>
      <c r="D87" s="11"/>
      <c r="E87" s="11"/>
      <c r="G87" s="55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</row>
    <row r="88" spans="1:37" ht="6.95" customHeight="1">
      <c r="A88" s="11"/>
      <c r="B88" s="11"/>
      <c r="C88" s="11"/>
      <c r="D88" s="11"/>
      <c r="E88" s="11"/>
      <c r="G88" s="55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</row>
    <row r="89" spans="1:37" ht="6.95" customHeight="1">
      <c r="A89" s="11"/>
      <c r="B89" s="11"/>
      <c r="C89" s="11"/>
      <c r="D89" s="11"/>
      <c r="E89" s="11"/>
      <c r="G89" s="55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</row>
    <row r="90" spans="1:37" ht="6.95" customHeight="1">
      <c r="A90" s="11"/>
      <c r="B90" s="11"/>
      <c r="C90" s="11"/>
      <c r="D90" s="11"/>
      <c r="E90" s="11"/>
      <c r="G90" s="55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</row>
    <row r="91" spans="1:37" ht="6.95" customHeight="1">
      <c r="A91" s="11"/>
      <c r="B91" s="11"/>
      <c r="C91" s="11"/>
      <c r="D91" s="11"/>
      <c r="E91" s="11"/>
      <c r="G91" s="55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</row>
    <row r="92" spans="1:37" ht="3.75" customHeight="1">
      <c r="A92" s="11"/>
      <c r="B92" s="11"/>
      <c r="C92" s="11"/>
      <c r="D92" s="11"/>
      <c r="E92" s="11"/>
      <c r="G92" s="55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</row>
    <row r="93" spans="1:37" ht="6.95" customHeight="1">
      <c r="A93" s="11"/>
      <c r="B93" s="11"/>
      <c r="C93" s="11"/>
      <c r="D93" s="11"/>
      <c r="E93" s="11"/>
      <c r="G93" s="55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</row>
    <row r="94" spans="1:37" s="4" customFormat="1" ht="34.5" customHeight="1">
      <c r="A94" s="642" t="s">
        <v>255</v>
      </c>
      <c r="B94" s="637"/>
      <c r="C94" s="637"/>
      <c r="D94" s="637"/>
      <c r="E94" s="637"/>
      <c r="F94" s="637"/>
      <c r="G94" s="637"/>
      <c r="H94" s="637"/>
      <c r="I94" s="637"/>
      <c r="J94" s="637"/>
      <c r="K94" s="637"/>
      <c r="L94" s="637"/>
      <c r="M94" s="637"/>
      <c r="N94" s="637"/>
      <c r="O94" s="637"/>
      <c r="P94" s="637"/>
      <c r="Q94" s="637"/>
      <c r="R94" s="637"/>
      <c r="S94" s="488"/>
      <c r="T94" s="488"/>
      <c r="U94" s="488"/>
      <c r="V94" s="488"/>
      <c r="W94" s="488"/>
      <c r="X94" s="488"/>
      <c r="Y94" s="488"/>
      <c r="Z94" s="488"/>
    </row>
    <row r="95" spans="1:37" s="4" customFormat="1" ht="5.0999999999999996" customHeight="1">
      <c r="A95" s="463"/>
      <c r="B95" s="463"/>
      <c r="C95" s="463"/>
      <c r="D95" s="463"/>
      <c r="E95" s="463"/>
      <c r="F95" s="463"/>
      <c r="G95" s="463"/>
      <c r="H95" s="463"/>
      <c r="I95" s="463"/>
      <c r="J95" s="463"/>
      <c r="K95" s="463"/>
      <c r="L95" s="463"/>
      <c r="M95" s="463"/>
      <c r="N95" s="463"/>
      <c r="O95" s="463"/>
      <c r="P95" s="463"/>
      <c r="Q95" s="463"/>
      <c r="R95" s="594"/>
      <c r="S95" s="488"/>
      <c r="T95" s="488"/>
      <c r="U95" s="488"/>
      <c r="V95" s="488"/>
      <c r="W95" s="488"/>
      <c r="X95" s="488"/>
      <c r="Y95" s="488"/>
      <c r="Z95" s="488"/>
    </row>
    <row r="96" spans="1:37" s="4" customFormat="1" ht="21.75" customHeight="1">
      <c r="A96" s="5"/>
      <c r="B96" s="5"/>
      <c r="R96" s="589"/>
      <c r="S96" s="488"/>
      <c r="T96" s="488"/>
      <c r="U96" s="488"/>
      <c r="V96" s="488"/>
      <c r="W96" s="488"/>
      <c r="X96" s="488"/>
      <c r="Y96" s="488"/>
      <c r="Z96" s="488"/>
    </row>
    <row r="97" spans="1:39" ht="6.95" customHeight="1">
      <c r="A97" s="11"/>
      <c r="B97" s="11"/>
      <c r="C97" s="11"/>
      <c r="D97" s="11"/>
      <c r="E97" s="11"/>
      <c r="G97" s="55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</row>
    <row r="98" spans="1:39" ht="6.95" customHeight="1">
      <c r="A98" s="88"/>
      <c r="B98" s="11"/>
      <c r="C98" s="11"/>
      <c r="D98" s="11"/>
      <c r="E98" s="11"/>
      <c r="G98" s="55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</row>
    <row r="99" spans="1:39" ht="14.25" customHeight="1">
      <c r="A99" s="477" t="s">
        <v>247</v>
      </c>
      <c r="B99" s="11"/>
      <c r="C99" s="11"/>
      <c r="D99" s="11"/>
      <c r="E99" s="11"/>
      <c r="G99" s="55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</row>
    <row r="100" spans="1:39" ht="15" customHeight="1">
      <c r="A100" s="534" t="s">
        <v>246</v>
      </c>
      <c r="B100" s="154"/>
      <c r="C100" s="154"/>
      <c r="D100" s="154"/>
      <c r="E100" s="155"/>
      <c r="F100" s="147"/>
      <c r="G100" s="147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</row>
    <row r="101" spans="1:39" ht="14.25" customHeight="1">
      <c r="A101" s="156"/>
      <c r="B101" s="156"/>
      <c r="C101" s="157"/>
      <c r="D101" s="158"/>
      <c r="E101" s="88"/>
      <c r="F101" s="159"/>
      <c r="L101" s="161"/>
      <c r="R101" s="159" t="s">
        <v>31</v>
      </c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</row>
    <row r="102" spans="1:39" ht="15" customHeight="1">
      <c r="A102" s="493" t="s">
        <v>151</v>
      </c>
      <c r="B102" s="471">
        <v>2004</v>
      </c>
      <c r="C102" s="471">
        <v>2005</v>
      </c>
      <c r="D102" s="471">
        <v>2006</v>
      </c>
      <c r="E102" s="471">
        <v>2007</v>
      </c>
      <c r="F102" s="471">
        <v>2008</v>
      </c>
      <c r="G102" s="471">
        <v>2009</v>
      </c>
      <c r="H102" s="471">
        <v>2010</v>
      </c>
      <c r="I102" s="471">
        <v>2011</v>
      </c>
      <c r="J102" s="471">
        <v>2012</v>
      </c>
      <c r="K102" s="471">
        <v>2013</v>
      </c>
      <c r="L102" s="471">
        <v>2014</v>
      </c>
      <c r="M102" s="471">
        <v>2015</v>
      </c>
      <c r="N102" s="471">
        <v>2017</v>
      </c>
      <c r="O102" s="471">
        <v>2018</v>
      </c>
      <c r="P102" s="471">
        <v>2019</v>
      </c>
      <c r="Q102" s="471">
        <v>2020</v>
      </c>
      <c r="R102" s="471">
        <v>2021</v>
      </c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36"/>
      <c r="AL102" s="336"/>
      <c r="AM102" s="336"/>
    </row>
    <row r="103" spans="1:39" ht="5.0999999999999996" customHeight="1">
      <c r="A103" s="104"/>
      <c r="B103" s="11"/>
      <c r="C103" s="104"/>
      <c r="D103" s="104"/>
      <c r="E103" s="11"/>
      <c r="G103" s="55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36"/>
      <c r="AL103" s="336"/>
      <c r="AM103" s="336"/>
    </row>
    <row r="104" spans="1:39" ht="15" customHeight="1">
      <c r="A104" s="493" t="s">
        <v>152</v>
      </c>
      <c r="B104" s="535">
        <f>SUM(B105:B112)</f>
        <v>100</v>
      </c>
      <c r="C104" s="535">
        <f>SUM(C105:C112)</f>
        <v>100</v>
      </c>
      <c r="D104" s="535">
        <f>SUM(D105:D112)</f>
        <v>100</v>
      </c>
      <c r="E104" s="535">
        <f>SUM(E105:E112)</f>
        <v>100</v>
      </c>
      <c r="F104" s="535">
        <f>SUM(F105:F113)</f>
        <v>99.999999999999986</v>
      </c>
      <c r="G104" s="535">
        <f>SUM(G105:G113)</f>
        <v>99.999999999999986</v>
      </c>
      <c r="H104" s="535">
        <f>SUM(H105:H114)</f>
        <v>100.00000000000001</v>
      </c>
      <c r="I104" s="535">
        <f>SUM(I105:I114)</f>
        <v>99.999999999999986</v>
      </c>
      <c r="J104" s="535">
        <f>SUM(J105:J114)</f>
        <v>100</v>
      </c>
      <c r="K104" s="535">
        <f>SUM(K105:K114)</f>
        <v>100</v>
      </c>
      <c r="L104" s="535">
        <f>SUM(L105:L114)</f>
        <v>100</v>
      </c>
      <c r="M104" s="535">
        <f t="shared" ref="M104" si="4">SUM(M105:M115)</f>
        <v>100.00000000000001</v>
      </c>
      <c r="N104" s="535">
        <v>99.980999416255841</v>
      </c>
      <c r="O104" s="535">
        <v>100</v>
      </c>
      <c r="P104" s="535">
        <v>100</v>
      </c>
      <c r="Q104" s="546">
        <v>100</v>
      </c>
      <c r="R104" s="546">
        <v>99.999999999999986</v>
      </c>
      <c r="V104" s="624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36"/>
      <c r="AL104" s="336"/>
      <c r="AM104" s="336"/>
    </row>
    <row r="105" spans="1:39" ht="10.5" customHeight="1">
      <c r="A105" s="97" t="s">
        <v>153</v>
      </c>
      <c r="B105" s="99">
        <f>B10/B$9*100</f>
        <v>1.5708767161400092</v>
      </c>
      <c r="C105" s="99">
        <f>C10/C$9*100</f>
        <v>0.73997944501541624</v>
      </c>
      <c r="D105" s="99">
        <f>D10/D$9*100</f>
        <v>0.56672655181986276</v>
      </c>
      <c r="E105" s="99">
        <f>E10/E$9*100</f>
        <v>0.54626165973638152</v>
      </c>
      <c r="F105" s="99">
        <f>F10/F$9*100</f>
        <v>0.15492976428921992</v>
      </c>
      <c r="G105" s="199">
        <f>G10/G$9*100</f>
        <v>1.7292354296396271E-2</v>
      </c>
      <c r="H105" s="199">
        <f>H10/H$9*100</f>
        <v>2.8547891126499787E-3</v>
      </c>
      <c r="I105" s="199">
        <f>I10/I$9*100</f>
        <v>1.779717142461788E-2</v>
      </c>
      <c r="J105" s="99">
        <f>J10/J$9*100</f>
        <v>0.1591554795535029</v>
      </c>
      <c r="K105" s="99">
        <f>K10/K$9*100</f>
        <v>0.9776101972037774</v>
      </c>
      <c r="L105" s="99">
        <f>L10/L$9*100</f>
        <v>0.8264768731176283</v>
      </c>
      <c r="M105" s="99">
        <f>M10/M$9*100</f>
        <v>6.3067107180854703E-2</v>
      </c>
      <c r="N105" s="199">
        <v>0</v>
      </c>
      <c r="O105" s="15">
        <v>0</v>
      </c>
      <c r="P105" s="15">
        <v>7.8669218035441215</v>
      </c>
      <c r="Q105" s="106">
        <v>0.10748829300925408</v>
      </c>
      <c r="R105" s="106">
        <v>0.68145831846093174</v>
      </c>
      <c r="V105" s="624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36"/>
      <c r="AL105" s="336"/>
      <c r="AM105" s="336"/>
    </row>
    <row r="106" spans="1:39" ht="10.5" customHeight="1">
      <c r="A106" s="97" t="s">
        <v>154</v>
      </c>
      <c r="B106" s="99">
        <f>B11/B$9*100</f>
        <v>6.2358883265026588</v>
      </c>
      <c r="C106" s="99">
        <f>C11/C$9*100</f>
        <v>6.5415189714117918</v>
      </c>
      <c r="D106" s="99">
        <f>D11/D$9*100</f>
        <v>5.2393398316581203</v>
      </c>
      <c r="E106" s="99">
        <f>E11/E$9*100</f>
        <v>0.83404241655562172</v>
      </c>
      <c r="F106" s="99">
        <f>F11/F$9*100</f>
        <v>10.038599795726167</v>
      </c>
      <c r="G106" s="99">
        <f>G11/G$9*100</f>
        <v>1.8672195490508712</v>
      </c>
      <c r="H106" s="99">
        <f>H11/H$9*100</f>
        <v>0.45493103645157873</v>
      </c>
      <c r="I106" s="102" t="s">
        <v>37</v>
      </c>
      <c r="J106" s="102" t="s">
        <v>37</v>
      </c>
      <c r="K106" s="99">
        <f>K11/K$9*100</f>
        <v>0.32186592812572989</v>
      </c>
      <c r="L106" s="99">
        <f>L11/L$9*100</f>
        <v>0.24784210791984254</v>
      </c>
      <c r="M106" s="99">
        <f>M11/M$9*100</f>
        <v>5.9333899286781389</v>
      </c>
      <c r="N106" s="99">
        <v>1.4470786783107255</v>
      </c>
      <c r="O106" s="15">
        <v>0.39974256038630168</v>
      </c>
      <c r="P106" s="106" t="s">
        <v>37</v>
      </c>
      <c r="Q106" s="106" t="s">
        <v>37</v>
      </c>
      <c r="R106" s="106">
        <v>6.7579022677437983</v>
      </c>
      <c r="V106" s="624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36"/>
      <c r="AL106" s="336"/>
      <c r="AM106" s="336"/>
    </row>
    <row r="107" spans="1:39" ht="10.5" customHeight="1">
      <c r="A107" s="97" t="s">
        <v>155</v>
      </c>
      <c r="B107" s="99">
        <f>B12/B$9*100</f>
        <v>17.550641512664392</v>
      </c>
      <c r="C107" s="99">
        <f>C12/C$9*100</f>
        <v>18.599744111416406</v>
      </c>
      <c r="D107" s="99">
        <f>D12/D$9*100</f>
        <v>10.602814776792496</v>
      </c>
      <c r="E107" s="99">
        <f>E12/E$9*100</f>
        <v>16.266235330004655</v>
      </c>
      <c r="F107" s="99">
        <f>F12/F$9*100</f>
        <v>8.7500829033413368</v>
      </c>
      <c r="G107" s="99">
        <f>G12/G$9*100</f>
        <v>3.7669841956749597</v>
      </c>
      <c r="H107" s="99">
        <f>H12/H$9*100</f>
        <v>8.8993292605008669</v>
      </c>
      <c r="I107" s="99">
        <f>I12/I$9*100</f>
        <v>8.0491080092493057</v>
      </c>
      <c r="J107" s="102">
        <f>J12/J$9*100</f>
        <v>1.6364603390469519</v>
      </c>
      <c r="K107" s="99">
        <f>K12/K$9*100</f>
        <v>23.236077279855849</v>
      </c>
      <c r="L107" s="99">
        <f>L12/L$9*100</f>
        <v>22.148553833728734</v>
      </c>
      <c r="M107" s="99">
        <f>M12/M$9*100</f>
        <v>5.2393259898375959</v>
      </c>
      <c r="N107" s="99">
        <v>14.899275232486234</v>
      </c>
      <c r="O107" s="15">
        <v>13.997816741397639</v>
      </c>
      <c r="P107" s="15">
        <v>6.2503942705867264</v>
      </c>
      <c r="Q107" s="106">
        <v>2.9021839112498604</v>
      </c>
      <c r="R107" s="106">
        <v>5.8115884193045915</v>
      </c>
      <c r="V107" s="624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</row>
    <row r="108" spans="1:39" ht="10.5" customHeight="1">
      <c r="A108" s="97" t="s">
        <v>157</v>
      </c>
      <c r="B108" s="99">
        <f>B13/B$9*100</f>
        <v>0.17388791987244651</v>
      </c>
      <c r="C108" s="99">
        <f>C13/C$9*100</f>
        <v>0.47360362438911852</v>
      </c>
      <c r="D108" s="99">
        <f>D13/D$9*100</f>
        <v>6.3900775713515018E-2</v>
      </c>
      <c r="E108" s="99">
        <f>E13/E$9*100</f>
        <v>0.21031675951643203</v>
      </c>
      <c r="F108" s="99">
        <f>F13/F$9*100</f>
        <v>0.21355900728222951</v>
      </c>
      <c r="G108" s="199">
        <f>G13/G$9*100</f>
        <v>6.562226758632432E-3</v>
      </c>
      <c r="H108" s="199">
        <f>H13/H$9*100</f>
        <v>3.3849642335706892E-2</v>
      </c>
      <c r="I108" s="199">
        <f>I13/I$9*100</f>
        <v>2.0538545018140932E-2</v>
      </c>
      <c r="J108" s="102" t="s">
        <v>37</v>
      </c>
      <c r="K108" s="99">
        <f>K13/K$9*100</f>
        <v>6.2264339817811744E-2</v>
      </c>
      <c r="L108" s="211">
        <f>L13/L$9*100</f>
        <v>2.4565477091851327E-2</v>
      </c>
      <c r="M108" s="226" t="s">
        <v>37</v>
      </c>
      <c r="N108" s="99">
        <v>0.67484582796307979</v>
      </c>
      <c r="O108" s="93">
        <v>5.1914618231987232E-3</v>
      </c>
      <c r="P108" s="15">
        <v>0.81043905247442405</v>
      </c>
      <c r="Q108" s="106">
        <v>2.7068060820604303</v>
      </c>
      <c r="R108" s="106">
        <v>1.4633077859606869</v>
      </c>
      <c r="V108" s="624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</row>
    <row r="109" spans="1:39" ht="10.5" customHeight="1">
      <c r="A109" s="97" t="s">
        <v>156</v>
      </c>
      <c r="B109" s="99">
        <f>B14/B$9*100</f>
        <v>6.6080084750296946</v>
      </c>
      <c r="C109" s="99">
        <f>C14/C$9*100</f>
        <v>8.1255112528053353</v>
      </c>
      <c r="D109" s="99">
        <f>D14/D$9*100</f>
        <v>12.023821371143038</v>
      </c>
      <c r="E109" s="99">
        <f>E14/E$9*100</f>
        <v>5.3309679387352098</v>
      </c>
      <c r="F109" s="99">
        <f>F14/F$9*100</f>
        <v>7.855522688986456</v>
      </c>
      <c r="G109" s="99">
        <f>G14/G$9*100</f>
        <v>9.6870881981012094</v>
      </c>
      <c r="H109" s="99">
        <f>H14/H$9*100</f>
        <v>7.1604228350502854</v>
      </c>
      <c r="I109" s="99">
        <f>I14/I$9*100</f>
        <v>4.6485428511503759</v>
      </c>
      <c r="J109" s="102">
        <f>J14/J$9*100</f>
        <v>10.462722339666341</v>
      </c>
      <c r="K109" s="99">
        <f>K14/K$9*100</f>
        <v>9.8154759918582535</v>
      </c>
      <c r="L109" s="99">
        <f>L14/L$9*100</f>
        <v>2.6836942439385525</v>
      </c>
      <c r="M109" s="99">
        <f>M14/M$9*100</f>
        <v>9.5028709215681051</v>
      </c>
      <c r="N109" s="99">
        <v>2.9776732304171176</v>
      </c>
      <c r="O109" s="15">
        <v>10.052163523935839</v>
      </c>
      <c r="P109" s="15">
        <v>6.1282157071600993</v>
      </c>
      <c r="Q109" s="106">
        <v>10.259034591370275</v>
      </c>
      <c r="R109" s="106">
        <v>8.5607689255943011</v>
      </c>
      <c r="V109" s="624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</row>
    <row r="110" spans="1:39" ht="10.5" customHeight="1">
      <c r="A110" s="97" t="s">
        <v>158</v>
      </c>
      <c r="B110" s="99">
        <f>B15/B$9*100</f>
        <v>63.317942023092314</v>
      </c>
      <c r="C110" s="99">
        <f>C15/C$9*100</f>
        <v>55.293747509281211</v>
      </c>
      <c r="D110" s="99">
        <f>D15/D$9*100</f>
        <v>46.473148579779078</v>
      </c>
      <c r="E110" s="99">
        <f>E15/E$9*100</f>
        <v>52.594441857851557</v>
      </c>
      <c r="F110" s="99">
        <f>F15/F$9*100</f>
        <v>37.098780989268995</v>
      </c>
      <c r="G110" s="99">
        <f>G15/G$9*100</f>
        <v>12.414314167492858</v>
      </c>
      <c r="H110" s="99">
        <f>H15/H$9*100</f>
        <v>6.6000685149387044</v>
      </c>
      <c r="I110" s="99">
        <f>I15/I$9*100</f>
        <v>10.676823383307557</v>
      </c>
      <c r="J110" s="102">
        <f>J15/J$9*100</f>
        <v>16.992675077759976</v>
      </c>
      <c r="K110" s="99">
        <f>K15/K$9*100</f>
        <v>19.075177683606391</v>
      </c>
      <c r="L110" s="99">
        <f>L15/L$9*100</f>
        <v>17.910588393653356</v>
      </c>
      <c r="M110" s="99">
        <f>M15/M$9*100</f>
        <v>22.607147301437969</v>
      </c>
      <c r="N110" s="99">
        <v>15.939394639956998</v>
      </c>
      <c r="O110" s="15">
        <v>32.333633205443213</v>
      </c>
      <c r="P110" s="15">
        <v>26.236414432587523</v>
      </c>
      <c r="Q110" s="106">
        <v>22.575938649793734</v>
      </c>
      <c r="R110" s="106">
        <v>22.28784933564738</v>
      </c>
      <c r="V110" s="624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</row>
    <row r="111" spans="1:39" ht="10.5" customHeight="1">
      <c r="A111" s="97" t="s">
        <v>159</v>
      </c>
      <c r="B111" s="99">
        <f>B16/B$9*100</f>
        <v>5.591165423590972E-2</v>
      </c>
      <c r="C111" s="99">
        <f>C16/C$9*100</f>
        <v>0.44256140277282552</v>
      </c>
      <c r="D111" s="99">
        <f>D16/D$9*100</f>
        <v>0.75580999470985388</v>
      </c>
      <c r="E111" s="99">
        <f>E16/E$9*100</f>
        <v>5.8250517764541554</v>
      </c>
      <c r="F111" s="99">
        <f>F16/F$9*100</f>
        <v>8.1563623340275093</v>
      </c>
      <c r="G111" s="99">
        <f>G16/G$9*100</f>
        <v>4.0536825620352124</v>
      </c>
      <c r="H111" s="99">
        <f>H16/H$9*100</f>
        <v>2.4304451024053639</v>
      </c>
      <c r="I111" s="99">
        <f>I16/I$9*100</f>
        <v>2.3560583051000861</v>
      </c>
      <c r="J111" s="102">
        <f>J16/J$9*100</f>
        <v>2.4015376950731819</v>
      </c>
      <c r="K111" s="99">
        <f>K16/K$9*100</f>
        <v>2.9137442023424205</v>
      </c>
      <c r="L111" s="99">
        <f>L16/L$9*100</f>
        <v>1.5360153450103478</v>
      </c>
      <c r="M111" s="99">
        <f>M16/M$9*100</f>
        <v>1.3017363651585507</v>
      </c>
      <c r="N111" s="99">
        <v>5.7073996798076544E-2</v>
      </c>
      <c r="O111" s="106" t="s">
        <v>37</v>
      </c>
      <c r="P111" s="106" t="s">
        <v>37</v>
      </c>
      <c r="Q111" s="106" t="s">
        <v>37</v>
      </c>
      <c r="R111" s="106" t="s">
        <v>37</v>
      </c>
      <c r="V111" s="624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</row>
    <row r="112" spans="1:39" ht="10.5" customHeight="1">
      <c r="A112" s="97" t="s">
        <v>160</v>
      </c>
      <c r="B112" s="99">
        <f>B17/B$9*100</f>
        <v>4.486843372462574</v>
      </c>
      <c r="C112" s="99">
        <f>C17/C$9*100</f>
        <v>9.7833336829078998</v>
      </c>
      <c r="D112" s="99">
        <f>D17/D$9*100</f>
        <v>24.274438118384044</v>
      </c>
      <c r="E112" s="99">
        <f>E17/E$9*100</f>
        <v>18.392682261145985</v>
      </c>
      <c r="F112" s="99">
        <f>F17/F$9*100</f>
        <v>14.863441616150897</v>
      </c>
      <c r="G112" s="99">
        <f>G17/G$9*100</f>
        <v>13.592145191927397</v>
      </c>
      <c r="H112" s="99">
        <f>H17/H$9*100</f>
        <v>8.5098544601321908</v>
      </c>
      <c r="I112" s="99">
        <f>I17/I$9*100</f>
        <v>2.6496463628064353</v>
      </c>
      <c r="J112" s="102">
        <f>J17/J$9*100</f>
        <v>5.3105686240187433</v>
      </c>
      <c r="K112" s="99">
        <f>K17/K$9*100</f>
        <v>7.6288164436584465</v>
      </c>
      <c r="L112" s="99">
        <f>L17/L$9*100</f>
        <v>13.117375868625174</v>
      </c>
      <c r="M112" s="99">
        <f>M17/M$9*100</f>
        <v>6.5128515518873549</v>
      </c>
      <c r="N112" s="99">
        <v>10.242037093763185</v>
      </c>
      <c r="O112" s="15">
        <v>13.909846354064809</v>
      </c>
      <c r="P112" s="15">
        <v>13.551959243841583</v>
      </c>
      <c r="Q112" s="106">
        <v>10.520961088192664</v>
      </c>
      <c r="R112" s="106">
        <v>12.31052560335139</v>
      </c>
      <c r="S112" s="260"/>
      <c r="T112" s="260"/>
      <c r="U112" s="260"/>
      <c r="V112" s="624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</row>
    <row r="113" spans="1:37" ht="10.5" customHeight="1">
      <c r="A113" s="97" t="s">
        <v>161</v>
      </c>
      <c r="B113" s="102" t="s">
        <v>57</v>
      </c>
      <c r="C113" s="102" t="s">
        <v>57</v>
      </c>
      <c r="D113" s="102" t="s">
        <v>166</v>
      </c>
      <c r="E113" s="102" t="s">
        <v>166</v>
      </c>
      <c r="F113" s="99">
        <f>F18/F$9*100</f>
        <v>12.868720900927192</v>
      </c>
      <c r="G113" s="99">
        <f>G18/G$9*100</f>
        <v>54.594711554662453</v>
      </c>
      <c r="H113" s="99">
        <f>H18/H$9*100</f>
        <v>61.374703305845799</v>
      </c>
      <c r="I113" s="99">
        <f>I18/I$9*100</f>
        <v>68.24854076248478</v>
      </c>
      <c r="J113" s="99">
        <f>J18/J$9*100</f>
        <v>57.222319468943141</v>
      </c>
      <c r="K113" s="99">
        <f>K18/K$9*100</f>
        <v>29.502752844606096</v>
      </c>
      <c r="L113" s="99">
        <f>L18/L$9*100</f>
        <v>34.756869079467634</v>
      </c>
      <c r="M113" s="99">
        <f>M18/M$9*100</f>
        <v>46.951180977188351</v>
      </c>
      <c r="N113" s="99">
        <v>53.555204281561196</v>
      </c>
      <c r="O113" s="15">
        <v>27.782427968467204</v>
      </c>
      <c r="P113" s="15">
        <v>25.388415441920227</v>
      </c>
      <c r="Q113" s="106">
        <v>42.119993170922058</v>
      </c>
      <c r="R113" s="106">
        <v>40.494731171344498</v>
      </c>
      <c r="V113" s="624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</row>
    <row r="114" spans="1:37" ht="10.5" customHeight="1">
      <c r="A114" s="97" t="s">
        <v>162</v>
      </c>
      <c r="B114" s="102" t="s">
        <v>57</v>
      </c>
      <c r="C114" s="102" t="s">
        <v>57</v>
      </c>
      <c r="D114" s="102" t="s">
        <v>166</v>
      </c>
      <c r="E114" s="102" t="s">
        <v>166</v>
      </c>
      <c r="F114" s="102" t="s">
        <v>166</v>
      </c>
      <c r="G114" s="102" t="s">
        <v>166</v>
      </c>
      <c r="H114" s="99">
        <f>H19/H$9*100</f>
        <v>4.5335410532268643</v>
      </c>
      <c r="I114" s="99">
        <f>I19/I$9*100</f>
        <v>3.3329446094586963</v>
      </c>
      <c r="J114" s="99">
        <f>J19/J$9*100</f>
        <v>5.8145609759381687</v>
      </c>
      <c r="K114" s="99">
        <f>K19/K$9*100</f>
        <v>6.4662150889252228</v>
      </c>
      <c r="L114" s="99">
        <f>L19/L$9*100</f>
        <v>6.7480187774468732</v>
      </c>
      <c r="M114" s="99">
        <f>M19/M$9*100</f>
        <v>1.8884298570630924</v>
      </c>
      <c r="N114" s="102" t="s">
        <v>37</v>
      </c>
      <c r="O114" s="102" t="s">
        <v>37</v>
      </c>
      <c r="P114" s="15">
        <v>0.72806822276958871</v>
      </c>
      <c r="Q114" s="106">
        <v>2.4813768257330802</v>
      </c>
      <c r="R114" s="106">
        <v>0.33218606164371534</v>
      </c>
      <c r="V114" s="624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</row>
    <row r="115" spans="1:37" ht="10.5" customHeight="1">
      <c r="A115" s="97" t="s">
        <v>204</v>
      </c>
      <c r="B115" s="102"/>
      <c r="C115" s="102"/>
      <c r="D115" s="102"/>
      <c r="E115" s="102"/>
      <c r="F115" s="102"/>
      <c r="G115" s="102"/>
      <c r="H115" s="99"/>
      <c r="I115" s="99"/>
      <c r="J115" s="102" t="s">
        <v>205</v>
      </c>
      <c r="K115" s="102" t="s">
        <v>57</v>
      </c>
      <c r="L115" s="102" t="s">
        <v>57</v>
      </c>
      <c r="M115" s="102" t="s">
        <v>57</v>
      </c>
      <c r="N115" s="99">
        <v>0.18841643499921978</v>
      </c>
      <c r="O115" s="93">
        <v>7.4671711155598064E-3</v>
      </c>
      <c r="P115" s="15">
        <v>13.039171825115709</v>
      </c>
      <c r="Q115" s="106">
        <v>5.9151661277734409</v>
      </c>
      <c r="R115" s="106">
        <v>1.2996821109487011</v>
      </c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</row>
    <row r="116" spans="1:37" ht="15" customHeight="1">
      <c r="A116" s="493" t="s">
        <v>163</v>
      </c>
      <c r="B116" s="536" t="s">
        <v>166</v>
      </c>
      <c r="C116" s="537">
        <f t="shared" ref="C116:I116" si="5">SUM(C117:C121)</f>
        <v>100</v>
      </c>
      <c r="D116" s="537">
        <f t="shared" si="5"/>
        <v>100.00000000000001</v>
      </c>
      <c r="E116" s="537">
        <f t="shared" si="5"/>
        <v>99.999999999999986</v>
      </c>
      <c r="F116" s="537">
        <f t="shared" si="5"/>
        <v>100</v>
      </c>
      <c r="G116" s="537">
        <f t="shared" si="5"/>
        <v>100.00000000000001</v>
      </c>
      <c r="H116" s="537">
        <f t="shared" si="5"/>
        <v>100</v>
      </c>
      <c r="I116" s="537">
        <f t="shared" si="5"/>
        <v>100</v>
      </c>
      <c r="J116" s="537">
        <f>SUM(J118:J122)</f>
        <v>100</v>
      </c>
      <c r="K116" s="537">
        <f>SUM(K118:K122)</f>
        <v>100</v>
      </c>
      <c r="L116" s="537">
        <f>SUM(L117:L122)</f>
        <v>100</v>
      </c>
      <c r="M116" s="537">
        <f>SUM(M117:M125)</f>
        <v>100</v>
      </c>
      <c r="N116" s="537">
        <v>99.993586271771036</v>
      </c>
      <c r="O116" s="537">
        <v>100</v>
      </c>
      <c r="P116" s="537">
        <v>100</v>
      </c>
      <c r="Q116" s="537">
        <v>100</v>
      </c>
      <c r="R116" s="537">
        <v>100</v>
      </c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</row>
    <row r="117" spans="1:37" ht="10.5" customHeight="1">
      <c r="A117" s="151" t="s">
        <v>16</v>
      </c>
      <c r="B117" s="160" t="s">
        <v>166</v>
      </c>
      <c r="C117" s="152">
        <f t="shared" ref="C117:I118" si="6">C23/C$22*100</f>
        <v>24.355602314571279</v>
      </c>
      <c r="D117" s="152">
        <f t="shared" si="6"/>
        <v>59.456819069949205</v>
      </c>
      <c r="E117" s="152">
        <f t="shared" si="6"/>
        <v>87.298989730316435</v>
      </c>
      <c r="F117" s="152">
        <f t="shared" si="6"/>
        <v>53.968032120349662</v>
      </c>
      <c r="G117" s="152">
        <f t="shared" si="6"/>
        <v>86.073638540505954</v>
      </c>
      <c r="H117" s="152">
        <f t="shared" si="6"/>
        <v>89.987663956093755</v>
      </c>
      <c r="I117" s="152">
        <f t="shared" si="6"/>
        <v>57.74964598054494</v>
      </c>
      <c r="J117" s="152" t="s">
        <v>57</v>
      </c>
      <c r="K117" s="152" t="s">
        <v>57</v>
      </c>
      <c r="L117" s="152">
        <f>L23/L$22*100</f>
        <v>13.215467207587048</v>
      </c>
      <c r="M117" s="152">
        <f>M23/M$22*100</f>
        <v>33.76257138525294</v>
      </c>
      <c r="N117" s="152">
        <v>51.135586214760131</v>
      </c>
      <c r="O117" s="15">
        <v>35.944497936451498</v>
      </c>
      <c r="P117" s="119">
        <v>25.564066824395166</v>
      </c>
      <c r="Q117" s="106">
        <v>39.235247771945438</v>
      </c>
      <c r="R117" s="106">
        <v>7.6460149281995227</v>
      </c>
      <c r="S117" s="147"/>
      <c r="T117" s="147"/>
      <c r="U117" s="147"/>
      <c r="V117" s="319"/>
      <c r="W117" s="452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</row>
    <row r="118" spans="1:37" ht="10.5" customHeight="1">
      <c r="A118" s="151" t="s">
        <v>39</v>
      </c>
      <c r="B118" s="160" t="s">
        <v>166</v>
      </c>
      <c r="C118" s="152">
        <f t="shared" si="6"/>
        <v>18.516570226196741</v>
      </c>
      <c r="D118" s="152">
        <f t="shared" si="6"/>
        <v>35.912465806955844</v>
      </c>
      <c r="E118" s="152">
        <f t="shared" si="6"/>
        <v>6.1250730566919929</v>
      </c>
      <c r="F118" s="152">
        <f t="shared" si="6"/>
        <v>45.245476722911164</v>
      </c>
      <c r="G118" s="152">
        <f t="shared" si="6"/>
        <v>13.926361459494061</v>
      </c>
      <c r="H118" s="152">
        <f t="shared" si="6"/>
        <v>10.012336043906247</v>
      </c>
      <c r="I118" s="152">
        <f t="shared" si="6"/>
        <v>1.9817973514363583</v>
      </c>
      <c r="J118" s="152">
        <f t="shared" ref="J118:L120" si="7">J24/J$22*100</f>
        <v>7.6357073441621542E-2</v>
      </c>
      <c r="K118" s="152">
        <f t="shared" si="7"/>
        <v>0.23750282741461212</v>
      </c>
      <c r="L118" s="212">
        <f t="shared" si="7"/>
        <v>3.8763600448170947E-2</v>
      </c>
      <c r="M118" s="212" t="s">
        <v>37</v>
      </c>
      <c r="N118" s="212">
        <v>7.4826829337818201E-3</v>
      </c>
      <c r="O118" s="106" t="s">
        <v>37</v>
      </c>
      <c r="P118" s="119">
        <v>2.7650019481745405</v>
      </c>
      <c r="Q118" s="106">
        <v>1.1125777218419266</v>
      </c>
      <c r="R118" s="106">
        <v>1.3175139166743226</v>
      </c>
      <c r="S118" s="147"/>
      <c r="T118" s="147"/>
      <c r="U118" s="147"/>
      <c r="V118" s="319"/>
      <c r="W118" s="452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</row>
    <row r="119" spans="1:37" ht="10.5" customHeight="1">
      <c r="A119" s="151" t="s">
        <v>41</v>
      </c>
      <c r="B119" s="160" t="s">
        <v>166</v>
      </c>
      <c r="C119" s="152">
        <f>C25/C$22*100</f>
        <v>13.67701209889532</v>
      </c>
      <c r="D119" s="152">
        <f>D25/D$22*100</f>
        <v>0.97694411879640486</v>
      </c>
      <c r="E119" s="152" t="s">
        <v>37</v>
      </c>
      <c r="F119" s="152" t="s">
        <v>37</v>
      </c>
      <c r="G119" s="152" t="s">
        <v>37</v>
      </c>
      <c r="H119" s="152" t="s">
        <v>37</v>
      </c>
      <c r="I119" s="152" t="s">
        <v>37</v>
      </c>
      <c r="J119" s="152">
        <f t="shared" si="7"/>
        <v>7.1307094266277931</v>
      </c>
      <c r="K119" s="152">
        <f t="shared" si="7"/>
        <v>38.542287841089021</v>
      </c>
      <c r="L119" s="152">
        <f t="shared" si="7"/>
        <v>3.9257438097716131</v>
      </c>
      <c r="M119" s="152">
        <f>M25/M$22*100</f>
        <v>12.349522413705966</v>
      </c>
      <c r="N119" s="152">
        <v>4.1411305264958242</v>
      </c>
      <c r="O119" s="15">
        <v>4.3428407052421729</v>
      </c>
      <c r="P119" s="119">
        <v>2.7808685243280813</v>
      </c>
      <c r="Q119" s="106">
        <v>2.992909107652638</v>
      </c>
      <c r="R119" s="106" t="s">
        <v>37</v>
      </c>
      <c r="S119" s="147"/>
      <c r="T119" s="147"/>
      <c r="U119" s="147"/>
      <c r="V119" s="319"/>
      <c r="W119" s="452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</row>
    <row r="120" spans="1:37" ht="10.5" customHeight="1">
      <c r="A120" s="151" t="s">
        <v>48</v>
      </c>
      <c r="B120" s="160" t="s">
        <v>166</v>
      </c>
      <c r="C120" s="152" t="s">
        <v>37</v>
      </c>
      <c r="D120" s="152" t="s">
        <v>37</v>
      </c>
      <c r="E120" s="152" t="s">
        <v>37</v>
      </c>
      <c r="F120" s="152">
        <f>F26/F$22*100</f>
        <v>0.78649115673917469</v>
      </c>
      <c r="G120" s="152" t="s">
        <v>37</v>
      </c>
      <c r="H120" s="152" t="s">
        <v>37</v>
      </c>
      <c r="I120" s="152">
        <f>I26/I$22*100</f>
        <v>40.268556668018704</v>
      </c>
      <c r="J120" s="152">
        <f t="shared" si="7"/>
        <v>81.676037762043592</v>
      </c>
      <c r="K120" s="152">
        <f t="shared" si="7"/>
        <v>61.220209331496378</v>
      </c>
      <c r="L120" s="152">
        <f t="shared" si="7"/>
        <v>7.9884877416751197</v>
      </c>
      <c r="M120" s="152">
        <f>M26/M$22*100</f>
        <v>48.274624753626121</v>
      </c>
      <c r="N120" s="152">
        <v>37.252715144950258</v>
      </c>
      <c r="O120" s="15">
        <v>20.113305393192888</v>
      </c>
      <c r="P120" s="119">
        <v>10.099176143096432</v>
      </c>
      <c r="Q120" s="189">
        <v>8.1857343115285825E-3</v>
      </c>
      <c r="R120" s="189">
        <v>12.292656083306927</v>
      </c>
      <c r="S120" s="625">
        <v>8.1857343115285825E-3</v>
      </c>
      <c r="T120" s="147"/>
      <c r="U120" s="147"/>
      <c r="V120" s="319"/>
      <c r="W120" s="452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</row>
    <row r="121" spans="1:37" ht="10.5" customHeight="1">
      <c r="A121" s="452" t="s">
        <v>165</v>
      </c>
      <c r="B121" s="325" t="s">
        <v>166</v>
      </c>
      <c r="C121" s="346">
        <f>C27/C$22*100</f>
        <v>43.450815360336662</v>
      </c>
      <c r="D121" s="346">
        <f>D27/D$22*100</f>
        <v>3.6537710042985547</v>
      </c>
      <c r="E121" s="346">
        <f>E27/E$22*100</f>
        <v>6.5759372129915672</v>
      </c>
      <c r="F121" s="346" t="s">
        <v>37</v>
      </c>
      <c r="G121" s="346" t="s">
        <v>37</v>
      </c>
      <c r="H121" s="346" t="s">
        <v>37</v>
      </c>
      <c r="I121" s="346" t="s">
        <v>37</v>
      </c>
      <c r="J121" s="346" t="s">
        <v>57</v>
      </c>
      <c r="K121" s="346" t="s">
        <v>57</v>
      </c>
      <c r="L121" s="346">
        <f>L27/L$22*100</f>
        <v>0.29338204448786914</v>
      </c>
      <c r="M121" s="346" t="s">
        <v>37</v>
      </c>
      <c r="N121" s="350" t="s">
        <v>37</v>
      </c>
      <c r="O121" s="350" t="s">
        <v>37</v>
      </c>
      <c r="P121" s="262" t="s">
        <v>37</v>
      </c>
      <c r="Q121" s="262" t="s">
        <v>37</v>
      </c>
      <c r="R121" s="262">
        <v>7.4274448629706766</v>
      </c>
      <c r="S121" s="626"/>
      <c r="T121" s="626"/>
      <c r="U121" s="626"/>
      <c r="V121" s="319"/>
      <c r="W121" s="452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</row>
    <row r="122" spans="1:37" ht="10.5" customHeight="1">
      <c r="A122" s="452" t="s">
        <v>179</v>
      </c>
      <c r="B122" s="325"/>
      <c r="C122" s="346"/>
      <c r="D122" s="351" t="s">
        <v>166</v>
      </c>
      <c r="E122" s="351" t="s">
        <v>166</v>
      </c>
      <c r="F122" s="351" t="s">
        <v>166</v>
      </c>
      <c r="G122" s="351" t="s">
        <v>166</v>
      </c>
      <c r="H122" s="346" t="s">
        <v>37</v>
      </c>
      <c r="I122" s="346" t="s">
        <v>37</v>
      </c>
      <c r="J122" s="346">
        <f>J28/J$22*100</f>
        <v>11.11689573788699</v>
      </c>
      <c r="K122" s="346" t="s">
        <v>57</v>
      </c>
      <c r="L122" s="346">
        <f>L28/L$22*100</f>
        <v>74.53815559603018</v>
      </c>
      <c r="M122" s="346">
        <f>M28/M$22*100</f>
        <v>5.6132814474149697</v>
      </c>
      <c r="N122" s="350">
        <v>6.413728228955847E-3</v>
      </c>
      <c r="O122" s="310">
        <v>22.802111092022681</v>
      </c>
      <c r="P122" s="352">
        <v>15.945909034307956</v>
      </c>
      <c r="Q122" s="262">
        <v>9.1840528252720883</v>
      </c>
      <c r="R122" s="262">
        <v>10.753759705110873</v>
      </c>
      <c r="S122" s="627"/>
      <c r="T122" s="627"/>
      <c r="U122" s="627"/>
      <c r="V122" s="319"/>
      <c r="W122" s="452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</row>
    <row r="123" spans="1:37" ht="10.5" customHeight="1">
      <c r="A123" s="452" t="s">
        <v>235</v>
      </c>
      <c r="B123" s="325"/>
      <c r="C123" s="346"/>
      <c r="D123" s="351"/>
      <c r="E123" s="351"/>
      <c r="F123" s="351"/>
      <c r="G123" s="351"/>
      <c r="H123" s="346"/>
      <c r="I123" s="346"/>
      <c r="J123" s="346"/>
      <c r="K123" s="346"/>
      <c r="L123" s="346"/>
      <c r="M123" s="346"/>
      <c r="N123" s="350"/>
      <c r="O123" s="350"/>
      <c r="P123" s="352">
        <v>10.754525991058483</v>
      </c>
      <c r="Q123" s="262">
        <v>28.118338432363664</v>
      </c>
      <c r="R123" s="262">
        <v>33.467140899179334</v>
      </c>
      <c r="S123" s="627"/>
      <c r="T123" s="627"/>
      <c r="U123" s="627"/>
      <c r="V123" s="319"/>
      <c r="W123" s="452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</row>
    <row r="124" spans="1:37" ht="10.5" customHeight="1">
      <c r="A124" s="452" t="s">
        <v>236</v>
      </c>
      <c r="B124" s="325"/>
      <c r="C124" s="346"/>
      <c r="D124" s="351"/>
      <c r="E124" s="351"/>
      <c r="F124" s="351"/>
      <c r="G124" s="351"/>
      <c r="H124" s="346"/>
      <c r="I124" s="346"/>
      <c r="J124" s="346"/>
      <c r="K124" s="325" t="s">
        <v>57</v>
      </c>
      <c r="L124" s="325" t="s">
        <v>57</v>
      </c>
      <c r="M124" s="325" t="s">
        <v>57</v>
      </c>
      <c r="N124" s="325" t="s">
        <v>57</v>
      </c>
      <c r="O124" s="350" t="s">
        <v>57</v>
      </c>
      <c r="P124" s="262" t="s">
        <v>37</v>
      </c>
      <c r="Q124" s="262" t="s">
        <v>37</v>
      </c>
      <c r="R124" s="262" t="s">
        <v>37</v>
      </c>
      <c r="S124" s="627"/>
      <c r="T124" s="627"/>
      <c r="U124" s="627"/>
      <c r="V124" s="319"/>
      <c r="W124" s="452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</row>
    <row r="125" spans="1:37" ht="10.5" customHeight="1">
      <c r="A125" s="452" t="s">
        <v>200</v>
      </c>
      <c r="B125" s="353"/>
      <c r="C125" s="353"/>
      <c r="D125" s="353"/>
      <c r="E125" s="353"/>
      <c r="F125" s="353"/>
      <c r="G125" s="353"/>
      <c r="H125" s="353"/>
      <c r="I125" s="353"/>
      <c r="J125" s="325" t="s">
        <v>57</v>
      </c>
      <c r="K125" s="325" t="s">
        <v>57</v>
      </c>
      <c r="L125" s="325" t="s">
        <v>57</v>
      </c>
      <c r="M125" s="325" t="s">
        <v>57</v>
      </c>
      <c r="N125" s="346">
        <v>7.4502579744020982</v>
      </c>
      <c r="O125" s="310">
        <v>4.0995297586467281</v>
      </c>
      <c r="P125" s="352">
        <v>14.544227578921154</v>
      </c>
      <c r="Q125" s="262">
        <v>5.2334128031706078</v>
      </c>
      <c r="R125" s="262">
        <v>15.490960020849229</v>
      </c>
      <c r="S125" s="626"/>
      <c r="T125" s="626"/>
      <c r="U125" s="626"/>
      <c r="V125" s="319"/>
      <c r="W125" s="628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</row>
    <row r="126" spans="1:37" ht="10.5" customHeight="1">
      <c r="A126" s="452" t="s">
        <v>29</v>
      </c>
      <c r="B126" s="319"/>
      <c r="C126" s="319"/>
      <c r="D126" s="319"/>
      <c r="E126" s="319"/>
      <c r="F126" s="319"/>
      <c r="G126" s="319"/>
      <c r="H126" s="319"/>
      <c r="I126" s="319"/>
      <c r="J126" s="325"/>
      <c r="K126" s="325" t="s">
        <v>57</v>
      </c>
      <c r="L126" s="325" t="s">
        <v>57</v>
      </c>
      <c r="M126" s="325" t="s">
        <v>57</v>
      </c>
      <c r="N126" s="325" t="s">
        <v>57</v>
      </c>
      <c r="O126" s="325">
        <v>12.697715114444041</v>
      </c>
      <c r="P126" s="310">
        <v>17.546223955718194</v>
      </c>
      <c r="Q126" s="262">
        <v>14.1152756034421</v>
      </c>
      <c r="R126" s="262">
        <v>11.604509583709101</v>
      </c>
      <c r="S126" s="626"/>
      <c r="T126" s="626"/>
      <c r="U126" s="626"/>
      <c r="V126" s="319"/>
      <c r="W126" s="452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</row>
    <row r="127" spans="1:37" ht="4.5" customHeight="1">
      <c r="A127" s="538"/>
      <c r="B127" s="538"/>
      <c r="C127" s="538"/>
      <c r="D127" s="538"/>
      <c r="E127" s="538"/>
      <c r="F127" s="538"/>
      <c r="G127" s="538"/>
      <c r="H127" s="538"/>
      <c r="I127" s="538"/>
      <c r="J127" s="538"/>
      <c r="K127" s="538"/>
      <c r="L127" s="538"/>
      <c r="M127" s="538"/>
      <c r="N127" s="538"/>
      <c r="O127" s="538"/>
      <c r="P127" s="538"/>
      <c r="Q127" s="538"/>
      <c r="R127" s="597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</row>
    <row r="128" spans="1:37" ht="5.0999999999999996" customHeight="1">
      <c r="A128" s="354"/>
      <c r="B128" s="319"/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25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</row>
    <row r="129" spans="1:37" ht="16.5" customHeight="1">
      <c r="A129" s="319"/>
      <c r="B129" s="319"/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25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</row>
    <row r="130" spans="1:37" ht="16.5" customHeight="1">
      <c r="A130" s="542" t="s">
        <v>262</v>
      </c>
      <c r="B130" s="456"/>
      <c r="C130" s="456"/>
      <c r="D130" s="456"/>
      <c r="E130" s="456"/>
      <c r="F130" s="456"/>
      <c r="G130" s="45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598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</row>
    <row r="131" spans="1:37" ht="16.5" customHeight="1">
      <c r="A131" s="336"/>
      <c r="B131" s="336"/>
      <c r="C131" s="336"/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598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</row>
    <row r="132" spans="1:37" ht="16.5" customHeight="1">
      <c r="A132" s="336"/>
      <c r="B132" s="336"/>
      <c r="C132" s="336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598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</row>
    <row r="133" spans="1:37" ht="16.5" customHeight="1">
      <c r="A133" s="336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598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</row>
    <row r="134" spans="1:37" ht="16.5" customHeight="1">
      <c r="A134" s="336"/>
      <c r="B134" s="336"/>
      <c r="C134" s="336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598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</row>
    <row r="135" spans="1:37" ht="16.5" customHeight="1">
      <c r="A135" s="336"/>
      <c r="B135" s="336"/>
      <c r="C135" s="336"/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598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</row>
    <row r="136" spans="1:37" ht="16.5" customHeight="1">
      <c r="A136" s="336"/>
      <c r="B136" s="336"/>
      <c r="C136" s="336"/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598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</row>
    <row r="137" spans="1:37" ht="16.5" customHeight="1">
      <c r="A137" s="336"/>
      <c r="B137" s="336"/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598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</row>
    <row r="138" spans="1:37" ht="16.5" customHeight="1">
      <c r="A138" s="336"/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598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</row>
    <row r="139" spans="1:37" ht="16.5" customHeight="1">
      <c r="A139" s="336"/>
      <c r="B139" s="336"/>
      <c r="C139" s="336"/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598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</row>
    <row r="140" spans="1:37" ht="16.5" customHeight="1">
      <c r="A140" s="336"/>
      <c r="B140" s="336"/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598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</row>
    <row r="141" spans="1:37" ht="16.5" customHeight="1">
      <c r="A141" s="336"/>
      <c r="B141" s="336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598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</row>
    <row r="142" spans="1:37" ht="16.5" customHeight="1">
      <c r="A142" s="336"/>
      <c r="B142" s="336"/>
      <c r="C142" s="336"/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598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</row>
    <row r="143" spans="1:37" ht="16.5" customHeight="1">
      <c r="A143" s="336"/>
      <c r="B143" s="336"/>
      <c r="C143" s="336"/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598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</row>
    <row r="144" spans="1:37" ht="16.5" customHeight="1">
      <c r="A144" s="336"/>
      <c r="B144" s="336"/>
      <c r="C144" s="336"/>
      <c r="D144" s="336"/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598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</row>
    <row r="145" spans="1:37" ht="16.5" customHeight="1">
      <c r="A145" s="336"/>
      <c r="B145" s="336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598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</row>
    <row r="146" spans="1:37" ht="16.5" customHeight="1">
      <c r="A146" s="336"/>
      <c r="B146" s="336"/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598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</row>
    <row r="147" spans="1:37" ht="16.5" customHeight="1">
      <c r="A147" s="336"/>
      <c r="B147" s="336"/>
      <c r="C147" s="336"/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598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</row>
    <row r="148" spans="1:37" ht="16.5" customHeight="1">
      <c r="A148" s="336"/>
      <c r="B148" s="336"/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598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</row>
    <row r="149" spans="1:37" ht="16.5" customHeight="1">
      <c r="A149" s="336"/>
      <c r="B149" s="336"/>
      <c r="C149" s="336"/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598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</row>
    <row r="150" spans="1:37" ht="16.5" customHeight="1">
      <c r="A150" s="336"/>
      <c r="B150" s="336"/>
      <c r="C150" s="336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598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</row>
    <row r="151" spans="1:37" ht="16.5" customHeight="1">
      <c r="A151" s="336"/>
      <c r="B151" s="336"/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598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</row>
    <row r="152" spans="1:37" ht="16.5" customHeight="1">
      <c r="A152" s="336"/>
      <c r="B152" s="336"/>
      <c r="C152" s="336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598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</row>
    <row r="153" spans="1:37" ht="16.5" customHeight="1">
      <c r="A153" s="336"/>
      <c r="B153" s="336"/>
      <c r="C153" s="336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598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</row>
    <row r="154" spans="1:37" ht="16.5" customHeight="1">
      <c r="A154" s="336"/>
      <c r="B154" s="336"/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598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</row>
    <row r="155" spans="1:37" ht="16.5" customHeight="1">
      <c r="A155" s="336"/>
      <c r="B155" s="336"/>
      <c r="C155" s="336"/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598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</row>
    <row r="156" spans="1:37" ht="16.5" customHeight="1">
      <c r="A156" s="336"/>
      <c r="B156" s="336"/>
      <c r="C156" s="336"/>
      <c r="D156" s="336"/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598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</row>
    <row r="157" spans="1:37" ht="16.5" customHeight="1">
      <c r="A157" s="336"/>
      <c r="B157" s="336"/>
      <c r="C157" s="336"/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598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</row>
    <row r="158" spans="1:37" ht="16.5" customHeight="1">
      <c r="A158" s="336"/>
      <c r="B158" s="336"/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598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</row>
    <row r="159" spans="1:37" ht="16.5" customHeight="1">
      <c r="A159" s="336"/>
      <c r="B159" s="336"/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598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</row>
    <row r="160" spans="1:37" ht="16.5" customHeight="1">
      <c r="A160" s="336"/>
      <c r="B160" s="336"/>
      <c r="C160" s="336"/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598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</row>
    <row r="161" spans="1:37" ht="16.5" customHeight="1">
      <c r="A161" s="336"/>
      <c r="B161" s="336"/>
      <c r="C161" s="336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598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</row>
    <row r="162" spans="1:37" ht="16.5" customHeight="1">
      <c r="A162" s="336"/>
      <c r="B162" s="336"/>
      <c r="C162" s="336"/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598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</row>
    <row r="163" spans="1:37" ht="16.5" customHeight="1">
      <c r="A163" s="336"/>
      <c r="B163" s="336"/>
      <c r="C163" s="336"/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598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</row>
    <row r="164" spans="1:37" ht="16.5" customHeight="1">
      <c r="A164" s="336"/>
      <c r="B164" s="336"/>
      <c r="C164" s="336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598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</row>
    <row r="165" spans="1:37" ht="16.5" customHeight="1">
      <c r="A165" s="336"/>
      <c r="B165" s="336"/>
      <c r="C165" s="336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598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</row>
    <row r="166" spans="1:37" ht="16.5" customHeight="1">
      <c r="A166" s="336"/>
      <c r="B166" s="336"/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598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</row>
    <row r="167" spans="1:37" ht="16.5" customHeight="1">
      <c r="A167" s="336"/>
      <c r="B167" s="336"/>
      <c r="C167" s="336"/>
      <c r="D167" s="336"/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36"/>
      <c r="R167" s="598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</row>
    <row r="168" spans="1:37" ht="16.5" customHeight="1">
      <c r="A168" s="336"/>
      <c r="B168" s="336"/>
      <c r="C168" s="336"/>
      <c r="D168" s="336"/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598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</row>
    <row r="169" spans="1:37" ht="16.5" customHeight="1">
      <c r="A169" s="336"/>
      <c r="B169" s="336"/>
      <c r="C169" s="336"/>
      <c r="D169" s="336"/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598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</row>
    <row r="170" spans="1:37" ht="16.5" customHeight="1">
      <c r="A170" s="336"/>
      <c r="B170" s="336"/>
      <c r="C170" s="336"/>
      <c r="D170" s="336"/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6"/>
      <c r="R170" s="598"/>
      <c r="S170" s="319"/>
      <c r="T170" s="319"/>
      <c r="U170" s="319"/>
      <c r="V170" s="319"/>
      <c r="W170" s="319"/>
      <c r="X170" s="319"/>
      <c r="Y170" s="319"/>
      <c r="Z170" s="319"/>
      <c r="AA170" s="319"/>
      <c r="AB170" s="319"/>
      <c r="AC170" s="319"/>
      <c r="AD170" s="319"/>
      <c r="AE170" s="319"/>
      <c r="AF170" s="319"/>
      <c r="AG170" s="319"/>
      <c r="AH170" s="319"/>
      <c r="AI170" s="319"/>
      <c r="AJ170" s="319"/>
      <c r="AK170" s="319"/>
    </row>
    <row r="171" spans="1:37" ht="16.5" customHeight="1">
      <c r="A171" s="336"/>
      <c r="B171" s="336"/>
      <c r="C171" s="336"/>
      <c r="D171" s="336"/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598"/>
      <c r="S171" s="319"/>
      <c r="T171" s="319"/>
      <c r="U171" s="319"/>
      <c r="V171" s="319"/>
      <c r="W171" s="319"/>
      <c r="X171" s="319"/>
      <c r="Y171" s="319"/>
      <c r="Z171" s="319"/>
      <c r="AA171" s="319"/>
      <c r="AB171" s="319"/>
      <c r="AC171" s="319"/>
      <c r="AD171" s="319"/>
      <c r="AE171" s="319"/>
      <c r="AF171" s="319"/>
      <c r="AG171" s="319"/>
      <c r="AH171" s="319"/>
      <c r="AI171" s="319"/>
      <c r="AJ171" s="319"/>
      <c r="AK171" s="319"/>
    </row>
    <row r="172" spans="1:37" ht="16.5" customHeight="1">
      <c r="A172" s="336"/>
      <c r="B172" s="336"/>
      <c r="C172" s="336"/>
      <c r="D172" s="336"/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36"/>
      <c r="R172" s="598"/>
      <c r="S172" s="319"/>
      <c r="T172" s="319"/>
      <c r="U172" s="319"/>
      <c r="V172" s="319"/>
      <c r="W172" s="319"/>
      <c r="X172" s="319"/>
      <c r="Y172" s="319"/>
      <c r="Z172" s="319"/>
      <c r="AA172" s="319"/>
      <c r="AB172" s="319"/>
      <c r="AC172" s="319"/>
      <c r="AD172" s="319"/>
      <c r="AE172" s="319"/>
      <c r="AF172" s="319"/>
      <c r="AG172" s="319"/>
      <c r="AH172" s="319"/>
      <c r="AI172" s="319"/>
      <c r="AJ172" s="319"/>
      <c r="AK172" s="319"/>
    </row>
    <row r="173" spans="1:37" ht="16.5" customHeight="1">
      <c r="A173" s="336"/>
      <c r="B173" s="336"/>
      <c r="C173" s="336"/>
      <c r="D173" s="336"/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598"/>
      <c r="S173" s="319"/>
      <c r="T173" s="319"/>
      <c r="U173" s="319"/>
      <c r="V173" s="319"/>
      <c r="W173" s="319"/>
      <c r="X173" s="319"/>
      <c r="Y173" s="319"/>
      <c r="Z173" s="319"/>
      <c r="AA173" s="319"/>
      <c r="AB173" s="319"/>
      <c r="AC173" s="319"/>
      <c r="AD173" s="319"/>
      <c r="AE173" s="319"/>
      <c r="AF173" s="319"/>
      <c r="AG173" s="319"/>
      <c r="AH173" s="319"/>
      <c r="AI173" s="319"/>
      <c r="AJ173" s="319"/>
      <c r="AK173" s="319"/>
    </row>
    <row r="174" spans="1:37" ht="16.5" customHeight="1">
      <c r="A174" s="336"/>
      <c r="B174" s="336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598"/>
      <c r="S174" s="319"/>
      <c r="T174" s="319"/>
      <c r="U174" s="319"/>
      <c r="V174" s="319"/>
      <c r="W174" s="319"/>
      <c r="X174" s="319"/>
      <c r="Y174" s="319"/>
      <c r="Z174" s="319"/>
      <c r="AA174" s="319"/>
      <c r="AB174" s="319"/>
      <c r="AC174" s="319"/>
      <c r="AD174" s="319"/>
      <c r="AE174" s="319"/>
      <c r="AF174" s="319"/>
      <c r="AG174" s="319"/>
      <c r="AH174" s="319"/>
      <c r="AI174" s="319"/>
      <c r="AJ174" s="319"/>
      <c r="AK174" s="319"/>
    </row>
    <row r="175" spans="1:37" ht="16.5" customHeight="1">
      <c r="A175" s="336"/>
      <c r="B175" s="336"/>
      <c r="C175" s="336"/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598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9"/>
      <c r="AE175" s="319"/>
      <c r="AF175" s="319"/>
      <c r="AG175" s="319"/>
      <c r="AH175" s="319"/>
      <c r="AI175" s="319"/>
      <c r="AJ175" s="319"/>
      <c r="AK175" s="319"/>
    </row>
    <row r="176" spans="1:37" ht="16.5" customHeight="1">
      <c r="A176" s="336"/>
      <c r="B176" s="336"/>
      <c r="C176" s="336"/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598"/>
      <c r="S176" s="319"/>
      <c r="T176" s="319"/>
      <c r="U176" s="319"/>
      <c r="V176" s="319"/>
      <c r="W176" s="319"/>
      <c r="X176" s="319"/>
      <c r="Y176" s="319"/>
      <c r="Z176" s="319"/>
      <c r="AA176" s="319"/>
      <c r="AB176" s="319"/>
      <c r="AC176" s="319"/>
      <c r="AD176" s="319"/>
      <c r="AE176" s="319"/>
      <c r="AF176" s="319"/>
      <c r="AG176" s="319"/>
      <c r="AH176" s="319"/>
      <c r="AI176" s="319"/>
      <c r="AJ176" s="319"/>
      <c r="AK176" s="319"/>
    </row>
    <row r="177" spans="1:37" ht="16.5" customHeight="1">
      <c r="A177" s="336"/>
      <c r="B177" s="336"/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598"/>
      <c r="S177" s="319"/>
      <c r="T177" s="319"/>
      <c r="U177" s="319"/>
      <c r="V177" s="319"/>
      <c r="W177" s="319"/>
      <c r="X177" s="319"/>
      <c r="Y177" s="319"/>
      <c r="Z177" s="319"/>
      <c r="AA177" s="319"/>
      <c r="AB177" s="319"/>
      <c r="AC177" s="319"/>
      <c r="AD177" s="319"/>
      <c r="AE177" s="319"/>
      <c r="AF177" s="319"/>
      <c r="AG177" s="319"/>
      <c r="AH177" s="319"/>
      <c r="AI177" s="319"/>
      <c r="AJ177" s="319"/>
      <c r="AK177" s="319"/>
    </row>
    <row r="178" spans="1:37" ht="16.5" customHeight="1">
      <c r="A178" s="336"/>
      <c r="B178" s="336"/>
      <c r="C178" s="336"/>
      <c r="D178" s="336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598"/>
      <c r="S178" s="319"/>
      <c r="T178" s="319"/>
      <c r="U178" s="319"/>
      <c r="V178" s="319"/>
      <c r="W178" s="319"/>
      <c r="X178" s="319"/>
      <c r="Y178" s="319"/>
      <c r="Z178" s="319"/>
      <c r="AA178" s="319"/>
      <c r="AB178" s="319"/>
      <c r="AC178" s="319"/>
      <c r="AD178" s="319"/>
      <c r="AE178" s="319"/>
      <c r="AF178" s="319"/>
      <c r="AG178" s="319"/>
      <c r="AH178" s="319"/>
      <c r="AI178" s="319"/>
      <c r="AJ178" s="319"/>
      <c r="AK178" s="319"/>
    </row>
    <row r="179" spans="1:37" ht="16.5" customHeight="1">
      <c r="A179" s="336"/>
      <c r="B179" s="336"/>
      <c r="C179" s="336"/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598"/>
      <c r="S179" s="319"/>
      <c r="T179" s="319"/>
      <c r="U179" s="319"/>
      <c r="V179" s="319"/>
      <c r="W179" s="319"/>
      <c r="X179" s="319"/>
      <c r="Y179" s="319"/>
      <c r="Z179" s="319"/>
      <c r="AA179" s="319"/>
      <c r="AB179" s="319"/>
      <c r="AC179" s="319"/>
      <c r="AD179" s="319"/>
      <c r="AE179" s="319"/>
      <c r="AF179" s="319"/>
      <c r="AG179" s="319"/>
      <c r="AH179" s="319"/>
      <c r="AI179" s="319"/>
      <c r="AJ179" s="319"/>
      <c r="AK179" s="319"/>
    </row>
    <row r="180" spans="1:37" ht="16.5" customHeight="1">
      <c r="A180" s="336"/>
      <c r="B180" s="336"/>
      <c r="C180" s="336"/>
      <c r="D180" s="336"/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36"/>
      <c r="R180" s="598"/>
      <c r="S180" s="319"/>
      <c r="T180" s="319"/>
      <c r="U180" s="319"/>
      <c r="V180" s="319"/>
      <c r="W180" s="319"/>
      <c r="X180" s="319"/>
      <c r="Y180" s="319"/>
      <c r="Z180" s="319"/>
      <c r="AA180" s="319"/>
      <c r="AB180" s="319"/>
      <c r="AC180" s="319"/>
      <c r="AD180" s="319"/>
      <c r="AE180" s="319"/>
      <c r="AF180" s="319"/>
      <c r="AG180" s="319"/>
      <c r="AH180" s="319"/>
      <c r="AI180" s="319"/>
      <c r="AJ180" s="319"/>
      <c r="AK180" s="319"/>
    </row>
    <row r="181" spans="1:37" ht="16.5" customHeight="1">
      <c r="A181" s="336"/>
      <c r="B181" s="336"/>
      <c r="C181" s="336"/>
      <c r="D181" s="336"/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598"/>
      <c r="S181" s="319"/>
      <c r="T181" s="319"/>
      <c r="U181" s="319"/>
      <c r="V181" s="319"/>
      <c r="W181" s="319"/>
      <c r="X181" s="319"/>
      <c r="Y181" s="319"/>
      <c r="Z181" s="319"/>
      <c r="AA181" s="319"/>
      <c r="AB181" s="319"/>
      <c r="AC181" s="319"/>
      <c r="AD181" s="319"/>
      <c r="AE181" s="319"/>
      <c r="AF181" s="319"/>
      <c r="AG181" s="319"/>
      <c r="AH181" s="319"/>
      <c r="AI181" s="319"/>
      <c r="AJ181" s="319"/>
      <c r="AK181" s="319"/>
    </row>
    <row r="182" spans="1:37" ht="16.5" customHeight="1">
      <c r="A182" s="336"/>
      <c r="B182" s="336"/>
      <c r="C182" s="336"/>
      <c r="D182" s="336"/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598"/>
      <c r="S182" s="319"/>
      <c r="T182" s="319"/>
      <c r="U182" s="319"/>
      <c r="V182" s="319"/>
      <c r="W182" s="319"/>
      <c r="X182" s="319"/>
      <c r="Y182" s="319"/>
      <c r="Z182" s="319"/>
      <c r="AA182" s="319"/>
      <c r="AB182" s="319"/>
      <c r="AC182" s="319"/>
      <c r="AD182" s="319"/>
      <c r="AE182" s="319"/>
      <c r="AF182" s="319"/>
      <c r="AG182" s="319"/>
      <c r="AH182" s="319"/>
      <c r="AI182" s="319"/>
      <c r="AJ182" s="319"/>
      <c r="AK182" s="319"/>
    </row>
    <row r="183" spans="1:37" ht="16.5" customHeight="1">
      <c r="A183" s="336"/>
      <c r="B183" s="336"/>
      <c r="C183" s="336"/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598"/>
      <c r="S183" s="319"/>
      <c r="T183" s="319"/>
      <c r="U183" s="319"/>
      <c r="V183" s="319"/>
      <c r="W183" s="319"/>
      <c r="X183" s="319"/>
      <c r="Y183" s="319"/>
      <c r="Z183" s="319"/>
      <c r="AA183" s="319"/>
      <c r="AB183" s="319"/>
      <c r="AC183" s="319"/>
      <c r="AD183" s="319"/>
      <c r="AE183" s="319"/>
      <c r="AF183" s="319"/>
      <c r="AG183" s="319"/>
      <c r="AH183" s="319"/>
      <c r="AI183" s="319"/>
      <c r="AJ183" s="319"/>
      <c r="AK183" s="319"/>
    </row>
    <row r="184" spans="1:37" ht="16.5" customHeight="1">
      <c r="A184" s="336"/>
      <c r="B184" s="336"/>
      <c r="C184" s="336"/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598"/>
      <c r="S184" s="319"/>
      <c r="T184" s="319"/>
      <c r="U184" s="319"/>
      <c r="V184" s="319"/>
      <c r="W184" s="319"/>
      <c r="X184" s="319"/>
      <c r="Y184" s="319"/>
      <c r="Z184" s="319"/>
      <c r="AA184" s="319"/>
      <c r="AB184" s="319"/>
      <c r="AC184" s="319"/>
      <c r="AD184" s="319"/>
      <c r="AE184" s="319"/>
      <c r="AF184" s="319"/>
      <c r="AG184" s="319"/>
      <c r="AH184" s="319"/>
      <c r="AI184" s="319"/>
      <c r="AJ184" s="319"/>
      <c r="AK184" s="319"/>
    </row>
    <row r="185" spans="1:37" ht="16.5" customHeight="1">
      <c r="A185" s="336"/>
      <c r="B185" s="336"/>
      <c r="C185" s="336"/>
      <c r="D185" s="336"/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598"/>
      <c r="S185" s="319"/>
      <c r="T185" s="319"/>
      <c r="U185" s="319"/>
      <c r="V185" s="319"/>
      <c r="W185" s="319"/>
      <c r="X185" s="319"/>
      <c r="Y185" s="319"/>
      <c r="Z185" s="319"/>
      <c r="AA185" s="319"/>
      <c r="AB185" s="319"/>
      <c r="AC185" s="319"/>
      <c r="AD185" s="319"/>
      <c r="AE185" s="319"/>
      <c r="AF185" s="319"/>
      <c r="AG185" s="319"/>
      <c r="AH185" s="319"/>
      <c r="AI185" s="319"/>
      <c r="AJ185" s="319"/>
      <c r="AK185" s="319"/>
    </row>
    <row r="186" spans="1:37" ht="16.5" customHeight="1">
      <c r="A186" s="336"/>
      <c r="B186" s="336"/>
      <c r="C186" s="336"/>
      <c r="D186" s="336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598"/>
      <c r="S186" s="319"/>
      <c r="T186" s="319"/>
      <c r="U186" s="319"/>
      <c r="V186" s="319"/>
      <c r="W186" s="319"/>
      <c r="X186" s="319"/>
      <c r="Y186" s="319"/>
      <c r="Z186" s="319"/>
      <c r="AA186" s="319"/>
      <c r="AB186" s="319"/>
      <c r="AC186" s="319"/>
      <c r="AD186" s="319"/>
      <c r="AE186" s="319"/>
      <c r="AF186" s="319"/>
      <c r="AG186" s="319"/>
      <c r="AH186" s="319"/>
      <c r="AI186" s="319"/>
      <c r="AJ186" s="319"/>
      <c r="AK186" s="319"/>
    </row>
    <row r="187" spans="1:37" ht="16.5" customHeight="1">
      <c r="A187" s="336"/>
      <c r="B187" s="336"/>
      <c r="C187" s="336"/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598"/>
      <c r="S187" s="319"/>
      <c r="T187" s="319"/>
      <c r="U187" s="319"/>
      <c r="V187" s="319"/>
      <c r="W187" s="319"/>
      <c r="X187" s="319"/>
      <c r="Y187" s="319"/>
      <c r="Z187" s="319"/>
      <c r="AA187" s="319"/>
      <c r="AB187" s="319"/>
      <c r="AC187" s="319"/>
      <c r="AD187" s="319"/>
      <c r="AE187" s="319"/>
      <c r="AF187" s="319"/>
      <c r="AG187" s="319"/>
      <c r="AH187" s="319"/>
      <c r="AI187" s="319"/>
      <c r="AJ187" s="319"/>
      <c r="AK187" s="319"/>
    </row>
    <row r="188" spans="1:37" ht="16.5" customHeight="1">
      <c r="A188" s="336"/>
      <c r="B188" s="336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598"/>
      <c r="S188" s="319"/>
      <c r="T188" s="319"/>
      <c r="U188" s="319"/>
      <c r="V188" s="319"/>
      <c r="W188" s="319"/>
      <c r="X188" s="319"/>
      <c r="Y188" s="319"/>
      <c r="Z188" s="319"/>
      <c r="AA188" s="319"/>
      <c r="AB188" s="319"/>
      <c r="AC188" s="319"/>
      <c r="AD188" s="319"/>
      <c r="AE188" s="319"/>
      <c r="AF188" s="319"/>
      <c r="AG188" s="319"/>
      <c r="AH188" s="319"/>
      <c r="AI188" s="319"/>
      <c r="AJ188" s="319"/>
      <c r="AK188" s="319"/>
    </row>
    <row r="189" spans="1:37" ht="16.5" customHeight="1">
      <c r="A189" s="336"/>
      <c r="B189" s="336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598"/>
      <c r="S189" s="319"/>
      <c r="T189" s="319"/>
      <c r="U189" s="319"/>
      <c r="V189" s="319"/>
      <c r="W189" s="319"/>
      <c r="X189" s="319"/>
      <c r="Y189" s="319"/>
      <c r="Z189" s="319"/>
      <c r="AA189" s="319"/>
      <c r="AB189" s="319"/>
      <c r="AC189" s="319"/>
      <c r="AD189" s="319"/>
      <c r="AE189" s="319"/>
      <c r="AF189" s="319"/>
      <c r="AG189" s="319"/>
      <c r="AH189" s="319"/>
      <c r="AI189" s="319"/>
      <c r="AJ189" s="319"/>
      <c r="AK189" s="319"/>
    </row>
    <row r="190" spans="1:37" ht="16.5" customHeight="1">
      <c r="A190" s="336"/>
      <c r="B190" s="336"/>
      <c r="C190" s="336"/>
      <c r="D190" s="336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598"/>
      <c r="S190" s="319"/>
      <c r="T190" s="319"/>
      <c r="U190" s="319"/>
      <c r="V190" s="319"/>
      <c r="W190" s="319"/>
      <c r="X190" s="319"/>
      <c r="Y190" s="319"/>
      <c r="Z190" s="319"/>
      <c r="AA190" s="319"/>
      <c r="AB190" s="319"/>
      <c r="AC190" s="319"/>
      <c r="AD190" s="319"/>
      <c r="AE190" s="319"/>
      <c r="AF190" s="319"/>
      <c r="AG190" s="319"/>
      <c r="AH190" s="319"/>
      <c r="AI190" s="319"/>
      <c r="AJ190" s="319"/>
      <c r="AK190" s="319"/>
    </row>
    <row r="191" spans="1:37" ht="16.5" customHeight="1">
      <c r="A191" s="336"/>
      <c r="B191" s="336"/>
      <c r="C191" s="336"/>
      <c r="D191" s="336"/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598"/>
      <c r="S191" s="319"/>
      <c r="T191" s="319"/>
      <c r="U191" s="319"/>
      <c r="V191" s="319"/>
      <c r="W191" s="319"/>
      <c r="X191" s="319"/>
      <c r="Y191" s="319"/>
      <c r="Z191" s="319"/>
      <c r="AA191" s="319"/>
      <c r="AB191" s="319"/>
      <c r="AC191" s="319"/>
      <c r="AD191" s="319"/>
      <c r="AE191" s="319"/>
      <c r="AF191" s="319"/>
      <c r="AG191" s="319"/>
      <c r="AH191" s="319"/>
      <c r="AI191" s="319"/>
      <c r="AJ191" s="319"/>
      <c r="AK191" s="319"/>
    </row>
    <row r="192" spans="1:37" ht="16.5" customHeight="1">
      <c r="A192" s="336"/>
      <c r="B192" s="336"/>
      <c r="C192" s="336"/>
      <c r="D192" s="336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598"/>
      <c r="S192" s="319"/>
      <c r="T192" s="319"/>
      <c r="U192" s="319"/>
      <c r="V192" s="319"/>
      <c r="W192" s="319"/>
      <c r="X192" s="319"/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/>
    </row>
    <row r="193" spans="1:37" ht="16.5" customHeight="1">
      <c r="A193" s="336"/>
      <c r="B193" s="336"/>
      <c r="C193" s="336"/>
      <c r="D193" s="336"/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598"/>
      <c r="S193" s="319"/>
      <c r="T193" s="319"/>
      <c r="U193" s="319"/>
      <c r="V193" s="319"/>
      <c r="W193" s="319"/>
      <c r="X193" s="319"/>
      <c r="Y193" s="319"/>
      <c r="Z193" s="319"/>
      <c r="AA193" s="319"/>
      <c r="AB193" s="319"/>
      <c r="AC193" s="319"/>
      <c r="AD193" s="319"/>
      <c r="AE193" s="319"/>
      <c r="AF193" s="319"/>
      <c r="AG193" s="319"/>
      <c r="AH193" s="319"/>
      <c r="AI193" s="319"/>
      <c r="AJ193" s="319"/>
      <c r="AK193" s="319"/>
    </row>
    <row r="194" spans="1:37" ht="16.5" customHeight="1">
      <c r="A194" s="336"/>
      <c r="B194" s="336"/>
      <c r="C194" s="336"/>
      <c r="D194" s="336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598"/>
      <c r="S194" s="319"/>
      <c r="T194" s="319"/>
      <c r="U194" s="319"/>
      <c r="V194" s="319"/>
      <c r="W194" s="319"/>
      <c r="X194" s="319"/>
      <c r="Y194" s="319"/>
      <c r="Z194" s="319"/>
      <c r="AA194" s="319"/>
      <c r="AB194" s="319"/>
      <c r="AC194" s="319"/>
      <c r="AD194" s="319"/>
      <c r="AE194" s="319"/>
      <c r="AF194" s="319"/>
      <c r="AG194" s="319"/>
      <c r="AH194" s="319"/>
      <c r="AI194" s="319"/>
      <c r="AJ194" s="319"/>
      <c r="AK194" s="319"/>
    </row>
    <row r="195" spans="1:37" ht="16.5" customHeight="1">
      <c r="A195" s="336"/>
      <c r="B195" s="336"/>
      <c r="C195" s="336"/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598"/>
      <c r="S195" s="319"/>
      <c r="T195" s="319"/>
      <c r="U195" s="319"/>
      <c r="V195" s="319"/>
      <c r="W195" s="319"/>
      <c r="X195" s="319"/>
      <c r="Y195" s="319"/>
      <c r="Z195" s="319"/>
      <c r="AA195" s="319"/>
      <c r="AB195" s="319"/>
      <c r="AC195" s="319"/>
      <c r="AD195" s="319"/>
      <c r="AE195" s="319"/>
      <c r="AF195" s="319"/>
      <c r="AG195" s="319"/>
      <c r="AH195" s="319"/>
      <c r="AI195" s="319"/>
      <c r="AJ195" s="319"/>
      <c r="AK195" s="319"/>
    </row>
    <row r="196" spans="1:37" ht="16.5" customHeight="1">
      <c r="A196" s="336"/>
      <c r="B196" s="336"/>
      <c r="C196" s="336"/>
      <c r="D196" s="336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598"/>
      <c r="S196" s="319"/>
      <c r="T196" s="319"/>
      <c r="U196" s="319"/>
      <c r="V196" s="319"/>
      <c r="W196" s="319"/>
      <c r="X196" s="319"/>
      <c r="Y196" s="319"/>
      <c r="Z196" s="319"/>
      <c r="AA196" s="319"/>
      <c r="AB196" s="319"/>
      <c r="AC196" s="319"/>
      <c r="AD196" s="319"/>
      <c r="AE196" s="319"/>
      <c r="AF196" s="319"/>
      <c r="AG196" s="319"/>
      <c r="AH196" s="319"/>
      <c r="AI196" s="319"/>
      <c r="AJ196" s="319"/>
      <c r="AK196" s="319"/>
    </row>
    <row r="197" spans="1:37" ht="16.5" customHeight="1">
      <c r="A197" s="336"/>
      <c r="B197" s="336"/>
      <c r="C197" s="336"/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598"/>
      <c r="S197" s="319"/>
      <c r="T197" s="319"/>
      <c r="U197" s="319"/>
      <c r="V197" s="319"/>
      <c r="W197" s="319"/>
      <c r="X197" s="319"/>
      <c r="Y197" s="319"/>
      <c r="Z197" s="319"/>
      <c r="AA197" s="319"/>
      <c r="AB197" s="319"/>
      <c r="AC197" s="319"/>
      <c r="AD197" s="319"/>
      <c r="AE197" s="319"/>
      <c r="AF197" s="319"/>
      <c r="AG197" s="319"/>
      <c r="AH197" s="319"/>
      <c r="AI197" s="319"/>
      <c r="AJ197" s="319"/>
      <c r="AK197" s="319"/>
    </row>
    <row r="198" spans="1:37" ht="16.5" customHeight="1">
      <c r="A198" s="336"/>
      <c r="B198" s="336"/>
      <c r="C198" s="336"/>
      <c r="D198" s="336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598"/>
      <c r="S198" s="319"/>
      <c r="T198" s="319"/>
      <c r="U198" s="319"/>
      <c r="V198" s="319"/>
      <c r="W198" s="319"/>
      <c r="X198" s="319"/>
      <c r="Y198" s="319"/>
      <c r="Z198" s="319"/>
      <c r="AA198" s="319"/>
      <c r="AB198" s="319"/>
      <c r="AC198" s="319"/>
      <c r="AD198" s="319"/>
      <c r="AE198" s="319"/>
      <c r="AF198" s="319"/>
      <c r="AG198" s="319"/>
      <c r="AH198" s="319"/>
      <c r="AI198" s="319"/>
      <c r="AJ198" s="319"/>
      <c r="AK198" s="319"/>
    </row>
    <row r="199" spans="1:37" ht="16.5" customHeight="1">
      <c r="A199" s="336"/>
      <c r="B199" s="336"/>
      <c r="C199" s="336"/>
      <c r="D199" s="336"/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598"/>
      <c r="S199" s="319"/>
      <c r="T199" s="319"/>
      <c r="U199" s="319"/>
      <c r="V199" s="319"/>
      <c r="W199" s="319"/>
      <c r="X199" s="319"/>
      <c r="Y199" s="319"/>
      <c r="Z199" s="319"/>
      <c r="AA199" s="319"/>
      <c r="AB199" s="319"/>
      <c r="AC199" s="319"/>
      <c r="AD199" s="319"/>
      <c r="AE199" s="319"/>
      <c r="AF199" s="319"/>
      <c r="AG199" s="319"/>
      <c r="AH199" s="319"/>
      <c r="AI199" s="319"/>
      <c r="AJ199" s="319"/>
      <c r="AK199" s="319"/>
    </row>
    <row r="200" spans="1:37" ht="16.5" customHeight="1">
      <c r="A200" s="336"/>
      <c r="B200" s="336"/>
      <c r="C200" s="336"/>
      <c r="D200" s="336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598"/>
      <c r="S200" s="319"/>
      <c r="T200" s="319"/>
      <c r="U200" s="319"/>
      <c r="V200" s="319"/>
      <c r="W200" s="319"/>
      <c r="X200" s="319"/>
      <c r="Y200" s="319"/>
      <c r="Z200" s="319"/>
      <c r="AA200" s="319"/>
      <c r="AB200" s="319"/>
      <c r="AC200" s="319"/>
      <c r="AD200" s="319"/>
      <c r="AE200" s="319"/>
      <c r="AF200" s="319"/>
      <c r="AG200" s="319"/>
      <c r="AH200" s="319"/>
      <c r="AI200" s="319"/>
      <c r="AJ200" s="319"/>
      <c r="AK200" s="319"/>
    </row>
    <row r="201" spans="1:37" ht="16.5" customHeight="1">
      <c r="A201" s="336"/>
      <c r="B201" s="336"/>
      <c r="C201" s="336"/>
      <c r="D201" s="336"/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598"/>
      <c r="S201" s="319"/>
      <c r="T201" s="319"/>
      <c r="U201" s="319"/>
      <c r="V201" s="319"/>
      <c r="W201" s="319"/>
      <c r="X201" s="319"/>
      <c r="Y201" s="319"/>
      <c r="Z201" s="319"/>
      <c r="AA201" s="319"/>
      <c r="AB201" s="319"/>
      <c r="AC201" s="319"/>
      <c r="AD201" s="319"/>
      <c r="AE201" s="319"/>
      <c r="AF201" s="319"/>
      <c r="AG201" s="319"/>
      <c r="AH201" s="319"/>
      <c r="AI201" s="319"/>
      <c r="AJ201" s="319"/>
      <c r="AK201" s="319"/>
    </row>
    <row r="202" spans="1:37" ht="16.5" customHeight="1">
      <c r="A202" s="336"/>
      <c r="B202" s="336"/>
      <c r="C202" s="336"/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598"/>
      <c r="S202" s="319"/>
      <c r="T202" s="319"/>
      <c r="U202" s="319"/>
      <c r="V202" s="319"/>
      <c r="W202" s="319"/>
      <c r="X202" s="319"/>
      <c r="Y202" s="319"/>
      <c r="Z202" s="319"/>
      <c r="AA202" s="319"/>
      <c r="AB202" s="319"/>
      <c r="AC202" s="319"/>
      <c r="AD202" s="319"/>
      <c r="AE202" s="319"/>
      <c r="AF202" s="319"/>
      <c r="AG202" s="319"/>
      <c r="AH202" s="319"/>
      <c r="AI202" s="319"/>
      <c r="AJ202" s="319"/>
      <c r="AK202" s="319"/>
    </row>
    <row r="203" spans="1:37" ht="16.5" customHeight="1">
      <c r="A203" s="336"/>
      <c r="B203" s="336"/>
      <c r="C203" s="336"/>
      <c r="D203" s="336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598"/>
      <c r="S203" s="319"/>
      <c r="T203" s="319"/>
      <c r="U203" s="319"/>
      <c r="V203" s="319"/>
      <c r="W203" s="319"/>
      <c r="X203" s="319"/>
      <c r="Y203" s="319"/>
      <c r="Z203" s="319"/>
      <c r="AA203" s="319"/>
      <c r="AB203" s="319"/>
      <c r="AC203" s="319"/>
      <c r="AD203" s="319"/>
      <c r="AE203" s="319"/>
      <c r="AF203" s="319"/>
      <c r="AG203" s="319"/>
      <c r="AH203" s="319"/>
      <c r="AI203" s="319"/>
      <c r="AJ203" s="319"/>
      <c r="AK203" s="319"/>
    </row>
    <row r="204" spans="1:37" ht="16.5" customHeight="1">
      <c r="A204" s="336"/>
      <c r="B204" s="336"/>
      <c r="C204" s="336"/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598"/>
      <c r="S204" s="319"/>
      <c r="T204" s="319"/>
      <c r="U204" s="319"/>
      <c r="V204" s="319"/>
      <c r="W204" s="319"/>
      <c r="X204" s="319"/>
      <c r="Y204" s="319"/>
      <c r="Z204" s="319"/>
      <c r="AA204" s="319"/>
      <c r="AB204" s="319"/>
      <c r="AC204" s="319"/>
      <c r="AD204" s="319"/>
      <c r="AE204" s="319"/>
      <c r="AF204" s="319"/>
      <c r="AG204" s="319"/>
      <c r="AH204" s="319"/>
      <c r="AI204" s="319"/>
      <c r="AJ204" s="319"/>
      <c r="AK204" s="319"/>
    </row>
    <row r="205" spans="1:37" ht="16.5" customHeight="1">
      <c r="A205" s="336"/>
      <c r="B205" s="336"/>
      <c r="C205" s="336"/>
      <c r="D205" s="336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598"/>
      <c r="S205" s="319"/>
      <c r="T205" s="319"/>
      <c r="U205" s="319"/>
      <c r="V205" s="319"/>
      <c r="W205" s="319"/>
      <c r="X205" s="319"/>
      <c r="Y205" s="319"/>
      <c r="Z205" s="319"/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19"/>
      <c r="AK205" s="319"/>
    </row>
    <row r="206" spans="1:37" ht="16.5" customHeight="1">
      <c r="A206" s="336"/>
      <c r="B206" s="336"/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598"/>
      <c r="S206" s="319"/>
      <c r="T206" s="319"/>
      <c r="U206" s="319"/>
      <c r="V206" s="319"/>
      <c r="W206" s="319"/>
      <c r="X206" s="319"/>
      <c r="Y206" s="319"/>
      <c r="Z206" s="319"/>
      <c r="AA206" s="319"/>
      <c r="AB206" s="319"/>
      <c r="AC206" s="319"/>
      <c r="AD206" s="319"/>
      <c r="AE206" s="319"/>
      <c r="AF206" s="319"/>
      <c r="AG206" s="319"/>
      <c r="AH206" s="319"/>
      <c r="AI206" s="319"/>
      <c r="AJ206" s="319"/>
      <c r="AK206" s="319"/>
    </row>
    <row r="207" spans="1:37" ht="16.5" customHeight="1">
      <c r="A207" s="336"/>
      <c r="B207" s="336"/>
      <c r="C207" s="336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598"/>
      <c r="S207" s="319"/>
      <c r="T207" s="319"/>
      <c r="U207" s="319"/>
      <c r="V207" s="319"/>
      <c r="W207" s="319"/>
      <c r="X207" s="319"/>
      <c r="Y207" s="319"/>
      <c r="Z207" s="319"/>
      <c r="AA207" s="319"/>
      <c r="AB207" s="319"/>
      <c r="AC207" s="319"/>
      <c r="AD207" s="319"/>
      <c r="AE207" s="319"/>
      <c r="AF207" s="319"/>
      <c r="AG207" s="319"/>
      <c r="AH207" s="319"/>
      <c r="AI207" s="319"/>
      <c r="AJ207" s="319"/>
      <c r="AK207" s="319"/>
    </row>
    <row r="208" spans="1:37" ht="16.5" customHeight="1">
      <c r="A208" s="336"/>
      <c r="B208" s="336"/>
      <c r="C208" s="336"/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598"/>
      <c r="S208" s="319"/>
      <c r="T208" s="319"/>
      <c r="U208" s="319"/>
      <c r="V208" s="319"/>
      <c r="W208" s="319"/>
      <c r="X208" s="319"/>
      <c r="Y208" s="319"/>
      <c r="Z208" s="319"/>
      <c r="AA208" s="319"/>
      <c r="AB208" s="319"/>
      <c r="AC208" s="319"/>
      <c r="AD208" s="319"/>
      <c r="AE208" s="319"/>
      <c r="AF208" s="319"/>
      <c r="AG208" s="319"/>
      <c r="AH208" s="319"/>
      <c r="AI208" s="319"/>
      <c r="AJ208" s="319"/>
      <c r="AK208" s="319"/>
    </row>
    <row r="209" spans="1:37" ht="16.5" customHeight="1">
      <c r="A209" s="336"/>
      <c r="B209" s="336"/>
      <c r="C209" s="336"/>
      <c r="D209" s="336"/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598"/>
      <c r="S209" s="319"/>
      <c r="T209" s="319"/>
      <c r="U209" s="319"/>
      <c r="V209" s="319"/>
      <c r="W209" s="319"/>
      <c r="X209" s="319"/>
      <c r="Y209" s="319"/>
      <c r="Z209" s="319"/>
      <c r="AA209" s="319"/>
      <c r="AB209" s="319"/>
      <c r="AC209" s="319"/>
      <c r="AD209" s="319"/>
      <c r="AE209" s="319"/>
      <c r="AF209" s="319"/>
      <c r="AG209" s="319"/>
      <c r="AH209" s="319"/>
      <c r="AI209" s="319"/>
      <c r="AJ209" s="319"/>
      <c r="AK209" s="319"/>
    </row>
    <row r="210" spans="1:37" ht="16.5" customHeight="1">
      <c r="A210" s="336"/>
      <c r="B210" s="336"/>
      <c r="C210" s="336"/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598"/>
      <c r="S210" s="319"/>
      <c r="T210" s="319"/>
      <c r="U210" s="319"/>
      <c r="V210" s="319"/>
      <c r="W210" s="319"/>
      <c r="X210" s="319"/>
      <c r="Y210" s="319"/>
      <c r="Z210" s="319"/>
      <c r="AA210" s="319"/>
      <c r="AB210" s="319"/>
      <c r="AC210" s="319"/>
      <c r="AD210" s="319"/>
      <c r="AE210" s="319"/>
      <c r="AF210" s="319"/>
      <c r="AG210" s="319"/>
      <c r="AH210" s="319"/>
      <c r="AI210" s="319"/>
      <c r="AJ210" s="319"/>
      <c r="AK210" s="319"/>
    </row>
    <row r="211" spans="1:37" ht="16.5" customHeight="1">
      <c r="A211" s="336"/>
      <c r="B211" s="336"/>
      <c r="C211" s="336"/>
      <c r="D211" s="336"/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598"/>
      <c r="S211" s="319"/>
      <c r="T211" s="319"/>
      <c r="U211" s="319"/>
      <c r="V211" s="319"/>
      <c r="W211" s="319"/>
      <c r="X211" s="319"/>
      <c r="Y211" s="319"/>
      <c r="Z211" s="319"/>
      <c r="AA211" s="319"/>
      <c r="AB211" s="319"/>
      <c r="AC211" s="319"/>
      <c r="AD211" s="319"/>
      <c r="AE211" s="319"/>
      <c r="AF211" s="319"/>
      <c r="AG211" s="319"/>
      <c r="AH211" s="319"/>
      <c r="AI211" s="319"/>
      <c r="AJ211" s="319"/>
      <c r="AK211" s="319"/>
    </row>
    <row r="212" spans="1:37" ht="16.5" customHeight="1">
      <c r="A212" s="336"/>
      <c r="B212" s="336"/>
      <c r="C212" s="336"/>
      <c r="D212" s="336"/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598"/>
      <c r="S212" s="319"/>
      <c r="T212" s="319"/>
      <c r="U212" s="319"/>
      <c r="V212" s="319"/>
      <c r="W212" s="319"/>
      <c r="X212" s="319"/>
      <c r="Y212" s="319"/>
      <c r="Z212" s="319"/>
      <c r="AA212" s="319"/>
      <c r="AB212" s="319"/>
      <c r="AC212" s="319"/>
      <c r="AD212" s="319"/>
      <c r="AE212" s="319"/>
      <c r="AF212" s="319"/>
      <c r="AG212" s="319"/>
      <c r="AH212" s="319"/>
      <c r="AI212" s="319"/>
      <c r="AJ212" s="319"/>
      <c r="AK212" s="319"/>
    </row>
    <row r="213" spans="1:37" ht="16.5" customHeight="1">
      <c r="A213" s="336"/>
      <c r="B213" s="336"/>
      <c r="C213" s="336"/>
      <c r="D213" s="336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598"/>
      <c r="S213" s="319"/>
      <c r="T213" s="319"/>
      <c r="U213" s="319"/>
      <c r="V213" s="319"/>
      <c r="W213" s="319"/>
      <c r="X213" s="319"/>
      <c r="Y213" s="319"/>
      <c r="Z213" s="319"/>
      <c r="AA213" s="319"/>
      <c r="AB213" s="319"/>
      <c r="AC213" s="319"/>
      <c r="AD213" s="319"/>
      <c r="AE213" s="319"/>
      <c r="AF213" s="319"/>
      <c r="AG213" s="319"/>
      <c r="AH213" s="319"/>
      <c r="AI213" s="319"/>
      <c r="AJ213" s="319"/>
      <c r="AK213" s="319"/>
    </row>
    <row r="214" spans="1:37" ht="16.5" customHeight="1">
      <c r="A214" s="336"/>
      <c r="B214" s="336"/>
      <c r="C214" s="336"/>
      <c r="D214" s="336"/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598"/>
      <c r="S214" s="319"/>
      <c r="T214" s="319"/>
      <c r="U214" s="319"/>
      <c r="V214" s="319"/>
      <c r="W214" s="319"/>
      <c r="X214" s="319"/>
      <c r="Y214" s="319"/>
      <c r="Z214" s="319"/>
      <c r="AA214" s="319"/>
      <c r="AB214" s="319"/>
      <c r="AC214" s="319"/>
      <c r="AD214" s="319"/>
      <c r="AE214" s="319"/>
      <c r="AF214" s="319"/>
      <c r="AG214" s="319"/>
      <c r="AH214" s="319"/>
      <c r="AI214" s="319"/>
      <c r="AJ214" s="319"/>
      <c r="AK214" s="319"/>
    </row>
    <row r="215" spans="1:37" ht="16.5" customHeight="1">
      <c r="A215" s="336"/>
      <c r="B215" s="336"/>
      <c r="C215" s="336"/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598"/>
      <c r="S215" s="319"/>
      <c r="T215" s="319"/>
      <c r="U215" s="319"/>
      <c r="V215" s="319"/>
      <c r="W215" s="319"/>
      <c r="X215" s="319"/>
      <c r="Y215" s="319"/>
      <c r="Z215" s="319"/>
      <c r="AA215" s="319"/>
      <c r="AB215" s="319"/>
      <c r="AC215" s="319"/>
      <c r="AD215" s="319"/>
      <c r="AE215" s="319"/>
      <c r="AF215" s="319"/>
      <c r="AG215" s="319"/>
      <c r="AH215" s="319"/>
      <c r="AI215" s="319"/>
      <c r="AJ215" s="319"/>
      <c r="AK215" s="319"/>
    </row>
    <row r="216" spans="1:37" ht="16.5" customHeight="1">
      <c r="A216" s="336"/>
      <c r="B216" s="336"/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598"/>
      <c r="S216" s="319"/>
      <c r="T216" s="319"/>
      <c r="U216" s="319"/>
      <c r="V216" s="319"/>
      <c r="W216" s="319"/>
      <c r="X216" s="319"/>
      <c r="Y216" s="319"/>
      <c r="Z216" s="319"/>
      <c r="AA216" s="319"/>
      <c r="AB216" s="319"/>
      <c r="AC216" s="319"/>
      <c r="AD216" s="319"/>
      <c r="AE216" s="319"/>
      <c r="AF216" s="319"/>
      <c r="AG216" s="319"/>
      <c r="AH216" s="319"/>
      <c r="AI216" s="319"/>
      <c r="AJ216" s="319"/>
      <c r="AK216" s="319"/>
    </row>
    <row r="217" spans="1:37" ht="16.5" customHeight="1">
      <c r="A217" s="336"/>
      <c r="B217" s="336"/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598"/>
      <c r="S217" s="319"/>
      <c r="T217" s="319"/>
      <c r="U217" s="319"/>
      <c r="V217" s="319"/>
      <c r="W217" s="319"/>
      <c r="X217" s="319"/>
      <c r="Y217" s="319"/>
      <c r="Z217" s="319"/>
      <c r="AA217" s="319"/>
      <c r="AB217" s="319"/>
      <c r="AC217" s="319"/>
      <c r="AD217" s="319"/>
      <c r="AE217" s="319"/>
      <c r="AF217" s="319"/>
      <c r="AG217" s="319"/>
      <c r="AH217" s="319"/>
      <c r="AI217" s="319"/>
      <c r="AJ217" s="319"/>
      <c r="AK217" s="319"/>
    </row>
    <row r="218" spans="1:37" ht="16.5" customHeight="1">
      <c r="A218" s="336"/>
      <c r="B218" s="336"/>
      <c r="C218" s="336"/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598"/>
      <c r="S218" s="319"/>
      <c r="T218" s="319"/>
      <c r="U218" s="319"/>
      <c r="V218" s="319"/>
      <c r="W218" s="319"/>
      <c r="X218" s="319"/>
      <c r="Y218" s="319"/>
      <c r="Z218" s="319"/>
      <c r="AA218" s="319"/>
      <c r="AB218" s="319"/>
      <c r="AC218" s="319"/>
      <c r="AD218" s="319"/>
      <c r="AE218" s="319"/>
      <c r="AF218" s="319"/>
      <c r="AG218" s="319"/>
      <c r="AH218" s="319"/>
      <c r="AI218" s="319"/>
      <c r="AJ218" s="319"/>
      <c r="AK218" s="319"/>
    </row>
    <row r="219" spans="1:37" ht="16.5" customHeight="1">
      <c r="A219" s="336"/>
      <c r="B219" s="336"/>
      <c r="C219" s="336"/>
      <c r="D219" s="336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598"/>
      <c r="S219" s="319"/>
      <c r="T219" s="319"/>
      <c r="U219" s="319"/>
      <c r="V219" s="319"/>
      <c r="W219" s="319"/>
      <c r="X219" s="319"/>
      <c r="Y219" s="319"/>
      <c r="Z219" s="319"/>
      <c r="AA219" s="319"/>
      <c r="AB219" s="319"/>
      <c r="AC219" s="319"/>
      <c r="AD219" s="319"/>
      <c r="AE219" s="319"/>
      <c r="AF219" s="319"/>
      <c r="AG219" s="319"/>
      <c r="AH219" s="319"/>
      <c r="AI219" s="319"/>
      <c r="AJ219" s="319"/>
      <c r="AK219" s="319"/>
    </row>
    <row r="220" spans="1:37" ht="16.5" customHeight="1">
      <c r="A220" s="336"/>
      <c r="B220" s="336"/>
      <c r="C220" s="336"/>
      <c r="D220" s="336"/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598"/>
      <c r="S220" s="319"/>
      <c r="T220" s="319"/>
      <c r="U220" s="319"/>
      <c r="V220" s="319"/>
      <c r="W220" s="319"/>
      <c r="X220" s="319"/>
      <c r="Y220" s="319"/>
      <c r="Z220" s="319"/>
      <c r="AA220" s="319"/>
      <c r="AB220" s="319"/>
      <c r="AC220" s="319"/>
      <c r="AD220" s="319"/>
      <c r="AE220" s="319"/>
      <c r="AF220" s="319"/>
      <c r="AG220" s="319"/>
      <c r="AH220" s="319"/>
      <c r="AI220" s="319"/>
      <c r="AJ220" s="319"/>
      <c r="AK220" s="319"/>
    </row>
    <row r="221" spans="1:37" ht="16.5" customHeight="1">
      <c r="A221" s="336"/>
      <c r="B221" s="336"/>
      <c r="C221" s="336"/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598"/>
      <c r="S221" s="319"/>
      <c r="T221" s="319"/>
      <c r="U221" s="319"/>
      <c r="V221" s="319"/>
      <c r="W221" s="319"/>
      <c r="X221" s="319"/>
      <c r="Y221" s="319"/>
      <c r="Z221" s="319"/>
      <c r="AA221" s="319"/>
      <c r="AB221" s="319"/>
      <c r="AC221" s="319"/>
      <c r="AD221" s="319"/>
      <c r="AE221" s="319"/>
      <c r="AF221" s="319"/>
      <c r="AG221" s="319"/>
      <c r="AH221" s="319"/>
      <c r="AI221" s="319"/>
      <c r="AJ221" s="319"/>
      <c r="AK221" s="319"/>
    </row>
    <row r="222" spans="1:37" ht="16.5" customHeight="1">
      <c r="A222" s="336"/>
      <c r="B222" s="336"/>
      <c r="C222" s="336"/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598"/>
      <c r="S222" s="319"/>
      <c r="T222" s="319"/>
      <c r="U222" s="319"/>
      <c r="V222" s="319"/>
      <c r="W222" s="319"/>
      <c r="X222" s="319"/>
      <c r="Y222" s="319"/>
      <c r="Z222" s="319"/>
      <c r="AA222" s="319"/>
      <c r="AB222" s="319"/>
      <c r="AC222" s="319"/>
      <c r="AD222" s="319"/>
      <c r="AE222" s="319"/>
      <c r="AF222" s="319"/>
      <c r="AG222" s="319"/>
      <c r="AH222" s="319"/>
      <c r="AI222" s="319"/>
      <c r="AJ222" s="319"/>
      <c r="AK222" s="319"/>
    </row>
    <row r="223" spans="1:37" ht="16.5" customHeight="1">
      <c r="A223" s="336"/>
      <c r="B223" s="336"/>
      <c r="C223" s="336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598"/>
      <c r="S223" s="319"/>
      <c r="T223" s="319"/>
      <c r="U223" s="319"/>
      <c r="V223" s="319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</row>
    <row r="224" spans="1:37" ht="16.5" customHeight="1">
      <c r="A224" s="336"/>
      <c r="B224" s="336"/>
      <c r="C224" s="336"/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598"/>
      <c r="S224" s="319"/>
      <c r="T224" s="319"/>
      <c r="U224" s="319"/>
      <c r="V224" s="319"/>
      <c r="W224" s="319"/>
      <c r="X224" s="319"/>
      <c r="Y224" s="319"/>
      <c r="Z224" s="319"/>
      <c r="AA224" s="319"/>
      <c r="AB224" s="319"/>
      <c r="AC224" s="319"/>
      <c r="AD224" s="319"/>
      <c r="AE224" s="319"/>
      <c r="AF224" s="319"/>
      <c r="AG224" s="319"/>
      <c r="AH224" s="319"/>
      <c r="AI224" s="319"/>
      <c r="AJ224" s="319"/>
      <c r="AK224" s="319"/>
    </row>
    <row r="225" spans="1:37" ht="16.5" customHeight="1">
      <c r="A225" s="336"/>
      <c r="B225" s="336"/>
      <c r="C225" s="336"/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598"/>
      <c r="S225" s="319"/>
      <c r="T225" s="319"/>
      <c r="U225" s="319"/>
      <c r="V225" s="319"/>
      <c r="W225" s="319"/>
      <c r="X225" s="319"/>
      <c r="Y225" s="319"/>
      <c r="Z225" s="319"/>
      <c r="AA225" s="319"/>
      <c r="AB225" s="319"/>
      <c r="AC225" s="319"/>
      <c r="AD225" s="319"/>
      <c r="AE225" s="319"/>
      <c r="AF225" s="319"/>
      <c r="AG225" s="319"/>
      <c r="AH225" s="319"/>
      <c r="AI225" s="319"/>
      <c r="AJ225" s="319"/>
      <c r="AK225" s="319"/>
    </row>
    <row r="226" spans="1:37" ht="16.5" customHeight="1">
      <c r="A226" s="336"/>
      <c r="B226" s="336"/>
      <c r="C226" s="336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598"/>
      <c r="S226" s="319"/>
      <c r="T226" s="319"/>
      <c r="U226" s="319"/>
      <c r="V226" s="319"/>
      <c r="W226" s="319"/>
      <c r="X226" s="319"/>
      <c r="Y226" s="319"/>
      <c r="Z226" s="319"/>
      <c r="AA226" s="319"/>
      <c r="AB226" s="319"/>
      <c r="AC226" s="319"/>
      <c r="AD226" s="319"/>
      <c r="AE226" s="319"/>
      <c r="AF226" s="319"/>
      <c r="AG226" s="319"/>
      <c r="AH226" s="319"/>
      <c r="AI226" s="319"/>
      <c r="AJ226" s="319"/>
      <c r="AK226" s="319"/>
    </row>
    <row r="227" spans="1:37" ht="16.5" customHeight="1">
      <c r="A227" s="336"/>
      <c r="B227" s="336"/>
      <c r="C227" s="336"/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598"/>
      <c r="S227" s="319"/>
      <c r="T227" s="319"/>
      <c r="U227" s="319"/>
      <c r="V227" s="319"/>
      <c r="W227" s="319"/>
      <c r="X227" s="319"/>
      <c r="Y227" s="319"/>
      <c r="Z227" s="319"/>
      <c r="AA227" s="319"/>
      <c r="AB227" s="319"/>
      <c r="AC227" s="319"/>
      <c r="AD227" s="319"/>
      <c r="AE227" s="319"/>
      <c r="AF227" s="319"/>
      <c r="AG227" s="319"/>
      <c r="AH227" s="319"/>
      <c r="AI227" s="319"/>
      <c r="AJ227" s="319"/>
      <c r="AK227" s="319"/>
    </row>
    <row r="228" spans="1:37" ht="16.5" customHeight="1">
      <c r="A228" s="336"/>
      <c r="B228" s="336"/>
      <c r="C228" s="336"/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598"/>
      <c r="S228" s="319"/>
      <c r="T228" s="319"/>
      <c r="U228" s="319"/>
      <c r="V228" s="319"/>
      <c r="W228" s="319"/>
      <c r="X228" s="319"/>
      <c r="Y228" s="319"/>
      <c r="Z228" s="319"/>
      <c r="AA228" s="319"/>
      <c r="AB228" s="319"/>
      <c r="AC228" s="319"/>
      <c r="AD228" s="319"/>
      <c r="AE228" s="319"/>
      <c r="AF228" s="319"/>
      <c r="AG228" s="319"/>
      <c r="AH228" s="319"/>
      <c r="AI228" s="319"/>
      <c r="AJ228" s="319"/>
      <c r="AK228" s="319"/>
    </row>
    <row r="229" spans="1:37" ht="16.5" customHeight="1">
      <c r="A229" s="336"/>
      <c r="B229" s="336"/>
      <c r="C229" s="336"/>
      <c r="D229" s="336"/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36"/>
      <c r="R229" s="598"/>
      <c r="S229" s="319"/>
      <c r="T229" s="319"/>
      <c r="U229" s="319"/>
      <c r="V229" s="319"/>
      <c r="W229" s="319"/>
      <c r="X229" s="319"/>
      <c r="Y229" s="319"/>
      <c r="Z229" s="319"/>
      <c r="AA229" s="319"/>
      <c r="AB229" s="319"/>
      <c r="AC229" s="319"/>
      <c r="AD229" s="319"/>
      <c r="AE229" s="319"/>
      <c r="AF229" s="319"/>
      <c r="AG229" s="319"/>
      <c r="AH229" s="319"/>
      <c r="AI229" s="319"/>
      <c r="AJ229" s="319"/>
      <c r="AK229" s="319"/>
    </row>
    <row r="230" spans="1:37" ht="16.5" customHeight="1">
      <c r="A230" s="336"/>
      <c r="B230" s="336"/>
      <c r="C230" s="336"/>
      <c r="D230" s="336"/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36"/>
      <c r="R230" s="598"/>
      <c r="S230" s="319"/>
      <c r="T230" s="319"/>
      <c r="U230" s="319"/>
      <c r="V230" s="319"/>
      <c r="W230" s="319"/>
      <c r="X230" s="319"/>
      <c r="Y230" s="319"/>
      <c r="Z230" s="319"/>
      <c r="AA230" s="319"/>
      <c r="AB230" s="319"/>
      <c r="AC230" s="319"/>
      <c r="AD230" s="319"/>
      <c r="AE230" s="319"/>
      <c r="AF230" s="319"/>
      <c r="AG230" s="319"/>
      <c r="AH230" s="319"/>
      <c r="AI230" s="319"/>
      <c r="AJ230" s="319"/>
      <c r="AK230" s="319"/>
    </row>
    <row r="231" spans="1:37" ht="16.5" customHeight="1">
      <c r="A231" s="336"/>
      <c r="B231" s="336"/>
      <c r="C231" s="336"/>
      <c r="D231" s="336"/>
      <c r="E231" s="336"/>
      <c r="F231" s="336"/>
      <c r="G231" s="336"/>
      <c r="H231" s="336"/>
      <c r="I231" s="336"/>
      <c r="J231" s="336"/>
      <c r="K231" s="336"/>
      <c r="L231" s="336"/>
      <c r="M231" s="336"/>
      <c r="N231" s="336"/>
      <c r="O231" s="336"/>
      <c r="P231" s="336"/>
      <c r="Q231" s="336"/>
      <c r="R231" s="598"/>
      <c r="S231" s="319"/>
      <c r="T231" s="319"/>
      <c r="U231" s="319"/>
      <c r="V231" s="319"/>
      <c r="W231" s="319"/>
      <c r="X231" s="319"/>
      <c r="Y231" s="319"/>
      <c r="Z231" s="319"/>
      <c r="AA231" s="319"/>
      <c r="AB231" s="319"/>
      <c r="AC231" s="319"/>
      <c r="AD231" s="319"/>
      <c r="AE231" s="319"/>
      <c r="AF231" s="319"/>
      <c r="AG231" s="319"/>
      <c r="AH231" s="319"/>
      <c r="AI231" s="319"/>
      <c r="AJ231" s="319"/>
      <c r="AK231" s="319"/>
    </row>
    <row r="232" spans="1:37" ht="16.5" customHeight="1">
      <c r="A232" s="336"/>
      <c r="B232" s="336"/>
      <c r="C232" s="336"/>
      <c r="D232" s="336"/>
      <c r="E232" s="336"/>
      <c r="F232" s="336"/>
      <c r="G232" s="336"/>
      <c r="H232" s="336"/>
      <c r="I232" s="336"/>
      <c r="J232" s="336"/>
      <c r="K232" s="336"/>
      <c r="L232" s="336"/>
      <c r="M232" s="336"/>
      <c r="N232" s="336"/>
      <c r="O232" s="336"/>
      <c r="P232" s="336"/>
      <c r="Q232" s="336"/>
      <c r="R232" s="598"/>
      <c r="S232" s="319"/>
      <c r="T232" s="319"/>
      <c r="U232" s="319"/>
      <c r="V232" s="319"/>
      <c r="W232" s="319"/>
      <c r="X232" s="319"/>
      <c r="Y232" s="319"/>
      <c r="Z232" s="319"/>
      <c r="AA232" s="319"/>
      <c r="AB232" s="319"/>
      <c r="AC232" s="319"/>
      <c r="AD232" s="319"/>
      <c r="AE232" s="319"/>
      <c r="AF232" s="319"/>
      <c r="AG232" s="319"/>
      <c r="AH232" s="319"/>
      <c r="AI232" s="319"/>
      <c r="AJ232" s="319"/>
      <c r="AK232" s="319"/>
    </row>
    <row r="233" spans="1:37" ht="16.5" customHeight="1">
      <c r="A233" s="336"/>
      <c r="B233" s="336"/>
      <c r="C233" s="336"/>
      <c r="D233" s="336"/>
      <c r="E233" s="336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  <c r="P233" s="336"/>
      <c r="Q233" s="336"/>
      <c r="R233" s="598"/>
      <c r="S233" s="319"/>
      <c r="T233" s="319"/>
      <c r="U233" s="319"/>
      <c r="V233" s="319"/>
      <c r="W233" s="319"/>
      <c r="X233" s="319"/>
      <c r="Y233" s="319"/>
      <c r="Z233" s="319"/>
      <c r="AA233" s="319"/>
      <c r="AB233" s="319"/>
      <c r="AC233" s="319"/>
      <c r="AD233" s="319"/>
      <c r="AE233" s="319"/>
      <c r="AF233" s="319"/>
      <c r="AG233" s="319"/>
      <c r="AH233" s="319"/>
      <c r="AI233" s="319"/>
      <c r="AJ233" s="319"/>
      <c r="AK233" s="319"/>
    </row>
    <row r="234" spans="1:37" ht="16.5" customHeight="1">
      <c r="A234" s="336"/>
      <c r="B234" s="336"/>
      <c r="C234" s="336"/>
      <c r="D234" s="336"/>
      <c r="E234" s="336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  <c r="P234" s="336"/>
      <c r="Q234" s="336"/>
      <c r="R234" s="598"/>
      <c r="S234" s="319"/>
      <c r="T234" s="319"/>
      <c r="U234" s="319"/>
      <c r="V234" s="319"/>
      <c r="W234" s="319"/>
      <c r="X234" s="319"/>
      <c r="Y234" s="319"/>
      <c r="Z234" s="319"/>
      <c r="AA234" s="319"/>
      <c r="AB234" s="319"/>
      <c r="AC234" s="319"/>
      <c r="AD234" s="319"/>
      <c r="AE234" s="319"/>
      <c r="AF234" s="319"/>
      <c r="AG234" s="319"/>
      <c r="AH234" s="319"/>
      <c r="AI234" s="319"/>
      <c r="AJ234" s="319"/>
      <c r="AK234" s="319"/>
    </row>
    <row r="235" spans="1:37" ht="16.5" customHeight="1">
      <c r="A235" s="336"/>
      <c r="B235" s="336"/>
      <c r="C235" s="336"/>
      <c r="D235" s="336"/>
      <c r="E235" s="336"/>
      <c r="F235" s="336"/>
      <c r="G235" s="336"/>
      <c r="H235" s="336"/>
      <c r="I235" s="336"/>
      <c r="J235" s="336"/>
      <c r="K235" s="336"/>
      <c r="L235" s="336"/>
      <c r="M235" s="336"/>
      <c r="N235" s="336"/>
      <c r="O235" s="336"/>
      <c r="P235" s="336"/>
      <c r="Q235" s="336"/>
      <c r="R235" s="598"/>
      <c r="S235" s="319"/>
      <c r="T235" s="319"/>
      <c r="U235" s="319"/>
      <c r="V235" s="319"/>
      <c r="W235" s="319"/>
      <c r="X235" s="319"/>
      <c r="Y235" s="319"/>
      <c r="Z235" s="319"/>
      <c r="AA235" s="319"/>
      <c r="AB235" s="319"/>
      <c r="AC235" s="319"/>
      <c r="AD235" s="319"/>
      <c r="AE235" s="319"/>
      <c r="AF235" s="319"/>
      <c r="AG235" s="319"/>
      <c r="AH235" s="319"/>
      <c r="AI235" s="319"/>
      <c r="AJ235" s="319"/>
      <c r="AK235" s="319"/>
    </row>
    <row r="236" spans="1:37" ht="16.5" customHeight="1">
      <c r="A236" s="336"/>
      <c r="B236" s="336"/>
      <c r="C236" s="336"/>
      <c r="D236" s="336"/>
      <c r="E236" s="336"/>
      <c r="F236" s="336"/>
      <c r="G236" s="336"/>
      <c r="H236" s="336"/>
      <c r="I236" s="336"/>
      <c r="J236" s="336"/>
      <c r="K236" s="336"/>
      <c r="L236" s="336"/>
      <c r="M236" s="336"/>
      <c r="N236" s="336"/>
      <c r="O236" s="336"/>
      <c r="P236" s="336"/>
      <c r="Q236" s="336"/>
      <c r="R236" s="598"/>
      <c r="S236" s="319"/>
      <c r="T236" s="319"/>
      <c r="U236" s="319"/>
      <c r="V236" s="319"/>
      <c r="W236" s="319"/>
      <c r="X236" s="319"/>
      <c r="Y236" s="319"/>
      <c r="Z236" s="319"/>
      <c r="AA236" s="319"/>
      <c r="AB236" s="319"/>
      <c r="AC236" s="319"/>
      <c r="AD236" s="319"/>
      <c r="AE236" s="319"/>
      <c r="AF236" s="319"/>
      <c r="AG236" s="319"/>
      <c r="AH236" s="319"/>
      <c r="AI236" s="319"/>
      <c r="AJ236" s="319"/>
      <c r="AK236" s="319"/>
    </row>
    <row r="237" spans="1:37" ht="16.5" customHeight="1">
      <c r="A237" s="336"/>
      <c r="B237" s="336"/>
      <c r="C237" s="336"/>
      <c r="D237" s="336"/>
      <c r="E237" s="336"/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36"/>
      <c r="R237" s="598"/>
      <c r="S237" s="319"/>
      <c r="T237" s="319"/>
      <c r="U237" s="319"/>
      <c r="V237" s="319"/>
      <c r="W237" s="319"/>
      <c r="X237" s="319"/>
      <c r="Y237" s="319"/>
      <c r="Z237" s="319"/>
      <c r="AA237" s="319"/>
      <c r="AB237" s="319"/>
      <c r="AC237" s="319"/>
      <c r="AD237" s="319"/>
      <c r="AE237" s="319"/>
      <c r="AF237" s="319"/>
      <c r="AG237" s="319"/>
      <c r="AH237" s="319"/>
      <c r="AI237" s="319"/>
      <c r="AJ237" s="319"/>
      <c r="AK237" s="319"/>
    </row>
    <row r="238" spans="1:37" ht="16.5" customHeight="1">
      <c r="A238" s="336"/>
      <c r="B238" s="336"/>
      <c r="C238" s="336"/>
      <c r="D238" s="336"/>
      <c r="E238" s="336"/>
      <c r="F238" s="336"/>
      <c r="G238" s="336"/>
      <c r="H238" s="336"/>
      <c r="I238" s="336"/>
      <c r="J238" s="336"/>
      <c r="K238" s="336"/>
      <c r="L238" s="336"/>
      <c r="M238" s="336"/>
      <c r="N238" s="336"/>
      <c r="O238" s="336"/>
      <c r="P238" s="336"/>
      <c r="Q238" s="336"/>
      <c r="R238" s="598"/>
      <c r="S238" s="319"/>
      <c r="T238" s="319"/>
      <c r="U238" s="319"/>
      <c r="V238" s="319"/>
      <c r="W238" s="319"/>
      <c r="X238" s="319"/>
      <c r="Y238" s="319"/>
      <c r="Z238" s="319"/>
      <c r="AA238" s="319"/>
      <c r="AB238" s="319"/>
      <c r="AC238" s="319"/>
      <c r="AD238" s="319"/>
      <c r="AE238" s="319"/>
      <c r="AF238" s="319"/>
      <c r="AG238" s="319"/>
      <c r="AH238" s="319"/>
      <c r="AI238" s="319"/>
      <c r="AJ238" s="319"/>
      <c r="AK238" s="319"/>
    </row>
    <row r="239" spans="1:37" ht="16.5" customHeight="1">
      <c r="A239" s="336"/>
      <c r="B239" s="336"/>
      <c r="C239" s="336"/>
      <c r="D239" s="336"/>
      <c r="E239" s="336"/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36"/>
      <c r="R239" s="598"/>
      <c r="S239" s="319"/>
      <c r="T239" s="319"/>
      <c r="U239" s="319"/>
      <c r="V239" s="319"/>
      <c r="W239" s="319"/>
      <c r="X239" s="319"/>
      <c r="Y239" s="319"/>
      <c r="Z239" s="319"/>
      <c r="AA239" s="319"/>
      <c r="AB239" s="319"/>
      <c r="AC239" s="319"/>
      <c r="AD239" s="319"/>
      <c r="AE239" s="319"/>
      <c r="AF239" s="319"/>
      <c r="AG239" s="319"/>
      <c r="AH239" s="319"/>
      <c r="AI239" s="319"/>
      <c r="AJ239" s="319"/>
      <c r="AK239" s="319"/>
    </row>
    <row r="240" spans="1:37" ht="16.5" customHeight="1">
      <c r="A240" s="336"/>
      <c r="B240" s="336"/>
      <c r="C240" s="336"/>
      <c r="D240" s="336"/>
      <c r="E240" s="336"/>
      <c r="F240" s="336"/>
      <c r="G240" s="336"/>
      <c r="H240" s="336"/>
      <c r="I240" s="336"/>
      <c r="J240" s="336"/>
      <c r="K240" s="336"/>
      <c r="L240" s="336"/>
      <c r="M240" s="336"/>
      <c r="N240" s="336"/>
      <c r="O240" s="336"/>
      <c r="P240" s="336"/>
      <c r="Q240" s="336"/>
      <c r="R240" s="598"/>
      <c r="S240" s="319"/>
      <c r="T240" s="319"/>
      <c r="U240" s="319"/>
      <c r="V240" s="319"/>
      <c r="W240" s="319"/>
      <c r="X240" s="319"/>
      <c r="Y240" s="319"/>
      <c r="Z240" s="319"/>
      <c r="AA240" s="319"/>
      <c r="AB240" s="319"/>
      <c r="AC240" s="319"/>
      <c r="AD240" s="319"/>
      <c r="AE240" s="319"/>
      <c r="AF240" s="319"/>
      <c r="AG240" s="319"/>
      <c r="AH240" s="319"/>
      <c r="AI240" s="319"/>
      <c r="AJ240" s="319"/>
      <c r="AK240" s="319"/>
    </row>
    <row r="241" spans="1:37" ht="16.5" customHeight="1">
      <c r="A241" s="336"/>
      <c r="B241" s="336"/>
      <c r="C241" s="336"/>
      <c r="D241" s="336"/>
      <c r="E241" s="336"/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36"/>
      <c r="R241" s="598"/>
      <c r="S241" s="319"/>
      <c r="T241" s="319"/>
      <c r="U241" s="319"/>
      <c r="V241" s="319"/>
      <c r="W241" s="319"/>
      <c r="X241" s="319"/>
      <c r="Y241" s="319"/>
      <c r="Z241" s="319"/>
      <c r="AA241" s="319"/>
      <c r="AB241" s="319"/>
      <c r="AC241" s="319"/>
      <c r="AD241" s="319"/>
      <c r="AE241" s="319"/>
      <c r="AF241" s="319"/>
      <c r="AG241" s="319"/>
      <c r="AH241" s="319"/>
      <c r="AI241" s="319"/>
      <c r="AJ241" s="319"/>
      <c r="AK241" s="319"/>
    </row>
    <row r="242" spans="1:37" ht="16.5" customHeight="1">
      <c r="A242" s="336"/>
      <c r="B242" s="336"/>
      <c r="C242" s="336"/>
      <c r="D242" s="336"/>
      <c r="E242" s="336"/>
      <c r="F242" s="336"/>
      <c r="G242" s="336"/>
      <c r="H242" s="336"/>
      <c r="I242" s="336"/>
      <c r="J242" s="336"/>
      <c r="K242" s="336"/>
      <c r="L242" s="336"/>
      <c r="M242" s="336"/>
      <c r="N242" s="336"/>
      <c r="O242" s="336"/>
      <c r="P242" s="336"/>
      <c r="Q242" s="336"/>
      <c r="R242" s="598"/>
      <c r="S242" s="319"/>
      <c r="T242" s="319"/>
      <c r="U242" s="319"/>
      <c r="V242" s="319"/>
      <c r="W242" s="319"/>
      <c r="X242" s="319"/>
      <c r="Y242" s="319"/>
      <c r="Z242" s="319"/>
      <c r="AA242" s="319"/>
      <c r="AB242" s="319"/>
      <c r="AC242" s="319"/>
      <c r="AD242" s="319"/>
      <c r="AE242" s="319"/>
      <c r="AF242" s="319"/>
      <c r="AG242" s="319"/>
      <c r="AH242" s="319"/>
      <c r="AI242" s="319"/>
      <c r="AJ242" s="319"/>
      <c r="AK242" s="319"/>
    </row>
    <row r="243" spans="1:37" ht="16.5" customHeight="1">
      <c r="A243" s="336"/>
      <c r="B243" s="336"/>
      <c r="C243" s="336"/>
      <c r="D243" s="336"/>
      <c r="E243" s="336"/>
      <c r="F243" s="336"/>
      <c r="G243" s="336"/>
      <c r="H243" s="336"/>
      <c r="I243" s="336"/>
      <c r="J243" s="336"/>
      <c r="K243" s="336"/>
      <c r="L243" s="336"/>
      <c r="M243" s="336"/>
      <c r="N243" s="336"/>
      <c r="O243" s="336"/>
      <c r="P243" s="336"/>
      <c r="Q243" s="336"/>
      <c r="R243" s="598"/>
      <c r="S243" s="319"/>
      <c r="T243" s="319"/>
      <c r="U243" s="319"/>
      <c r="V243" s="319"/>
      <c r="W243" s="319"/>
      <c r="X243" s="319"/>
      <c r="Y243" s="319"/>
      <c r="Z243" s="319"/>
      <c r="AA243" s="319"/>
      <c r="AB243" s="319"/>
      <c r="AC243" s="319"/>
      <c r="AD243" s="319"/>
      <c r="AE243" s="319"/>
      <c r="AF243" s="319"/>
      <c r="AG243" s="319"/>
      <c r="AH243" s="319"/>
      <c r="AI243" s="319"/>
      <c r="AJ243" s="319"/>
      <c r="AK243" s="319"/>
    </row>
    <row r="244" spans="1:37" ht="16.5" customHeight="1">
      <c r="A244" s="336"/>
      <c r="B244" s="336"/>
      <c r="C244" s="336"/>
      <c r="D244" s="336"/>
      <c r="E244" s="336"/>
      <c r="F244" s="336"/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36"/>
      <c r="R244" s="598"/>
      <c r="S244" s="319"/>
      <c r="T244" s="319"/>
      <c r="U244" s="319"/>
      <c r="V244" s="319"/>
      <c r="W244" s="319"/>
      <c r="X244" s="319"/>
      <c r="Y244" s="319"/>
      <c r="Z244" s="319"/>
      <c r="AA244" s="319"/>
      <c r="AB244" s="319"/>
      <c r="AC244" s="319"/>
      <c r="AD244" s="319"/>
      <c r="AE244" s="319"/>
      <c r="AF244" s="319"/>
      <c r="AG244" s="319"/>
      <c r="AH244" s="319"/>
      <c r="AI244" s="319"/>
      <c r="AJ244" s="319"/>
      <c r="AK244" s="319"/>
    </row>
    <row r="245" spans="1:37" ht="16.5" customHeight="1">
      <c r="A245" s="336"/>
      <c r="B245" s="336"/>
      <c r="C245" s="336"/>
      <c r="D245" s="336"/>
      <c r="E245" s="336"/>
      <c r="F245" s="336"/>
      <c r="G245" s="336"/>
      <c r="H245" s="336"/>
      <c r="I245" s="336"/>
      <c r="J245" s="336"/>
      <c r="K245" s="336"/>
      <c r="L245" s="336"/>
      <c r="M245" s="336"/>
      <c r="N245" s="336"/>
      <c r="O245" s="336"/>
      <c r="P245" s="336"/>
      <c r="Q245" s="336"/>
      <c r="R245" s="598"/>
      <c r="S245" s="319"/>
      <c r="T245" s="319"/>
      <c r="U245" s="319"/>
      <c r="V245" s="319"/>
      <c r="W245" s="319"/>
      <c r="X245" s="319"/>
      <c r="Y245" s="319"/>
      <c r="Z245" s="319"/>
      <c r="AA245" s="319"/>
      <c r="AB245" s="319"/>
      <c r="AC245" s="319"/>
      <c r="AD245" s="319"/>
      <c r="AE245" s="319"/>
      <c r="AF245" s="319"/>
      <c r="AG245" s="319"/>
      <c r="AH245" s="319"/>
      <c r="AI245" s="319"/>
      <c r="AJ245" s="319"/>
      <c r="AK245" s="319"/>
    </row>
    <row r="246" spans="1:37" ht="16.5" customHeight="1">
      <c r="A246" s="336"/>
      <c r="B246" s="336"/>
      <c r="C246" s="336"/>
      <c r="D246" s="336"/>
      <c r="E246" s="336"/>
      <c r="F246" s="336"/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36"/>
      <c r="R246" s="598"/>
      <c r="S246" s="319"/>
      <c r="T246" s="319"/>
      <c r="U246" s="319"/>
      <c r="V246" s="319"/>
      <c r="W246" s="319"/>
      <c r="X246" s="319"/>
      <c r="Y246" s="319"/>
      <c r="Z246" s="319"/>
      <c r="AA246" s="319"/>
      <c r="AB246" s="319"/>
      <c r="AC246" s="319"/>
      <c r="AD246" s="319"/>
      <c r="AE246" s="319"/>
      <c r="AF246" s="319"/>
      <c r="AG246" s="319"/>
      <c r="AH246" s="319"/>
      <c r="AI246" s="319"/>
      <c r="AJ246" s="319"/>
      <c r="AK246" s="319"/>
    </row>
    <row r="247" spans="1:37" ht="16.5" customHeight="1">
      <c r="A247" s="336"/>
      <c r="B247" s="336"/>
      <c r="C247" s="336"/>
      <c r="D247" s="336"/>
      <c r="E247" s="336"/>
      <c r="F247" s="336"/>
      <c r="G247" s="336"/>
      <c r="H247" s="336"/>
      <c r="I247" s="336"/>
      <c r="J247" s="336"/>
      <c r="K247" s="336"/>
      <c r="L247" s="336"/>
      <c r="M247" s="336"/>
      <c r="N247" s="336"/>
      <c r="O247" s="336"/>
      <c r="P247" s="336"/>
      <c r="Q247" s="336"/>
      <c r="R247" s="598"/>
      <c r="S247" s="319"/>
      <c r="T247" s="319"/>
      <c r="U247" s="319"/>
      <c r="V247" s="319"/>
      <c r="W247" s="319"/>
      <c r="X247" s="319"/>
      <c r="Y247" s="319"/>
      <c r="Z247" s="319"/>
      <c r="AA247" s="319"/>
      <c r="AB247" s="319"/>
      <c r="AC247" s="319"/>
      <c r="AD247" s="319"/>
      <c r="AE247" s="319"/>
      <c r="AF247" s="319"/>
      <c r="AG247" s="319"/>
      <c r="AH247" s="319"/>
      <c r="AI247" s="319"/>
      <c r="AJ247" s="319"/>
      <c r="AK247" s="319"/>
    </row>
    <row r="248" spans="1:37" ht="16.5" customHeight="1">
      <c r="A248" s="336"/>
      <c r="B248" s="336"/>
      <c r="C248" s="336"/>
      <c r="D248" s="336"/>
      <c r="E248" s="336"/>
      <c r="F248" s="336"/>
      <c r="G248" s="336"/>
      <c r="H248" s="336"/>
      <c r="I248" s="336"/>
      <c r="J248" s="336"/>
      <c r="K248" s="336"/>
      <c r="L248" s="336"/>
      <c r="M248" s="336"/>
      <c r="N248" s="336"/>
      <c r="O248" s="336"/>
      <c r="P248" s="336"/>
      <c r="Q248" s="336"/>
      <c r="R248" s="598"/>
      <c r="S248" s="319"/>
      <c r="T248" s="319"/>
      <c r="U248" s="319"/>
      <c r="V248" s="319"/>
      <c r="W248" s="319"/>
      <c r="X248" s="319"/>
      <c r="Y248" s="319"/>
      <c r="Z248" s="319"/>
      <c r="AA248" s="319"/>
      <c r="AB248" s="319"/>
      <c r="AC248" s="319"/>
      <c r="AD248" s="319"/>
      <c r="AE248" s="319"/>
      <c r="AF248" s="319"/>
      <c r="AG248" s="319"/>
      <c r="AH248" s="319"/>
      <c r="AI248" s="319"/>
      <c r="AJ248" s="319"/>
      <c r="AK248" s="319"/>
    </row>
    <row r="249" spans="1:37" ht="16.5" customHeight="1">
      <c r="A249" s="336"/>
      <c r="B249" s="336"/>
      <c r="C249" s="336"/>
      <c r="D249" s="336"/>
      <c r="E249" s="336"/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36"/>
      <c r="R249" s="598"/>
      <c r="S249" s="319"/>
      <c r="T249" s="319"/>
      <c r="U249" s="319"/>
      <c r="V249" s="319"/>
      <c r="W249" s="319"/>
      <c r="X249" s="319"/>
      <c r="Y249" s="319"/>
      <c r="Z249" s="319"/>
      <c r="AA249" s="319"/>
      <c r="AB249" s="319"/>
      <c r="AC249" s="319"/>
      <c r="AD249" s="319"/>
      <c r="AE249" s="319"/>
      <c r="AF249" s="319"/>
      <c r="AG249" s="319"/>
      <c r="AH249" s="319"/>
      <c r="AI249" s="319"/>
      <c r="AJ249" s="319"/>
      <c r="AK249" s="319"/>
    </row>
    <row r="250" spans="1:37" ht="16.5" customHeight="1">
      <c r="A250" s="336"/>
      <c r="B250" s="336"/>
      <c r="C250" s="336"/>
      <c r="D250" s="336"/>
      <c r="E250" s="336"/>
      <c r="F250" s="336"/>
      <c r="G250" s="336"/>
      <c r="H250" s="336"/>
      <c r="I250" s="336"/>
      <c r="J250" s="336"/>
      <c r="K250" s="336"/>
      <c r="L250" s="336"/>
      <c r="M250" s="336"/>
      <c r="N250" s="336"/>
      <c r="O250" s="336"/>
      <c r="P250" s="336"/>
      <c r="Q250" s="336"/>
      <c r="R250" s="598"/>
      <c r="S250" s="319"/>
      <c r="T250" s="319"/>
      <c r="U250" s="319"/>
      <c r="V250" s="319"/>
      <c r="W250" s="319"/>
      <c r="X250" s="319"/>
      <c r="Y250" s="319"/>
      <c r="Z250" s="319"/>
      <c r="AA250" s="319"/>
      <c r="AB250" s="319"/>
      <c r="AC250" s="319"/>
      <c r="AD250" s="319"/>
      <c r="AE250" s="319"/>
      <c r="AF250" s="319"/>
      <c r="AG250" s="319"/>
      <c r="AH250" s="319"/>
      <c r="AI250" s="319"/>
      <c r="AJ250" s="319"/>
      <c r="AK250" s="319"/>
    </row>
    <row r="251" spans="1:37" ht="16.5" customHeight="1">
      <c r="A251" s="336"/>
      <c r="B251" s="336"/>
      <c r="C251" s="336"/>
      <c r="D251" s="336"/>
      <c r="E251" s="336"/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36"/>
      <c r="R251" s="598"/>
      <c r="S251" s="319"/>
      <c r="T251" s="319"/>
      <c r="U251" s="319"/>
      <c r="V251" s="319"/>
      <c r="W251" s="319"/>
      <c r="X251" s="319"/>
      <c r="Y251" s="319"/>
      <c r="Z251" s="319"/>
      <c r="AA251" s="319"/>
      <c r="AB251" s="319"/>
      <c r="AC251" s="319"/>
      <c r="AD251" s="319"/>
      <c r="AE251" s="319"/>
      <c r="AF251" s="319"/>
      <c r="AG251" s="319"/>
      <c r="AH251" s="319"/>
      <c r="AI251" s="319"/>
      <c r="AJ251" s="319"/>
      <c r="AK251" s="319"/>
    </row>
    <row r="252" spans="1:37" ht="16.5" customHeight="1">
      <c r="A252" s="336"/>
      <c r="B252" s="336"/>
      <c r="C252" s="336"/>
      <c r="D252" s="336"/>
      <c r="E252" s="336"/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36"/>
      <c r="R252" s="598"/>
      <c r="S252" s="319"/>
      <c r="T252" s="319"/>
      <c r="U252" s="319"/>
      <c r="V252" s="319"/>
      <c r="W252" s="319"/>
      <c r="X252" s="319"/>
      <c r="Y252" s="319"/>
      <c r="Z252" s="319"/>
      <c r="AA252" s="319"/>
      <c r="AB252" s="319"/>
      <c r="AC252" s="319"/>
      <c r="AD252" s="319"/>
      <c r="AE252" s="319"/>
      <c r="AF252" s="319"/>
      <c r="AG252" s="319"/>
      <c r="AH252" s="319"/>
      <c r="AI252" s="319"/>
      <c r="AJ252" s="319"/>
      <c r="AK252" s="319"/>
    </row>
    <row r="253" spans="1:37" ht="16.5" customHeight="1">
      <c r="A253" s="336"/>
      <c r="B253" s="336"/>
      <c r="C253" s="336"/>
      <c r="D253" s="336"/>
      <c r="E253" s="336"/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36"/>
      <c r="R253" s="598"/>
      <c r="S253" s="319"/>
      <c r="T253" s="319"/>
      <c r="U253" s="319"/>
      <c r="V253" s="319"/>
      <c r="W253" s="319"/>
      <c r="X253" s="319"/>
      <c r="Y253" s="319"/>
      <c r="Z253" s="319"/>
      <c r="AA253" s="319"/>
      <c r="AB253" s="319"/>
      <c r="AC253" s="319"/>
      <c r="AD253" s="319"/>
      <c r="AE253" s="319"/>
      <c r="AF253" s="319"/>
      <c r="AG253" s="319"/>
      <c r="AH253" s="319"/>
      <c r="AI253" s="319"/>
      <c r="AJ253" s="319"/>
      <c r="AK253" s="319"/>
    </row>
    <row r="254" spans="1:37" ht="16.5" customHeight="1">
      <c r="A254" s="336"/>
      <c r="B254" s="336"/>
      <c r="C254" s="336"/>
      <c r="D254" s="336"/>
      <c r="E254" s="336"/>
      <c r="F254" s="336"/>
      <c r="G254" s="336"/>
      <c r="H254" s="336"/>
      <c r="I254" s="336"/>
      <c r="J254" s="336"/>
      <c r="K254" s="336"/>
      <c r="L254" s="336"/>
      <c r="M254" s="336"/>
      <c r="N254" s="336"/>
      <c r="O254" s="336"/>
      <c r="P254" s="336"/>
      <c r="Q254" s="336"/>
      <c r="R254" s="598"/>
      <c r="S254" s="319"/>
      <c r="T254" s="319"/>
      <c r="U254" s="319"/>
      <c r="V254" s="319"/>
      <c r="W254" s="319"/>
      <c r="X254" s="319"/>
      <c r="Y254" s="319"/>
      <c r="Z254" s="319"/>
      <c r="AA254" s="319"/>
      <c r="AB254" s="319"/>
      <c r="AC254" s="319"/>
      <c r="AD254" s="319"/>
      <c r="AE254" s="319"/>
      <c r="AF254" s="319"/>
      <c r="AG254" s="319"/>
      <c r="AH254" s="319"/>
      <c r="AI254" s="319"/>
      <c r="AJ254" s="319"/>
      <c r="AK254" s="319"/>
    </row>
    <row r="255" spans="1:37" ht="16.5" customHeight="1">
      <c r="A255" s="336"/>
      <c r="B255" s="336"/>
      <c r="C255" s="336"/>
      <c r="D255" s="336"/>
      <c r="E255" s="336"/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36"/>
      <c r="R255" s="598"/>
      <c r="S255" s="319"/>
      <c r="T255" s="319"/>
      <c r="U255" s="319"/>
      <c r="V255" s="319"/>
      <c r="W255" s="319"/>
      <c r="X255" s="319"/>
      <c r="Y255" s="319"/>
      <c r="Z255" s="319"/>
      <c r="AA255" s="319"/>
      <c r="AB255" s="319"/>
      <c r="AC255" s="319"/>
      <c r="AD255" s="319"/>
      <c r="AE255" s="319"/>
      <c r="AF255" s="319"/>
      <c r="AG255" s="319"/>
      <c r="AH255" s="319"/>
      <c r="AI255" s="319"/>
      <c r="AJ255" s="319"/>
      <c r="AK255" s="319"/>
    </row>
    <row r="256" spans="1:37" ht="16.5" customHeight="1">
      <c r="A256" s="336"/>
      <c r="B256" s="336"/>
      <c r="C256" s="336"/>
      <c r="D256" s="336"/>
      <c r="E256" s="336"/>
      <c r="F256" s="336"/>
      <c r="G256" s="336"/>
      <c r="H256" s="336"/>
      <c r="I256" s="336"/>
      <c r="J256" s="336"/>
      <c r="K256" s="336"/>
      <c r="L256" s="336"/>
      <c r="M256" s="336"/>
      <c r="N256" s="336"/>
      <c r="O256" s="336"/>
      <c r="P256" s="336"/>
      <c r="Q256" s="336"/>
      <c r="R256" s="598"/>
      <c r="S256" s="319"/>
      <c r="T256" s="319"/>
      <c r="U256" s="319"/>
      <c r="V256" s="319"/>
      <c r="W256" s="319"/>
      <c r="X256" s="319"/>
      <c r="Y256" s="319"/>
      <c r="Z256" s="319"/>
      <c r="AA256" s="319"/>
      <c r="AB256" s="319"/>
      <c r="AC256" s="319"/>
      <c r="AD256" s="319"/>
      <c r="AE256" s="319"/>
      <c r="AF256" s="319"/>
      <c r="AG256" s="319"/>
      <c r="AH256" s="319"/>
      <c r="AI256" s="319"/>
      <c r="AJ256" s="319"/>
      <c r="AK256" s="319"/>
    </row>
    <row r="257" spans="1:37" ht="16.5" customHeight="1">
      <c r="A257" s="336"/>
      <c r="B257" s="336"/>
      <c r="C257" s="336"/>
      <c r="D257" s="336"/>
      <c r="E257" s="336"/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36"/>
      <c r="R257" s="598"/>
      <c r="S257" s="319"/>
      <c r="T257" s="319"/>
      <c r="U257" s="319"/>
      <c r="V257" s="319"/>
      <c r="W257" s="319"/>
      <c r="X257" s="319"/>
      <c r="Y257" s="319"/>
      <c r="Z257" s="319"/>
      <c r="AA257" s="319"/>
      <c r="AB257" s="319"/>
      <c r="AC257" s="319"/>
      <c r="AD257" s="319"/>
      <c r="AE257" s="319"/>
      <c r="AF257" s="319"/>
      <c r="AG257" s="319"/>
      <c r="AH257" s="319"/>
      <c r="AI257" s="319"/>
      <c r="AJ257" s="319"/>
      <c r="AK257" s="319"/>
    </row>
    <row r="258" spans="1:37" ht="16.5" customHeight="1">
      <c r="A258" s="336"/>
      <c r="B258" s="336"/>
      <c r="C258" s="336"/>
      <c r="D258" s="336"/>
      <c r="E258" s="336"/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36"/>
      <c r="R258" s="598"/>
      <c r="S258" s="319"/>
      <c r="T258" s="319"/>
      <c r="U258" s="319"/>
      <c r="V258" s="319"/>
      <c r="W258" s="319"/>
      <c r="X258" s="319"/>
      <c r="Y258" s="319"/>
      <c r="Z258" s="319"/>
      <c r="AA258" s="319"/>
      <c r="AB258" s="319"/>
      <c r="AC258" s="319"/>
      <c r="AD258" s="319"/>
      <c r="AE258" s="319"/>
      <c r="AF258" s="319"/>
      <c r="AG258" s="319"/>
      <c r="AH258" s="319"/>
      <c r="AI258" s="319"/>
      <c r="AJ258" s="319"/>
      <c r="AK258" s="319"/>
    </row>
    <row r="259" spans="1:37" ht="16.5" customHeight="1">
      <c r="A259" s="336"/>
      <c r="B259" s="336"/>
      <c r="C259" s="336"/>
      <c r="D259" s="336"/>
      <c r="E259" s="336"/>
      <c r="F259" s="336"/>
      <c r="G259" s="336"/>
      <c r="H259" s="336"/>
      <c r="I259" s="336"/>
      <c r="J259" s="336"/>
      <c r="K259" s="336"/>
      <c r="L259" s="336"/>
      <c r="M259" s="336"/>
      <c r="N259" s="336"/>
      <c r="O259" s="336"/>
      <c r="P259" s="336"/>
      <c r="Q259" s="336"/>
      <c r="R259" s="598"/>
      <c r="S259" s="319"/>
      <c r="T259" s="319"/>
      <c r="U259" s="319"/>
      <c r="V259" s="319"/>
      <c r="W259" s="319"/>
      <c r="X259" s="319"/>
      <c r="Y259" s="319"/>
      <c r="Z259" s="319"/>
      <c r="AA259" s="319"/>
      <c r="AB259" s="319"/>
      <c r="AC259" s="319"/>
      <c r="AD259" s="319"/>
      <c r="AE259" s="319"/>
      <c r="AF259" s="319"/>
      <c r="AG259" s="319"/>
      <c r="AH259" s="319"/>
      <c r="AI259" s="319"/>
      <c r="AJ259" s="319"/>
      <c r="AK259" s="319"/>
    </row>
    <row r="260" spans="1:37" ht="16.5" customHeight="1">
      <c r="A260" s="336"/>
      <c r="B260" s="336"/>
      <c r="C260" s="336"/>
      <c r="D260" s="336"/>
      <c r="E260" s="336"/>
      <c r="F260" s="336"/>
      <c r="G260" s="336"/>
      <c r="H260" s="336"/>
      <c r="I260" s="336"/>
      <c r="J260" s="336"/>
      <c r="K260" s="336"/>
      <c r="L260" s="336"/>
      <c r="M260" s="336"/>
      <c r="N260" s="336"/>
      <c r="O260" s="336"/>
      <c r="P260" s="336"/>
      <c r="Q260" s="336"/>
      <c r="R260" s="598"/>
      <c r="S260" s="319"/>
      <c r="T260" s="319"/>
      <c r="U260" s="319"/>
      <c r="V260" s="319"/>
      <c r="W260" s="319"/>
      <c r="X260" s="319"/>
      <c r="Y260" s="319"/>
      <c r="Z260" s="319"/>
      <c r="AA260" s="319"/>
      <c r="AB260" s="319"/>
      <c r="AC260" s="319"/>
      <c r="AD260" s="319"/>
      <c r="AE260" s="319"/>
      <c r="AF260" s="319"/>
      <c r="AG260" s="319"/>
      <c r="AH260" s="319"/>
      <c r="AI260" s="319"/>
      <c r="AJ260" s="319"/>
      <c r="AK260" s="319"/>
    </row>
    <row r="261" spans="1:37" ht="16.5" customHeight="1">
      <c r="A261" s="336"/>
      <c r="B261" s="336"/>
      <c r="C261" s="336"/>
      <c r="D261" s="336"/>
      <c r="E261" s="336"/>
      <c r="F261" s="336"/>
      <c r="G261" s="336"/>
      <c r="H261" s="336"/>
      <c r="I261" s="336"/>
      <c r="J261" s="336"/>
      <c r="K261" s="336"/>
      <c r="L261" s="336"/>
      <c r="M261" s="336"/>
      <c r="N261" s="336"/>
      <c r="O261" s="336"/>
      <c r="P261" s="336"/>
      <c r="Q261" s="336"/>
      <c r="R261" s="598"/>
      <c r="S261" s="319"/>
      <c r="T261" s="319"/>
      <c r="U261" s="319"/>
      <c r="V261" s="319"/>
      <c r="W261" s="319"/>
      <c r="X261" s="319"/>
      <c r="Y261" s="319"/>
      <c r="Z261" s="319"/>
      <c r="AA261" s="319"/>
      <c r="AB261" s="319"/>
      <c r="AC261" s="319"/>
      <c r="AD261" s="319"/>
      <c r="AE261" s="319"/>
      <c r="AF261" s="319"/>
      <c r="AG261" s="319"/>
      <c r="AH261" s="319"/>
      <c r="AI261" s="319"/>
      <c r="AJ261" s="319"/>
      <c r="AK261" s="319"/>
    </row>
    <row r="262" spans="1:37" ht="16.5" customHeight="1">
      <c r="A262" s="336"/>
      <c r="B262" s="336"/>
      <c r="C262" s="336"/>
      <c r="D262" s="336"/>
      <c r="E262" s="336"/>
      <c r="F262" s="336"/>
      <c r="G262" s="336"/>
      <c r="H262" s="336"/>
      <c r="I262" s="336"/>
      <c r="J262" s="336"/>
      <c r="K262" s="336"/>
      <c r="L262" s="336"/>
      <c r="M262" s="336"/>
      <c r="N262" s="336"/>
      <c r="O262" s="336"/>
      <c r="P262" s="336"/>
      <c r="Q262" s="336"/>
      <c r="R262" s="598"/>
      <c r="S262" s="319"/>
      <c r="T262" s="319"/>
      <c r="U262" s="319"/>
      <c r="V262" s="319"/>
      <c r="W262" s="319"/>
      <c r="X262" s="319"/>
      <c r="Y262" s="319"/>
      <c r="Z262" s="319"/>
      <c r="AA262" s="319"/>
      <c r="AB262" s="319"/>
      <c r="AC262" s="319"/>
      <c r="AD262" s="319"/>
      <c r="AE262" s="319"/>
      <c r="AF262" s="319"/>
      <c r="AG262" s="319"/>
      <c r="AH262" s="319"/>
      <c r="AI262" s="319"/>
      <c r="AJ262" s="319"/>
      <c r="AK262" s="319"/>
    </row>
    <row r="263" spans="1:37" ht="16.5" customHeight="1">
      <c r="A263" s="336"/>
      <c r="B263" s="336"/>
      <c r="C263" s="336"/>
      <c r="D263" s="336"/>
      <c r="E263" s="336"/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36"/>
      <c r="R263" s="598"/>
      <c r="S263" s="319"/>
      <c r="T263" s="319"/>
      <c r="U263" s="319"/>
      <c r="V263" s="319"/>
      <c r="W263" s="319"/>
      <c r="X263" s="319"/>
      <c r="Y263" s="319"/>
      <c r="Z263" s="319"/>
      <c r="AA263" s="319"/>
      <c r="AB263" s="319"/>
      <c r="AC263" s="319"/>
      <c r="AD263" s="319"/>
      <c r="AE263" s="319"/>
      <c r="AF263" s="319"/>
      <c r="AG263" s="319"/>
      <c r="AH263" s="319"/>
      <c r="AI263" s="319"/>
      <c r="AJ263" s="319"/>
      <c r="AK263" s="319"/>
    </row>
    <row r="264" spans="1:37" ht="16.5" customHeight="1">
      <c r="A264" s="336"/>
      <c r="B264" s="336"/>
      <c r="C264" s="336"/>
      <c r="D264" s="336"/>
      <c r="E264" s="336"/>
      <c r="F264" s="336"/>
      <c r="G264" s="336"/>
      <c r="H264" s="336"/>
      <c r="I264" s="336"/>
      <c r="J264" s="336"/>
      <c r="K264" s="336"/>
      <c r="L264" s="336"/>
      <c r="M264" s="336"/>
      <c r="N264" s="336"/>
      <c r="O264" s="336"/>
      <c r="P264" s="336"/>
      <c r="Q264" s="336"/>
      <c r="R264" s="598"/>
      <c r="S264" s="319"/>
      <c r="T264" s="319"/>
      <c r="U264" s="319"/>
      <c r="V264" s="319"/>
      <c r="W264" s="319"/>
      <c r="X264" s="319"/>
      <c r="Y264" s="319"/>
      <c r="Z264" s="319"/>
      <c r="AA264" s="319"/>
      <c r="AB264" s="319"/>
      <c r="AC264" s="319"/>
      <c r="AD264" s="319"/>
      <c r="AE264" s="319"/>
      <c r="AF264" s="319"/>
      <c r="AG264" s="319"/>
      <c r="AH264" s="319"/>
      <c r="AI264" s="319"/>
      <c r="AJ264" s="319"/>
      <c r="AK264" s="319"/>
    </row>
    <row r="265" spans="1:37" ht="16.5" customHeight="1">
      <c r="A265" s="336"/>
      <c r="B265" s="336"/>
      <c r="C265" s="336"/>
      <c r="D265" s="336"/>
      <c r="E265" s="336"/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36"/>
      <c r="R265" s="598"/>
      <c r="S265" s="319"/>
      <c r="T265" s="319"/>
      <c r="U265" s="319"/>
      <c r="V265" s="319"/>
      <c r="W265" s="319"/>
      <c r="X265" s="319"/>
      <c r="Y265" s="319"/>
      <c r="Z265" s="319"/>
      <c r="AA265" s="319"/>
      <c r="AB265" s="319"/>
      <c r="AC265" s="319"/>
      <c r="AD265" s="319"/>
      <c r="AE265" s="319"/>
      <c r="AF265" s="319"/>
      <c r="AG265" s="319"/>
      <c r="AH265" s="319"/>
      <c r="AI265" s="319"/>
      <c r="AJ265" s="319"/>
      <c r="AK265" s="319"/>
    </row>
    <row r="266" spans="1:37" ht="16.5" customHeight="1">
      <c r="A266" s="336"/>
      <c r="B266" s="336"/>
      <c r="C266" s="336"/>
      <c r="D266" s="336"/>
      <c r="E266" s="336"/>
      <c r="F266" s="336"/>
      <c r="G266" s="336"/>
      <c r="H266" s="336"/>
      <c r="I266" s="336"/>
      <c r="J266" s="336"/>
      <c r="K266" s="336"/>
      <c r="L266" s="336"/>
      <c r="M266" s="336"/>
      <c r="N266" s="336"/>
      <c r="O266" s="336"/>
      <c r="P266" s="336"/>
      <c r="Q266" s="336"/>
      <c r="R266" s="598"/>
      <c r="S266" s="319"/>
      <c r="T266" s="319"/>
      <c r="U266" s="319"/>
      <c r="V266" s="319"/>
      <c r="W266" s="319"/>
      <c r="X266" s="319"/>
      <c r="Y266" s="319"/>
      <c r="Z266" s="319"/>
      <c r="AA266" s="319"/>
      <c r="AB266" s="319"/>
      <c r="AC266" s="319"/>
      <c r="AD266" s="319"/>
      <c r="AE266" s="319"/>
      <c r="AF266" s="319"/>
      <c r="AG266" s="319"/>
      <c r="AH266" s="319"/>
      <c r="AI266" s="319"/>
      <c r="AJ266" s="319"/>
      <c r="AK266" s="319"/>
    </row>
    <row r="267" spans="1:37" ht="16.5" customHeight="1">
      <c r="A267" s="336"/>
      <c r="B267" s="336"/>
      <c r="C267" s="336"/>
      <c r="D267" s="336"/>
      <c r="E267" s="336"/>
      <c r="F267" s="336"/>
      <c r="G267" s="336"/>
      <c r="H267" s="336"/>
      <c r="I267" s="336"/>
      <c r="J267" s="336"/>
      <c r="K267" s="336"/>
      <c r="L267" s="336"/>
      <c r="M267" s="336"/>
      <c r="N267" s="336"/>
      <c r="O267" s="336"/>
      <c r="P267" s="336"/>
      <c r="Q267" s="336"/>
      <c r="R267" s="598"/>
      <c r="S267" s="319"/>
      <c r="T267" s="319"/>
      <c r="U267" s="319"/>
      <c r="V267" s="319"/>
      <c r="W267" s="319"/>
      <c r="X267" s="319"/>
      <c r="Y267" s="319"/>
      <c r="Z267" s="319"/>
      <c r="AA267" s="319"/>
      <c r="AB267" s="319"/>
      <c r="AC267" s="319"/>
      <c r="AD267" s="319"/>
      <c r="AE267" s="319"/>
      <c r="AF267" s="319"/>
      <c r="AG267" s="319"/>
      <c r="AH267" s="319"/>
      <c r="AI267" s="319"/>
      <c r="AJ267" s="319"/>
      <c r="AK267" s="319"/>
    </row>
    <row r="268" spans="1:37" ht="16.5" customHeight="1">
      <c r="A268" s="336"/>
      <c r="B268" s="336"/>
      <c r="C268" s="336"/>
      <c r="D268" s="336"/>
      <c r="E268" s="336"/>
      <c r="F268" s="336"/>
      <c r="G268" s="336"/>
      <c r="H268" s="336"/>
      <c r="I268" s="336"/>
      <c r="J268" s="336"/>
      <c r="K268" s="336"/>
      <c r="L268" s="336"/>
      <c r="M268" s="336"/>
      <c r="N268" s="336"/>
      <c r="O268" s="336"/>
      <c r="P268" s="336"/>
      <c r="Q268" s="336"/>
      <c r="R268" s="598"/>
      <c r="S268" s="319"/>
      <c r="T268" s="319"/>
      <c r="U268" s="319"/>
      <c r="V268" s="319"/>
      <c r="W268" s="319"/>
      <c r="X268" s="319"/>
      <c r="Y268" s="319"/>
      <c r="Z268" s="319"/>
      <c r="AA268" s="319"/>
      <c r="AB268" s="319"/>
      <c r="AC268" s="319"/>
      <c r="AD268" s="319"/>
      <c r="AE268" s="319"/>
      <c r="AF268" s="319"/>
      <c r="AG268" s="319"/>
      <c r="AH268" s="319"/>
      <c r="AI268" s="319"/>
      <c r="AJ268" s="319"/>
      <c r="AK268" s="319"/>
    </row>
    <row r="269" spans="1:37" ht="16.5" customHeight="1">
      <c r="A269" s="336"/>
      <c r="B269" s="336"/>
      <c r="C269" s="336"/>
      <c r="D269" s="336"/>
      <c r="E269" s="336"/>
      <c r="F269" s="336"/>
      <c r="G269" s="336"/>
      <c r="H269" s="336"/>
      <c r="I269" s="336"/>
      <c r="J269" s="336"/>
      <c r="K269" s="336"/>
      <c r="L269" s="336"/>
      <c r="M269" s="336"/>
      <c r="N269" s="336"/>
      <c r="O269" s="336"/>
      <c r="P269" s="336"/>
      <c r="Q269" s="336"/>
      <c r="R269" s="598"/>
      <c r="S269" s="319"/>
      <c r="T269" s="319"/>
      <c r="U269" s="319"/>
      <c r="V269" s="319"/>
      <c r="W269" s="319"/>
      <c r="X269" s="319"/>
      <c r="Y269" s="319"/>
      <c r="Z269" s="319"/>
      <c r="AA269" s="319"/>
      <c r="AB269" s="319"/>
      <c r="AC269" s="319"/>
      <c r="AD269" s="319"/>
      <c r="AE269" s="319"/>
      <c r="AF269" s="319"/>
      <c r="AG269" s="319"/>
      <c r="AH269" s="319"/>
      <c r="AI269" s="319"/>
      <c r="AJ269" s="319"/>
      <c r="AK269" s="319"/>
    </row>
    <row r="270" spans="1:37" ht="16.5" customHeight="1">
      <c r="A270" s="336"/>
      <c r="B270" s="336"/>
      <c r="C270" s="336"/>
      <c r="D270" s="336"/>
      <c r="E270" s="336"/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36"/>
      <c r="R270" s="598"/>
      <c r="S270" s="319"/>
      <c r="T270" s="319"/>
      <c r="U270" s="319"/>
      <c r="V270" s="319"/>
      <c r="W270" s="319"/>
      <c r="X270" s="319"/>
      <c r="Y270" s="319"/>
      <c r="Z270" s="319"/>
      <c r="AA270" s="319"/>
      <c r="AB270" s="319"/>
      <c r="AC270" s="319"/>
      <c r="AD270" s="319"/>
      <c r="AE270" s="319"/>
      <c r="AF270" s="319"/>
      <c r="AG270" s="319"/>
      <c r="AH270" s="319"/>
      <c r="AI270" s="319"/>
      <c r="AJ270" s="319"/>
      <c r="AK270" s="319"/>
    </row>
    <row r="271" spans="1:37" ht="16.5" customHeight="1">
      <c r="A271" s="336"/>
      <c r="B271" s="336"/>
      <c r="C271" s="336"/>
      <c r="D271" s="336"/>
      <c r="E271" s="336"/>
      <c r="F271" s="336"/>
      <c r="G271" s="336"/>
      <c r="H271" s="336"/>
      <c r="I271" s="336"/>
      <c r="J271" s="336"/>
      <c r="K271" s="336"/>
      <c r="L271" s="336"/>
      <c r="M271" s="336"/>
      <c r="N271" s="336"/>
      <c r="O271" s="336"/>
      <c r="P271" s="336"/>
      <c r="Q271" s="336"/>
      <c r="R271" s="598"/>
      <c r="S271" s="319"/>
      <c r="T271" s="319"/>
      <c r="U271" s="319"/>
      <c r="V271" s="319"/>
      <c r="W271" s="319"/>
      <c r="X271" s="319"/>
      <c r="Y271" s="319"/>
      <c r="Z271" s="319"/>
      <c r="AA271" s="319"/>
      <c r="AB271" s="319"/>
      <c r="AC271" s="319"/>
      <c r="AD271" s="319"/>
      <c r="AE271" s="319"/>
      <c r="AF271" s="319"/>
      <c r="AG271" s="319"/>
      <c r="AH271" s="319"/>
      <c r="AI271" s="319"/>
      <c r="AJ271" s="319"/>
      <c r="AK271" s="319"/>
    </row>
    <row r="272" spans="1:37" ht="16.5" customHeight="1">
      <c r="A272" s="336"/>
      <c r="B272" s="336"/>
      <c r="C272" s="336"/>
      <c r="D272" s="336"/>
      <c r="E272" s="336"/>
      <c r="F272" s="336"/>
      <c r="G272" s="336"/>
      <c r="H272" s="336"/>
      <c r="I272" s="336"/>
      <c r="J272" s="336"/>
      <c r="K272" s="336"/>
      <c r="L272" s="336"/>
      <c r="M272" s="336"/>
      <c r="N272" s="336"/>
      <c r="O272" s="336"/>
      <c r="P272" s="336"/>
      <c r="Q272" s="336"/>
      <c r="R272" s="598"/>
      <c r="S272" s="319"/>
      <c r="T272" s="319"/>
      <c r="U272" s="319"/>
      <c r="V272" s="319"/>
      <c r="W272" s="319"/>
      <c r="X272" s="319"/>
      <c r="Y272" s="319"/>
      <c r="Z272" s="319"/>
      <c r="AA272" s="319"/>
      <c r="AB272" s="319"/>
      <c r="AC272" s="319"/>
      <c r="AD272" s="319"/>
      <c r="AE272" s="319"/>
      <c r="AF272" s="319"/>
      <c r="AG272" s="319"/>
      <c r="AH272" s="319"/>
      <c r="AI272" s="319"/>
      <c r="AJ272" s="319"/>
      <c r="AK272" s="319"/>
    </row>
    <row r="273" spans="1:37" ht="16.5" customHeight="1">
      <c r="A273" s="336"/>
      <c r="B273" s="336"/>
      <c r="C273" s="336"/>
      <c r="D273" s="336"/>
      <c r="E273" s="336"/>
      <c r="F273" s="336"/>
      <c r="G273" s="336"/>
      <c r="H273" s="336"/>
      <c r="I273" s="336"/>
      <c r="J273" s="336"/>
      <c r="K273" s="336"/>
      <c r="L273" s="336"/>
      <c r="M273" s="336"/>
      <c r="N273" s="336"/>
      <c r="O273" s="336"/>
      <c r="P273" s="336"/>
      <c r="Q273" s="336"/>
      <c r="R273" s="598"/>
      <c r="S273" s="319"/>
      <c r="T273" s="319"/>
      <c r="U273" s="319"/>
      <c r="V273" s="319"/>
      <c r="W273" s="319"/>
      <c r="X273" s="319"/>
      <c r="Y273" s="319"/>
      <c r="Z273" s="319"/>
      <c r="AA273" s="319"/>
      <c r="AB273" s="319"/>
      <c r="AC273" s="319"/>
      <c r="AD273" s="319"/>
      <c r="AE273" s="319"/>
      <c r="AF273" s="319"/>
      <c r="AG273" s="319"/>
      <c r="AH273" s="319"/>
      <c r="AI273" s="319"/>
      <c r="AJ273" s="319"/>
      <c r="AK273" s="319"/>
    </row>
    <row r="274" spans="1:37" ht="16.5" customHeight="1">
      <c r="A274" s="336"/>
      <c r="B274" s="336"/>
      <c r="C274" s="336"/>
      <c r="D274" s="336"/>
      <c r="E274" s="336"/>
      <c r="F274" s="336"/>
      <c r="G274" s="336"/>
      <c r="H274" s="336"/>
      <c r="I274" s="336"/>
      <c r="J274" s="336"/>
      <c r="K274" s="336"/>
      <c r="L274" s="336"/>
      <c r="M274" s="336"/>
      <c r="N274" s="336"/>
      <c r="O274" s="336"/>
      <c r="P274" s="336"/>
      <c r="Q274" s="336"/>
      <c r="R274" s="598"/>
      <c r="S274" s="319"/>
      <c r="T274" s="319"/>
      <c r="U274" s="319"/>
      <c r="V274" s="319"/>
      <c r="W274" s="319"/>
      <c r="X274" s="319"/>
      <c r="Y274" s="319"/>
      <c r="Z274" s="319"/>
      <c r="AA274" s="319"/>
      <c r="AB274" s="319"/>
      <c r="AC274" s="319"/>
      <c r="AD274" s="319"/>
      <c r="AE274" s="319"/>
      <c r="AF274" s="319"/>
      <c r="AG274" s="319"/>
      <c r="AH274" s="319"/>
      <c r="AI274" s="319"/>
      <c r="AJ274" s="319"/>
      <c r="AK274" s="319"/>
    </row>
    <row r="275" spans="1:37" ht="16.5" customHeight="1">
      <c r="A275" s="336"/>
      <c r="B275" s="336"/>
      <c r="C275" s="336"/>
      <c r="D275" s="336"/>
      <c r="E275" s="336"/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36"/>
      <c r="R275" s="598"/>
      <c r="S275" s="319"/>
      <c r="T275" s="319"/>
      <c r="U275" s="319"/>
      <c r="V275" s="319"/>
      <c r="W275" s="319"/>
      <c r="X275" s="319"/>
      <c r="Y275" s="319"/>
      <c r="Z275" s="319"/>
      <c r="AA275" s="319"/>
      <c r="AB275" s="319"/>
      <c r="AC275" s="319"/>
      <c r="AD275" s="319"/>
      <c r="AE275" s="319"/>
      <c r="AF275" s="319"/>
      <c r="AG275" s="319"/>
      <c r="AH275" s="319"/>
      <c r="AI275" s="319"/>
      <c r="AJ275" s="319"/>
      <c r="AK275" s="319"/>
    </row>
    <row r="276" spans="1:37" ht="16.5" customHeight="1">
      <c r="A276" s="336"/>
      <c r="B276" s="336"/>
      <c r="C276" s="336"/>
      <c r="D276" s="336"/>
      <c r="E276" s="336"/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36"/>
      <c r="R276" s="598"/>
      <c r="S276" s="319"/>
      <c r="T276" s="319"/>
      <c r="U276" s="319"/>
      <c r="V276" s="319"/>
      <c r="W276" s="319"/>
      <c r="X276" s="319"/>
      <c r="Y276" s="319"/>
      <c r="Z276" s="319"/>
      <c r="AA276" s="319"/>
      <c r="AB276" s="319"/>
      <c r="AC276" s="319"/>
      <c r="AD276" s="319"/>
      <c r="AE276" s="319"/>
      <c r="AF276" s="319"/>
      <c r="AG276" s="319"/>
      <c r="AH276" s="319"/>
      <c r="AI276" s="319"/>
      <c r="AJ276" s="319"/>
      <c r="AK276" s="319"/>
    </row>
    <row r="277" spans="1:37" ht="16.5" customHeight="1">
      <c r="A277" s="336"/>
      <c r="B277" s="336"/>
      <c r="C277" s="336"/>
      <c r="D277" s="336"/>
      <c r="E277" s="336"/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36"/>
      <c r="R277" s="598"/>
      <c r="S277" s="319"/>
      <c r="T277" s="319"/>
      <c r="U277" s="319"/>
      <c r="V277" s="319"/>
      <c r="W277" s="319"/>
      <c r="X277" s="319"/>
      <c r="Y277" s="319"/>
      <c r="Z277" s="319"/>
      <c r="AA277" s="319"/>
      <c r="AB277" s="319"/>
      <c r="AC277" s="319"/>
      <c r="AD277" s="319"/>
      <c r="AE277" s="319"/>
      <c r="AF277" s="319"/>
      <c r="AG277" s="319"/>
      <c r="AH277" s="319"/>
      <c r="AI277" s="319"/>
      <c r="AJ277" s="319"/>
      <c r="AK277" s="319"/>
    </row>
    <row r="278" spans="1:37" ht="16.5" customHeight="1">
      <c r="A278" s="336"/>
      <c r="B278" s="336"/>
      <c r="C278" s="336"/>
      <c r="D278" s="336"/>
      <c r="E278" s="336"/>
      <c r="F278" s="336"/>
      <c r="G278" s="336"/>
      <c r="H278" s="336"/>
      <c r="I278" s="336"/>
      <c r="J278" s="336"/>
      <c r="K278" s="336"/>
      <c r="L278" s="336"/>
      <c r="M278" s="336"/>
      <c r="N278" s="336"/>
      <c r="O278" s="336"/>
      <c r="P278" s="336"/>
      <c r="Q278" s="336"/>
      <c r="R278" s="598"/>
      <c r="S278" s="319"/>
      <c r="T278" s="319"/>
      <c r="U278" s="319"/>
      <c r="V278" s="319"/>
      <c r="W278" s="319"/>
      <c r="X278" s="319"/>
      <c r="Y278" s="319"/>
      <c r="Z278" s="319"/>
      <c r="AA278" s="319"/>
      <c r="AB278" s="319"/>
      <c r="AC278" s="319"/>
      <c r="AD278" s="319"/>
      <c r="AE278" s="319"/>
      <c r="AF278" s="319"/>
      <c r="AG278" s="319"/>
      <c r="AH278" s="319"/>
      <c r="AI278" s="319"/>
      <c r="AJ278" s="319"/>
      <c r="AK278" s="319"/>
    </row>
    <row r="279" spans="1:37" ht="16.5" customHeight="1">
      <c r="A279" s="336"/>
      <c r="B279" s="336"/>
      <c r="C279" s="336"/>
      <c r="D279" s="336"/>
      <c r="E279" s="336"/>
      <c r="F279" s="336"/>
      <c r="G279" s="336"/>
      <c r="H279" s="336"/>
      <c r="I279" s="336"/>
      <c r="J279" s="336"/>
      <c r="K279" s="336"/>
      <c r="L279" s="336"/>
      <c r="M279" s="336"/>
      <c r="N279" s="336"/>
      <c r="O279" s="336"/>
      <c r="P279" s="336"/>
      <c r="Q279" s="336"/>
      <c r="R279" s="598"/>
      <c r="S279" s="319"/>
      <c r="T279" s="319"/>
      <c r="U279" s="319"/>
      <c r="V279" s="319"/>
      <c r="W279" s="319"/>
      <c r="X279" s="319"/>
      <c r="Y279" s="319"/>
      <c r="Z279" s="319"/>
      <c r="AA279" s="319"/>
      <c r="AB279" s="319"/>
      <c r="AC279" s="319"/>
      <c r="AD279" s="319"/>
      <c r="AE279" s="319"/>
      <c r="AF279" s="319"/>
      <c r="AG279" s="319"/>
      <c r="AH279" s="319"/>
      <c r="AI279" s="319"/>
      <c r="AJ279" s="319"/>
      <c r="AK279" s="319"/>
    </row>
    <row r="280" spans="1:37" ht="16.5" customHeight="1">
      <c r="A280" s="336"/>
      <c r="B280" s="336"/>
      <c r="C280" s="336"/>
      <c r="D280" s="336"/>
      <c r="E280" s="336"/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36"/>
      <c r="R280" s="598"/>
      <c r="S280" s="319"/>
      <c r="T280" s="319"/>
      <c r="U280" s="319"/>
      <c r="V280" s="319"/>
      <c r="W280" s="319"/>
      <c r="X280" s="319"/>
      <c r="Y280" s="319"/>
      <c r="Z280" s="319"/>
      <c r="AA280" s="319"/>
      <c r="AB280" s="319"/>
      <c r="AC280" s="319"/>
      <c r="AD280" s="319"/>
      <c r="AE280" s="319"/>
      <c r="AF280" s="319"/>
      <c r="AG280" s="319"/>
      <c r="AH280" s="319"/>
      <c r="AI280" s="319"/>
      <c r="AJ280" s="319"/>
      <c r="AK280" s="319"/>
    </row>
    <row r="281" spans="1:37" ht="16.5" customHeight="1">
      <c r="A281" s="336"/>
      <c r="B281" s="336"/>
      <c r="C281" s="336"/>
      <c r="D281" s="336"/>
      <c r="E281" s="336"/>
      <c r="F281" s="336"/>
      <c r="G281" s="336"/>
      <c r="H281" s="336"/>
      <c r="I281" s="336"/>
      <c r="J281" s="336"/>
      <c r="K281" s="336"/>
      <c r="L281" s="336"/>
      <c r="M281" s="336"/>
      <c r="N281" s="336"/>
      <c r="O281" s="336"/>
      <c r="P281" s="336"/>
      <c r="Q281" s="336"/>
      <c r="R281" s="598"/>
      <c r="S281" s="319"/>
      <c r="T281" s="319"/>
      <c r="U281" s="319"/>
      <c r="V281" s="319"/>
      <c r="W281" s="319"/>
      <c r="X281" s="319"/>
      <c r="Y281" s="319"/>
      <c r="Z281" s="319"/>
      <c r="AA281" s="319"/>
      <c r="AB281" s="319"/>
      <c r="AC281" s="319"/>
      <c r="AD281" s="319"/>
      <c r="AE281" s="319"/>
      <c r="AF281" s="319"/>
      <c r="AG281" s="319"/>
      <c r="AH281" s="319"/>
      <c r="AI281" s="319"/>
      <c r="AJ281" s="319"/>
      <c r="AK281" s="319"/>
    </row>
    <row r="282" spans="1:37" ht="16.5" customHeight="1">
      <c r="A282" s="336"/>
      <c r="B282" s="336"/>
      <c r="C282" s="336"/>
      <c r="D282" s="336"/>
      <c r="E282" s="336"/>
      <c r="F282" s="336"/>
      <c r="G282" s="336"/>
      <c r="H282" s="336"/>
      <c r="I282" s="336"/>
      <c r="J282" s="336"/>
      <c r="K282" s="336"/>
      <c r="L282" s="336"/>
      <c r="M282" s="336"/>
      <c r="N282" s="336"/>
      <c r="O282" s="336"/>
      <c r="P282" s="336"/>
      <c r="Q282" s="336"/>
      <c r="R282" s="598"/>
      <c r="S282" s="319"/>
      <c r="T282" s="319"/>
      <c r="U282" s="319"/>
      <c r="V282" s="319"/>
      <c r="W282" s="319"/>
      <c r="X282" s="319"/>
      <c r="Y282" s="319"/>
      <c r="Z282" s="319"/>
      <c r="AA282" s="319"/>
      <c r="AB282" s="319"/>
      <c r="AC282" s="319"/>
      <c r="AD282" s="319"/>
      <c r="AE282" s="319"/>
      <c r="AF282" s="319"/>
      <c r="AG282" s="319"/>
      <c r="AH282" s="319"/>
      <c r="AI282" s="319"/>
      <c r="AJ282" s="319"/>
      <c r="AK282" s="319"/>
    </row>
    <row r="283" spans="1:37" ht="16.5" customHeight="1">
      <c r="A283" s="336"/>
      <c r="B283" s="336"/>
      <c r="C283" s="336"/>
      <c r="D283" s="336"/>
      <c r="E283" s="336"/>
      <c r="F283" s="336"/>
      <c r="G283" s="336"/>
      <c r="H283" s="336"/>
      <c r="I283" s="336"/>
      <c r="J283" s="336"/>
      <c r="K283" s="336"/>
      <c r="L283" s="336"/>
      <c r="M283" s="336"/>
      <c r="N283" s="336"/>
      <c r="O283" s="336"/>
      <c r="P283" s="336"/>
      <c r="Q283" s="336"/>
      <c r="R283" s="598"/>
      <c r="S283" s="319"/>
      <c r="T283" s="319"/>
      <c r="U283" s="319"/>
      <c r="V283" s="319"/>
      <c r="W283" s="319"/>
      <c r="X283" s="319"/>
      <c r="Y283" s="319"/>
      <c r="Z283" s="319"/>
      <c r="AA283" s="319"/>
      <c r="AB283" s="319"/>
      <c r="AC283" s="319"/>
      <c r="AD283" s="319"/>
      <c r="AE283" s="319"/>
      <c r="AF283" s="319"/>
      <c r="AG283" s="319"/>
      <c r="AH283" s="319"/>
      <c r="AI283" s="319"/>
      <c r="AJ283" s="319"/>
      <c r="AK283" s="319"/>
    </row>
    <row r="284" spans="1:37" ht="16.5" customHeight="1">
      <c r="A284" s="336"/>
      <c r="B284" s="336"/>
      <c r="C284" s="336"/>
      <c r="D284" s="336"/>
      <c r="E284" s="336"/>
      <c r="F284" s="336"/>
      <c r="G284" s="336"/>
      <c r="H284" s="336"/>
      <c r="I284" s="336"/>
      <c r="J284" s="336"/>
      <c r="K284" s="336"/>
      <c r="L284" s="336"/>
      <c r="M284" s="336"/>
      <c r="N284" s="336"/>
      <c r="O284" s="336"/>
      <c r="P284" s="336"/>
      <c r="Q284" s="336"/>
      <c r="R284" s="598"/>
      <c r="S284" s="319"/>
      <c r="T284" s="319"/>
      <c r="U284" s="319"/>
      <c r="V284" s="319"/>
      <c r="W284" s="319"/>
      <c r="X284" s="319"/>
      <c r="Y284" s="319"/>
      <c r="Z284" s="319"/>
      <c r="AA284" s="319"/>
      <c r="AB284" s="319"/>
      <c r="AC284" s="319"/>
      <c r="AD284" s="319"/>
      <c r="AE284" s="319"/>
      <c r="AF284" s="319"/>
      <c r="AG284" s="319"/>
      <c r="AH284" s="319"/>
      <c r="AI284" s="319"/>
      <c r="AJ284" s="319"/>
      <c r="AK284" s="319"/>
    </row>
    <row r="285" spans="1:37" ht="16.5" customHeight="1">
      <c r="A285" s="336"/>
      <c r="B285" s="336"/>
      <c r="C285" s="336"/>
      <c r="D285" s="336"/>
      <c r="E285" s="336"/>
      <c r="F285" s="336"/>
      <c r="G285" s="336"/>
      <c r="H285" s="336"/>
      <c r="I285" s="336"/>
      <c r="J285" s="336"/>
      <c r="K285" s="336"/>
      <c r="L285" s="336"/>
      <c r="M285" s="336"/>
      <c r="N285" s="336"/>
      <c r="O285" s="336"/>
      <c r="P285" s="336"/>
      <c r="Q285" s="336"/>
      <c r="R285" s="598"/>
      <c r="S285" s="319"/>
      <c r="T285" s="319"/>
      <c r="U285" s="319"/>
      <c r="V285" s="319"/>
      <c r="W285" s="319"/>
      <c r="X285" s="319"/>
      <c r="Y285" s="319"/>
      <c r="Z285" s="319"/>
      <c r="AA285" s="319"/>
      <c r="AB285" s="319"/>
      <c r="AC285" s="319"/>
      <c r="AD285" s="319"/>
      <c r="AE285" s="319"/>
      <c r="AF285" s="319"/>
      <c r="AG285" s="319"/>
      <c r="AH285" s="319"/>
      <c r="AI285" s="319"/>
      <c r="AJ285" s="319"/>
      <c r="AK285" s="319"/>
    </row>
    <row r="286" spans="1:37" ht="16.5" customHeight="1">
      <c r="A286" s="336"/>
      <c r="B286" s="336"/>
      <c r="C286" s="336"/>
      <c r="D286" s="336"/>
      <c r="E286" s="336"/>
      <c r="F286" s="336"/>
      <c r="G286" s="336"/>
      <c r="H286" s="336"/>
      <c r="I286" s="336"/>
      <c r="J286" s="336"/>
      <c r="K286" s="336"/>
      <c r="L286" s="336"/>
      <c r="M286" s="336"/>
      <c r="N286" s="336"/>
      <c r="O286" s="336"/>
      <c r="P286" s="336"/>
      <c r="Q286" s="336"/>
      <c r="R286" s="598"/>
      <c r="S286" s="319"/>
      <c r="T286" s="319"/>
      <c r="U286" s="319"/>
      <c r="V286" s="319"/>
      <c r="W286" s="319"/>
      <c r="X286" s="319"/>
      <c r="Y286" s="319"/>
      <c r="Z286" s="319"/>
      <c r="AA286" s="319"/>
      <c r="AB286" s="319"/>
      <c r="AC286" s="319"/>
      <c r="AD286" s="319"/>
      <c r="AE286" s="319"/>
      <c r="AF286" s="319"/>
      <c r="AG286" s="319"/>
      <c r="AH286" s="319"/>
      <c r="AI286" s="319"/>
      <c r="AJ286" s="319"/>
      <c r="AK286" s="319"/>
    </row>
    <row r="287" spans="1:37" ht="16.5" customHeight="1">
      <c r="A287" s="336"/>
      <c r="B287" s="336"/>
      <c r="C287" s="336"/>
      <c r="D287" s="336"/>
      <c r="E287" s="336"/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/>
      <c r="Q287" s="336"/>
      <c r="R287" s="598"/>
      <c r="S287" s="319"/>
      <c r="T287" s="319"/>
      <c r="U287" s="319"/>
      <c r="V287" s="319"/>
      <c r="W287" s="319"/>
      <c r="X287" s="319"/>
      <c r="Y287" s="319"/>
      <c r="Z287" s="319"/>
      <c r="AA287" s="319"/>
      <c r="AB287" s="319"/>
      <c r="AC287" s="319"/>
      <c r="AD287" s="319"/>
      <c r="AE287" s="319"/>
      <c r="AF287" s="319"/>
      <c r="AG287" s="319"/>
      <c r="AH287" s="319"/>
      <c r="AI287" s="319"/>
      <c r="AJ287" s="319"/>
      <c r="AK287" s="319"/>
    </row>
    <row r="288" spans="1:37" ht="16.5" customHeight="1">
      <c r="A288" s="336"/>
      <c r="B288" s="336"/>
      <c r="C288" s="336"/>
      <c r="D288" s="336"/>
      <c r="E288" s="336"/>
      <c r="F288" s="336"/>
      <c r="G288" s="336"/>
      <c r="H288" s="336"/>
      <c r="I288" s="336"/>
      <c r="J288" s="336"/>
      <c r="K288" s="336"/>
      <c r="L288" s="336"/>
      <c r="M288" s="336"/>
      <c r="N288" s="336"/>
      <c r="O288" s="336"/>
      <c r="P288" s="336"/>
      <c r="Q288" s="336"/>
      <c r="R288" s="598"/>
      <c r="S288" s="319"/>
      <c r="T288" s="319"/>
      <c r="U288" s="319"/>
      <c r="V288" s="319"/>
      <c r="W288" s="319"/>
      <c r="X288" s="319"/>
      <c r="Y288" s="319"/>
      <c r="Z288" s="319"/>
      <c r="AA288" s="319"/>
      <c r="AB288" s="319"/>
      <c r="AC288" s="319"/>
      <c r="AD288" s="319"/>
      <c r="AE288" s="319"/>
      <c r="AF288" s="319"/>
      <c r="AG288" s="319"/>
      <c r="AH288" s="319"/>
      <c r="AI288" s="319"/>
      <c r="AJ288" s="319"/>
      <c r="AK288" s="319"/>
    </row>
    <row r="289" spans="7:37" ht="16.5" customHeight="1">
      <c r="G289" s="55"/>
      <c r="V289" s="319"/>
      <c r="W289" s="319"/>
      <c r="X289" s="319"/>
      <c r="Y289" s="319"/>
      <c r="Z289" s="319"/>
      <c r="AA289" s="319"/>
      <c r="AB289" s="319"/>
      <c r="AC289" s="319"/>
      <c r="AD289" s="319"/>
      <c r="AE289" s="319"/>
      <c r="AF289" s="319"/>
      <c r="AG289" s="319"/>
      <c r="AH289" s="319"/>
      <c r="AI289" s="319"/>
      <c r="AJ289" s="319"/>
      <c r="AK289" s="319"/>
    </row>
    <row r="290" spans="7:37" ht="16.5" customHeight="1">
      <c r="G290" s="55"/>
      <c r="V290" s="319"/>
      <c r="W290" s="319"/>
      <c r="X290" s="319"/>
      <c r="Y290" s="319"/>
      <c r="Z290" s="319"/>
      <c r="AA290" s="319"/>
      <c r="AB290" s="319"/>
      <c r="AC290" s="319"/>
      <c r="AD290" s="319"/>
      <c r="AE290" s="319"/>
      <c r="AF290" s="319"/>
      <c r="AG290" s="319"/>
      <c r="AH290" s="319"/>
      <c r="AI290" s="319"/>
      <c r="AJ290" s="319"/>
      <c r="AK290" s="319"/>
    </row>
    <row r="291" spans="7:37" ht="16.5" customHeight="1">
      <c r="G291" s="55"/>
      <c r="V291" s="319"/>
      <c r="W291" s="319"/>
      <c r="X291" s="319"/>
      <c r="Y291" s="319"/>
      <c r="Z291" s="319"/>
      <c r="AA291" s="319"/>
      <c r="AB291" s="319"/>
      <c r="AC291" s="319"/>
      <c r="AD291" s="319"/>
      <c r="AE291" s="319"/>
      <c r="AF291" s="319"/>
      <c r="AG291" s="319"/>
      <c r="AH291" s="319"/>
      <c r="AI291" s="319"/>
      <c r="AJ291" s="319"/>
      <c r="AK291" s="319"/>
    </row>
    <row r="292" spans="7:37" ht="16.5" customHeight="1">
      <c r="G292" s="55"/>
    </row>
  </sheetData>
  <mergeCells count="3">
    <mergeCell ref="A1:R1"/>
    <mergeCell ref="A94:R94"/>
    <mergeCell ref="A37:Q37"/>
  </mergeCells>
  <phoneticPr fontId="41" type="noConversion"/>
  <printOptions horizontalCentered="1"/>
  <pageMargins left="0.59055118110236227" right="0.59055118110236227" top="1.1605511811023623" bottom="0.59055118110236227" header="0.59055118110236227" footer="0.59055118110236227"/>
  <pageSetup scale="85" firstPageNumber="2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23</vt:i4>
      </vt:variant>
    </vt:vector>
  </HeadingPairs>
  <TitlesOfParts>
    <vt:vector size="35" baseType="lpstr">
      <vt:lpstr>3</vt:lpstr>
      <vt:lpstr>4 </vt:lpstr>
      <vt:lpstr>5</vt:lpstr>
      <vt:lpstr>6</vt:lpstr>
      <vt:lpstr>7</vt:lpstr>
      <vt:lpstr>8</vt:lpstr>
      <vt:lpstr>9-10</vt:lpstr>
      <vt:lpstr>11-12</vt:lpstr>
      <vt:lpstr>13</vt:lpstr>
      <vt:lpstr>14</vt:lpstr>
      <vt:lpstr>15</vt:lpstr>
      <vt:lpstr>15a</vt:lpstr>
      <vt:lpstr>'3'!A_impresión_IM</vt:lpstr>
      <vt:lpstr>'11-12'!Área_de_impresión</vt:lpstr>
      <vt:lpstr>'13'!Área_de_impresión</vt:lpstr>
      <vt:lpstr>'14'!Área_de_impresión</vt:lpstr>
      <vt:lpstr>'15'!Área_de_impresión</vt:lpstr>
      <vt:lpstr>'3'!Área_de_impresión</vt:lpstr>
      <vt:lpstr>'4 '!Área_de_impresión</vt:lpstr>
      <vt:lpstr>'5'!Área_de_impresión</vt:lpstr>
      <vt:lpstr>'6'!Área_de_impresión</vt:lpstr>
      <vt:lpstr>'7'!Área_de_impresión</vt:lpstr>
      <vt:lpstr>'8'!Área_de_impresión</vt:lpstr>
      <vt:lpstr>'9-10'!Área_de_impresión</vt:lpstr>
      <vt:lpstr>'11-12'!Print_Area</vt:lpstr>
      <vt:lpstr>'13'!Print_Area</vt:lpstr>
      <vt:lpstr>'14'!Print_Area</vt:lpstr>
      <vt:lpstr>'15'!Print_Area</vt:lpstr>
      <vt:lpstr>'3'!Print_Area</vt:lpstr>
      <vt:lpstr>'4 '!Print_Area</vt:lpstr>
      <vt:lpstr>'5'!Print_Area</vt:lpstr>
      <vt:lpstr>'6'!Print_Area</vt:lpstr>
      <vt:lpstr>'7'!Print_Area</vt:lpstr>
      <vt:lpstr>'8'!Print_Area</vt:lpstr>
      <vt:lpstr>'9-10'!Print_Area</vt:lpstr>
    </vt:vector>
  </TitlesOfParts>
  <Company>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Jeniffer Justiz Vinalez</cp:lastModifiedBy>
  <cp:lastPrinted>2022-05-20T15:20:48Z</cp:lastPrinted>
  <dcterms:created xsi:type="dcterms:W3CDTF">2011-03-25T21:11:05Z</dcterms:created>
  <dcterms:modified xsi:type="dcterms:W3CDTF">2022-05-20T15:37:24Z</dcterms:modified>
</cp:coreProperties>
</file>