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harts/chart1.xml" ContentType="application/vnd.openxmlformats-officedocument.drawingml.chart+xml"/>
  <Override PartName="/xl/drawings/drawing6.xml" ContentType="application/vnd.openxmlformats-officedocument.drawing+xml"/>
  <Override PartName="/xl/charts/chart2.xml" ContentType="application/vnd.openxmlformats-officedocument.drawingml.chart+xml"/>
  <Override PartName="/xl/drawings/drawing7.xml" ContentType="application/vnd.openxmlformats-officedocument.drawingml.chartshapes+xml"/>
  <Override PartName="/xl/drawings/drawing8.xml" ContentType="application/vnd.openxmlformats-officedocument.drawing+xml"/>
  <Override PartName="/xl/charts/chart3.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harts/chart4.xml" ContentType="application/vnd.openxmlformats-officedocument.drawingml.chart+xml"/>
  <Override PartName="/xl/drawings/drawing16.xml" ContentType="application/vnd.openxmlformats-officedocument.drawingml.chartshapes+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harts/chart5.xml" ContentType="application/vnd.openxmlformats-officedocument.drawingml.chart+xml"/>
  <Override PartName="/xl/drawings/drawing20.xml" ContentType="application/vnd.openxmlformats-officedocument.drawing+xml"/>
  <Override PartName="/xl/charts/chart6.xml" ContentType="application/vnd.openxmlformats-officedocument.drawingml.chart+xml"/>
  <Override PartName="/xl/drawings/drawing21.xml" ContentType="application/vnd.openxmlformats-officedocument.drawing+xml"/>
  <Override PartName="/xl/charts/chart7.xml" ContentType="application/vnd.openxmlformats-officedocument.drawingml.chart+xml"/>
  <Override PartName="/xl/drawings/drawing22.xml" ContentType="application/vnd.openxmlformats-officedocument.drawing+xml"/>
  <Override PartName="/xl/drawings/drawing23.xml" ContentType="application/vnd.openxmlformats-officedocument.drawing+xml"/>
  <Override PartName="/xl/charts/chart8.xml" ContentType="application/vnd.openxmlformats-officedocument.drawingml.chart+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charts/chart9.xml" ContentType="application/vnd.openxmlformats-officedocument.drawingml.chart+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charts/chart10.xml" ContentType="application/vnd.openxmlformats-officedocument.drawingml.chart+xml"/>
  <Override PartName="/xl/drawings/drawing31.xml" ContentType="application/vnd.openxmlformats-officedocument.drawingml.chartshapes+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charts/chart11.xml" ContentType="application/vnd.openxmlformats-officedocument.drawingml.chart+xml"/>
  <Override PartName="/xl/drawings/drawing41.xml" ContentType="application/vnd.openxmlformats-officedocument.drawing+xml"/>
  <Override PartName="/xl/drawings/drawing42.xml" ContentType="application/vnd.openxmlformats-officedocument.drawing+xml"/>
  <Override PartName="/xl/charts/chart12.xml" ContentType="application/vnd.openxmlformats-officedocument.drawingml.chart+xml"/>
  <Override PartName="/xl/drawings/drawing43.xml" ContentType="application/vnd.openxmlformats-officedocument.drawing+xml"/>
  <Override PartName="/xl/charts/chart13.xml" ContentType="application/vnd.openxmlformats-officedocument.drawingml.chart+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hisWorkbook"/>
  <mc:AlternateContent xmlns:mc="http://schemas.openxmlformats.org/markup-compatibility/2006">
    <mc:Choice Requires="x15">
      <x15ac:absPath xmlns:x15ac="http://schemas.microsoft.com/office/spreadsheetml/2010/11/ac" url="G:\"/>
    </mc:Choice>
  </mc:AlternateContent>
  <bookViews>
    <workbookView xWindow="0" yWindow="0" windowWidth="2100" windowHeight="1290" activeTab="5"/>
  </bookViews>
  <sheets>
    <sheet name="Portadilla" sheetId="155" r:id="rId1"/>
    <sheet name="Indice" sheetId="156" r:id="rId2"/>
    <sheet name="1-2 (4)" sheetId="95" r:id="rId3"/>
    <sheet name="3 (5-6)" sheetId="96" r:id="rId4"/>
    <sheet name="4 (7)" sheetId="97" r:id="rId5"/>
    <sheet name="5 (8)" sheetId="179" r:id="rId6"/>
    <sheet name="6 (9)" sheetId="180" r:id="rId7"/>
    <sheet name="7-8-9 (10)" sheetId="102" r:id="rId8"/>
    <sheet name="10 (11-12) " sheetId="189" r:id="rId9"/>
    <sheet name="11 (13)" sheetId="115" r:id="rId10"/>
    <sheet name="12 (14)" sheetId="186" r:id="rId11"/>
    <sheet name="13 (15)" sheetId="105" r:id="rId12"/>
    <sheet name="14 (16)" sheetId="192" r:id="rId13"/>
    <sheet name="15 (17)" sheetId="116" r:id="rId14"/>
    <sheet name="16(18)" sheetId="164" r:id="rId15"/>
    <sheet name="17 (19)" sheetId="118" r:id="rId16"/>
    <sheet name="18 (20)" sheetId="119" r:id="rId17"/>
    <sheet name="19 (21)" sheetId="121" r:id="rId18"/>
    <sheet name="20-21(22)" sheetId="175" r:id="rId19"/>
    <sheet name="22 (23)" sheetId="122" r:id="rId20"/>
    <sheet name="23 (24-25)" sheetId="124" r:id="rId21"/>
    <sheet name="24-25 (26)" sheetId="125" r:id="rId22"/>
    <sheet name="26-27 (27)" sheetId="127" r:id="rId23"/>
    <sheet name="28 (28)" sheetId="130" r:id="rId24"/>
    <sheet name="29 (29)" sheetId="131" r:id="rId25"/>
    <sheet name="30-34 (30)" sheetId="190" r:id="rId26"/>
    <sheet name="35-36 (31)" sheetId="193" r:id="rId27"/>
    <sheet name="37 (32)" sheetId="194" r:id="rId28"/>
    <sheet name="38 (33)" sheetId="129" r:id="rId29"/>
    <sheet name="39 (34) " sheetId="181" r:id="rId30"/>
    <sheet name="40 (35)" sheetId="182" r:id="rId31"/>
    <sheet name="41-42 (36)" sheetId="137" r:id="rId32"/>
    <sheet name="43 (37)" sheetId="152" r:id="rId33"/>
    <sheet name="44 (38)" sheetId="138" r:id="rId34"/>
    <sheet name="45-46 (39)" sheetId="139" r:id="rId35"/>
    <sheet name="47 (40)" sheetId="188" r:id="rId36"/>
    <sheet name="48 (41)" sheetId="183" r:id="rId37"/>
    <sheet name="49-50 (42)" sheetId="168" r:id="rId38"/>
    <sheet name="51 (43)" sheetId="187" r:id="rId39"/>
    <sheet name="52 (44)" sheetId="176" r:id="rId40"/>
    <sheet name="53-54 (45)" sheetId="141" r:id="rId41"/>
    <sheet name="(46)" sheetId="177" r:id="rId42"/>
    <sheet name="55-56 (47)" sheetId="146" r:id="rId43"/>
    <sheet name="57-58 (48)" sheetId="147" r:id="rId44"/>
    <sheet name="59 (49)" sheetId="149" r:id="rId45"/>
    <sheet name="60 (50)" sheetId="166" r:id="rId46"/>
    <sheet name="S3" sheetId="36" state="hidden" r:id="rId47"/>
  </sheets>
  <externalReferences>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s>
  <definedNames>
    <definedName name="\0" localSheetId="10">#REF!</definedName>
    <definedName name="\0" localSheetId="12">#REF!</definedName>
    <definedName name="\0" localSheetId="25">#REF!</definedName>
    <definedName name="\0" localSheetId="29">#REF!</definedName>
    <definedName name="\0" localSheetId="35">#REF!</definedName>
    <definedName name="\0" localSheetId="37">#REF!</definedName>
    <definedName name="\0" localSheetId="45">#REF!</definedName>
    <definedName name="\0" localSheetId="1">#REF!</definedName>
    <definedName name="\0">#REF!</definedName>
    <definedName name="\a">#N/A</definedName>
    <definedName name="\c" localSheetId="26">#REF!</definedName>
    <definedName name="\c">#N/A</definedName>
    <definedName name="\d">#N/A</definedName>
    <definedName name="\i" localSheetId="41">#REF!</definedName>
    <definedName name="\i" localSheetId="8">#REF!</definedName>
    <definedName name="\i" localSheetId="9">#REF!</definedName>
    <definedName name="\i" localSheetId="10">#REF!</definedName>
    <definedName name="\i" localSheetId="2">#REF!</definedName>
    <definedName name="\i" localSheetId="11">#REF!</definedName>
    <definedName name="\i" localSheetId="12">#REF!</definedName>
    <definedName name="\i" localSheetId="13">#REF!</definedName>
    <definedName name="\i" localSheetId="15">#REF!</definedName>
    <definedName name="\i" localSheetId="16">#REF!</definedName>
    <definedName name="\i" localSheetId="17">#REF!</definedName>
    <definedName name="\i" localSheetId="19">#REF!</definedName>
    <definedName name="\i" localSheetId="20">#REF!</definedName>
    <definedName name="\i" localSheetId="22">#REF!</definedName>
    <definedName name="\i" localSheetId="23">#REF!</definedName>
    <definedName name="\i" localSheetId="24">#REF!</definedName>
    <definedName name="\i" localSheetId="3">#REF!</definedName>
    <definedName name="\i" localSheetId="25">#REF!</definedName>
    <definedName name="\i" localSheetId="26">#REF!</definedName>
    <definedName name="\i" localSheetId="29">#REF!</definedName>
    <definedName name="\i" localSheetId="4">#REF!</definedName>
    <definedName name="\i" localSheetId="30">#REF!</definedName>
    <definedName name="\i" localSheetId="31">#REF!</definedName>
    <definedName name="\i" localSheetId="32">#REF!</definedName>
    <definedName name="\i" localSheetId="33">#REF!</definedName>
    <definedName name="\i" localSheetId="34">#REF!</definedName>
    <definedName name="\i" localSheetId="35">#REF!</definedName>
    <definedName name="\i" localSheetId="36">#REF!</definedName>
    <definedName name="\i" localSheetId="37">#REF!</definedName>
    <definedName name="\i" localSheetId="5">#REF!</definedName>
    <definedName name="\i" localSheetId="38">#REF!</definedName>
    <definedName name="\i" localSheetId="39">#REF!</definedName>
    <definedName name="\i" localSheetId="43">#N/A</definedName>
    <definedName name="\i" localSheetId="44">#REF!</definedName>
    <definedName name="\i" localSheetId="6">#REF!</definedName>
    <definedName name="\i" localSheetId="45">#REF!</definedName>
    <definedName name="\i" localSheetId="7">#REF!</definedName>
    <definedName name="\i" localSheetId="1">#REF!</definedName>
    <definedName name="\i">#REF!</definedName>
    <definedName name="\q" localSheetId="8">#REF!</definedName>
    <definedName name="\q" localSheetId="10">#REF!</definedName>
    <definedName name="\q" localSheetId="12">#REF!</definedName>
    <definedName name="\q" localSheetId="25">#REF!</definedName>
    <definedName name="\q" localSheetId="29">#REF!</definedName>
    <definedName name="\q" localSheetId="35">#REF!</definedName>
    <definedName name="\q" localSheetId="37">#REF!</definedName>
    <definedName name="\q" localSheetId="45">#REF!</definedName>
    <definedName name="\q" localSheetId="1">#REF!</definedName>
    <definedName name="\q">#REF!</definedName>
    <definedName name="\r" localSheetId="41">#REF!</definedName>
    <definedName name="\r" localSheetId="8">#REF!</definedName>
    <definedName name="\r" localSheetId="9">#REF!</definedName>
    <definedName name="\r" localSheetId="2">#REF!</definedName>
    <definedName name="\r" localSheetId="11">#REF!</definedName>
    <definedName name="\r" localSheetId="12">#REF!</definedName>
    <definedName name="\r" localSheetId="13">#REF!</definedName>
    <definedName name="\r" localSheetId="15">#REF!</definedName>
    <definedName name="\r" localSheetId="16">#REF!</definedName>
    <definedName name="\r" localSheetId="17">#REF!</definedName>
    <definedName name="\r" localSheetId="19">#REF!</definedName>
    <definedName name="\r" localSheetId="20">#REF!</definedName>
    <definedName name="\r" localSheetId="22">#REF!</definedName>
    <definedName name="\r" localSheetId="23">#REF!</definedName>
    <definedName name="\r" localSheetId="24">#REF!</definedName>
    <definedName name="\r" localSheetId="3">#REF!</definedName>
    <definedName name="\r" localSheetId="25">#REF!</definedName>
    <definedName name="\r" localSheetId="26">#REF!</definedName>
    <definedName name="\r" localSheetId="29">#REF!</definedName>
    <definedName name="\r" localSheetId="4">#REF!</definedName>
    <definedName name="\r" localSheetId="30">#REF!</definedName>
    <definedName name="\r" localSheetId="31">#REF!</definedName>
    <definedName name="\r" localSheetId="32">#REF!</definedName>
    <definedName name="\r" localSheetId="33">#REF!</definedName>
    <definedName name="\r" localSheetId="34">#REF!</definedName>
    <definedName name="\r" localSheetId="35">#REF!</definedName>
    <definedName name="\r" localSheetId="36">#REF!</definedName>
    <definedName name="\r" localSheetId="37">#REF!</definedName>
    <definedName name="\r" localSheetId="5">#REF!</definedName>
    <definedName name="\r" localSheetId="38">#REF!</definedName>
    <definedName name="\r" localSheetId="39">#REF!</definedName>
    <definedName name="\r" localSheetId="43">#N/A</definedName>
    <definedName name="\r" localSheetId="44">#REF!</definedName>
    <definedName name="\r" localSheetId="6">#REF!</definedName>
    <definedName name="\r" localSheetId="45">#REF!</definedName>
    <definedName name="\r" localSheetId="7">#REF!</definedName>
    <definedName name="\r" localSheetId="1">#REF!</definedName>
    <definedName name="\r">#REF!</definedName>
    <definedName name="\z">#N/A</definedName>
    <definedName name="______________________________________f" localSheetId="8">#REF!</definedName>
    <definedName name="______________________________________f" localSheetId="12">#REF!</definedName>
    <definedName name="______________________________________f" localSheetId="25">#REF!</definedName>
    <definedName name="______________________________________f" localSheetId="29">#REF!</definedName>
    <definedName name="______________________________________f" localSheetId="30">#REF!</definedName>
    <definedName name="______________________________________f" localSheetId="35">#REF!</definedName>
    <definedName name="______________________________________f" localSheetId="36">#REF!</definedName>
    <definedName name="______________________________________f" localSheetId="37">#REF!</definedName>
    <definedName name="______________________________________f" localSheetId="5">#REF!</definedName>
    <definedName name="______________________________________f" localSheetId="6">#REF!</definedName>
    <definedName name="______________________________________f" localSheetId="45">#REF!</definedName>
    <definedName name="______________________________________f" localSheetId="1">#REF!</definedName>
    <definedName name="______________________________________f">#REF!</definedName>
    <definedName name="_____________________________________f" localSheetId="8">#REF!</definedName>
    <definedName name="_____________________________________f" localSheetId="12">#REF!</definedName>
    <definedName name="_____________________________________f" localSheetId="25">#REF!</definedName>
    <definedName name="_____________________________________f" localSheetId="29">#REF!</definedName>
    <definedName name="_____________________________________f" localSheetId="35">#REF!</definedName>
    <definedName name="_____________________________________f" localSheetId="37">#REF!</definedName>
    <definedName name="_____________________________________f" localSheetId="45">#REF!</definedName>
    <definedName name="_____________________________________f" localSheetId="1">#REF!</definedName>
    <definedName name="_____________________________________f">#REF!</definedName>
    <definedName name="____________________________________f" localSheetId="8">#REF!</definedName>
    <definedName name="____________________________________f" localSheetId="25">#REF!</definedName>
    <definedName name="____________________________________f" localSheetId="29">#REF!</definedName>
    <definedName name="____________________________________f" localSheetId="35">#REF!</definedName>
    <definedName name="____________________________________f" localSheetId="37">#REF!</definedName>
    <definedName name="____________________________________f" localSheetId="45">#REF!</definedName>
    <definedName name="____________________________________f" localSheetId="1">#REF!</definedName>
    <definedName name="____________________________________f">#REF!</definedName>
    <definedName name="___________________________________f" localSheetId="25">#REF!</definedName>
    <definedName name="___________________________________f" localSheetId="29">#REF!</definedName>
    <definedName name="___________________________________f" localSheetId="35">#REF!</definedName>
    <definedName name="___________________________________f" localSheetId="37">#REF!</definedName>
    <definedName name="___________________________________f" localSheetId="1">#REF!</definedName>
    <definedName name="___________________________________f">#REF!</definedName>
    <definedName name="__________________________________f" localSheetId="10">#REF!</definedName>
    <definedName name="__________________________________f" localSheetId="25">#REF!</definedName>
    <definedName name="__________________________________f" localSheetId="29">#REF!</definedName>
    <definedName name="__________________________________f" localSheetId="35">#REF!</definedName>
    <definedName name="__________________________________f" localSheetId="37">#REF!</definedName>
    <definedName name="__________________________________f" localSheetId="1">#REF!</definedName>
    <definedName name="__________________________________f">#REF!</definedName>
    <definedName name="_________________________________f" localSheetId="25">#REF!</definedName>
    <definedName name="_________________________________f" localSheetId="29">#REF!</definedName>
    <definedName name="_________________________________f" localSheetId="35">#REF!</definedName>
    <definedName name="_________________________________f" localSheetId="37">#REF!</definedName>
    <definedName name="_________________________________f" localSheetId="1">#REF!</definedName>
    <definedName name="_________________________________f">#REF!</definedName>
    <definedName name="________________________________f" localSheetId="24">#REF!</definedName>
    <definedName name="________________________________f" localSheetId="25">#REF!</definedName>
    <definedName name="________________________________f" localSheetId="29">#REF!</definedName>
    <definedName name="________________________________f" localSheetId="35">#REF!</definedName>
    <definedName name="________________________________f" localSheetId="37">#REF!</definedName>
    <definedName name="________________________________f" localSheetId="1">#REF!</definedName>
    <definedName name="________________________________f">#REF!</definedName>
    <definedName name="_______________________________f" localSheetId="8">#REF!</definedName>
    <definedName name="_______________________________f" localSheetId="11">#REF!</definedName>
    <definedName name="_______________________________f" localSheetId="15">#REF!</definedName>
    <definedName name="_______________________________f" localSheetId="17">#REF!</definedName>
    <definedName name="_______________________________f" localSheetId="24">#REF!</definedName>
    <definedName name="_______________________________f" localSheetId="25">#REF!</definedName>
    <definedName name="_______________________________f" localSheetId="29">#REF!</definedName>
    <definedName name="_______________________________f" localSheetId="35">#REF!</definedName>
    <definedName name="_______________________________f" localSheetId="37">#REF!</definedName>
    <definedName name="_______________________________f" localSheetId="5">#REF!</definedName>
    <definedName name="_______________________________f" localSheetId="6">#REF!</definedName>
    <definedName name="_______________________________f" localSheetId="7">#REF!</definedName>
    <definedName name="_______________________________f" localSheetId="1">#REF!</definedName>
    <definedName name="_______________________________f">#REF!</definedName>
    <definedName name="______________________________f" localSheetId="8">#REF!</definedName>
    <definedName name="______________________________f" localSheetId="11">#REF!</definedName>
    <definedName name="______________________________f" localSheetId="15">#REF!</definedName>
    <definedName name="______________________________f" localSheetId="17">#REF!</definedName>
    <definedName name="______________________________f" localSheetId="24">#REF!</definedName>
    <definedName name="______________________________f" localSheetId="25">#REF!</definedName>
    <definedName name="______________________________f" localSheetId="29">#REF!</definedName>
    <definedName name="______________________________f" localSheetId="35">#REF!</definedName>
    <definedName name="______________________________f" localSheetId="37">#REF!</definedName>
    <definedName name="______________________________f" localSheetId="5">#REF!</definedName>
    <definedName name="______________________________f" localSheetId="6">#REF!</definedName>
    <definedName name="______________________________f" localSheetId="7">#REF!</definedName>
    <definedName name="______________________________f" localSheetId="1">#REF!</definedName>
    <definedName name="______________________________f">#REF!</definedName>
    <definedName name="_____________________________f" localSheetId="8">#REF!</definedName>
    <definedName name="_____________________________f" localSheetId="11">#REF!</definedName>
    <definedName name="_____________________________f" localSheetId="15">#REF!</definedName>
    <definedName name="_____________________________f" localSheetId="17">#REF!</definedName>
    <definedName name="_____________________________f" localSheetId="24">#REF!</definedName>
    <definedName name="_____________________________f" localSheetId="25">#REF!</definedName>
    <definedName name="_____________________________f" localSheetId="29">#REF!</definedName>
    <definedName name="_____________________________f" localSheetId="35">#REF!</definedName>
    <definedName name="_____________________________f" localSheetId="37">#REF!</definedName>
    <definedName name="_____________________________f" localSheetId="5">#REF!</definedName>
    <definedName name="_____________________________f" localSheetId="6">#REF!</definedName>
    <definedName name="_____________________________f" localSheetId="7">#REF!</definedName>
    <definedName name="_____________________________f" localSheetId="1">#REF!</definedName>
    <definedName name="_____________________________f">#REF!</definedName>
    <definedName name="____________________________f" localSheetId="8">#REF!</definedName>
    <definedName name="____________________________f" localSheetId="11">#REF!</definedName>
    <definedName name="____________________________f" localSheetId="15">#REF!</definedName>
    <definedName name="____________________________f" localSheetId="17">#REF!</definedName>
    <definedName name="____________________________f" localSheetId="24">#REF!</definedName>
    <definedName name="____________________________f" localSheetId="25">#REF!</definedName>
    <definedName name="____________________________f" localSheetId="29">#REF!</definedName>
    <definedName name="____________________________f" localSheetId="35">#REF!</definedName>
    <definedName name="____________________________f" localSheetId="37">#REF!</definedName>
    <definedName name="____________________________f" localSheetId="5">#REF!</definedName>
    <definedName name="____________________________f" localSheetId="6">#REF!</definedName>
    <definedName name="____________________________f" localSheetId="7">#REF!</definedName>
    <definedName name="____________________________f" localSheetId="1">#REF!</definedName>
    <definedName name="____________________________f">#REF!</definedName>
    <definedName name="___________________________f" localSheetId="8">#REF!</definedName>
    <definedName name="___________________________f" localSheetId="11">#REF!</definedName>
    <definedName name="___________________________f" localSheetId="15">#REF!</definedName>
    <definedName name="___________________________f" localSheetId="17">#REF!</definedName>
    <definedName name="___________________________f" localSheetId="24">#REF!</definedName>
    <definedName name="___________________________f" localSheetId="25">#REF!</definedName>
    <definedName name="___________________________f" localSheetId="29">#REF!</definedName>
    <definedName name="___________________________f" localSheetId="35">#REF!</definedName>
    <definedName name="___________________________f" localSheetId="37">#REF!</definedName>
    <definedName name="___________________________f" localSheetId="5">#REF!</definedName>
    <definedName name="___________________________f" localSheetId="6">#REF!</definedName>
    <definedName name="___________________________f" localSheetId="7">#REF!</definedName>
    <definedName name="___________________________f" localSheetId="1">#REF!</definedName>
    <definedName name="___________________________f">#REF!</definedName>
    <definedName name="__________________________f" localSheetId="8">#REF!</definedName>
    <definedName name="__________________________f" localSheetId="11">#REF!</definedName>
    <definedName name="__________________________f" localSheetId="15">#REF!</definedName>
    <definedName name="__________________________f" localSheetId="17">#REF!</definedName>
    <definedName name="__________________________f" localSheetId="24">#REF!</definedName>
    <definedName name="__________________________f" localSheetId="25">#REF!</definedName>
    <definedName name="__________________________f" localSheetId="29">#REF!</definedName>
    <definedName name="__________________________f" localSheetId="35">#REF!</definedName>
    <definedName name="__________________________f" localSheetId="37">#REF!</definedName>
    <definedName name="__________________________f" localSheetId="5">#REF!</definedName>
    <definedName name="__________________________f" localSheetId="6">#REF!</definedName>
    <definedName name="__________________________f" localSheetId="7">#REF!</definedName>
    <definedName name="__________________________f" localSheetId="1">#REF!</definedName>
    <definedName name="__________________________f">#REF!</definedName>
    <definedName name="_________________________f" localSheetId="8">#REF!</definedName>
    <definedName name="_________________________f" localSheetId="11">#REF!</definedName>
    <definedName name="_________________________f" localSheetId="15">#REF!</definedName>
    <definedName name="_________________________f" localSheetId="17">#REF!</definedName>
    <definedName name="_________________________f" localSheetId="24">#REF!</definedName>
    <definedName name="_________________________f" localSheetId="25">#REF!</definedName>
    <definedName name="_________________________f" localSheetId="29">#REF!</definedName>
    <definedName name="_________________________f" localSheetId="35">#REF!</definedName>
    <definedName name="_________________________f" localSheetId="37">#REF!</definedName>
    <definedName name="_________________________f" localSheetId="5">#REF!</definedName>
    <definedName name="_________________________f" localSheetId="6">#REF!</definedName>
    <definedName name="_________________________f" localSheetId="7">#REF!</definedName>
    <definedName name="_________________________f" localSheetId="1">#REF!</definedName>
    <definedName name="_________________________f">#REF!</definedName>
    <definedName name="________________________f" localSheetId="8">#REF!</definedName>
    <definedName name="________________________f" localSheetId="11">#REF!</definedName>
    <definedName name="________________________f" localSheetId="15">#REF!</definedName>
    <definedName name="________________________f" localSheetId="17">#REF!</definedName>
    <definedName name="________________________f" localSheetId="24">#REF!</definedName>
    <definedName name="________________________f" localSheetId="25">#REF!</definedName>
    <definedName name="________________________f" localSheetId="29">#REF!</definedName>
    <definedName name="________________________f" localSheetId="35">#REF!</definedName>
    <definedName name="________________________f" localSheetId="37">#REF!</definedName>
    <definedName name="________________________f" localSheetId="5">#REF!</definedName>
    <definedName name="________________________f" localSheetId="6">#REF!</definedName>
    <definedName name="________________________f" localSheetId="7">#REF!</definedName>
    <definedName name="________________________f" localSheetId="1">#REF!</definedName>
    <definedName name="________________________f">#REF!</definedName>
    <definedName name="_______________________f" localSheetId="8">#REF!</definedName>
    <definedName name="_______________________f" localSheetId="11">#REF!</definedName>
    <definedName name="_______________________f" localSheetId="15">#REF!</definedName>
    <definedName name="_______________________f" localSheetId="17">#REF!</definedName>
    <definedName name="_______________________f" localSheetId="24">#REF!</definedName>
    <definedName name="_______________________f" localSheetId="25">#REF!</definedName>
    <definedName name="_______________________f" localSheetId="29">#REF!</definedName>
    <definedName name="_______________________f" localSheetId="35">#REF!</definedName>
    <definedName name="_______________________f" localSheetId="37">#REF!</definedName>
    <definedName name="_______________________f" localSheetId="5">#REF!</definedName>
    <definedName name="_______________________f" localSheetId="6">#REF!</definedName>
    <definedName name="_______________________f" localSheetId="7">#REF!</definedName>
    <definedName name="_______________________f" localSheetId="1">#REF!</definedName>
    <definedName name="_______________________f">#REF!</definedName>
    <definedName name="______________________f" localSheetId="8">#REF!</definedName>
    <definedName name="______________________f" localSheetId="11">#REF!</definedName>
    <definedName name="______________________f" localSheetId="15">#REF!</definedName>
    <definedName name="______________________f" localSheetId="17">#REF!</definedName>
    <definedName name="______________________f" localSheetId="24">#REF!</definedName>
    <definedName name="______________________f" localSheetId="25">#REF!</definedName>
    <definedName name="______________________f" localSheetId="29">#REF!</definedName>
    <definedName name="______________________f" localSheetId="35">#REF!</definedName>
    <definedName name="______________________f" localSheetId="37">#REF!</definedName>
    <definedName name="______________________f" localSheetId="5">#REF!</definedName>
    <definedName name="______________________f" localSheetId="6">#REF!</definedName>
    <definedName name="______________________f" localSheetId="7">#REF!</definedName>
    <definedName name="______________________f" localSheetId="1">#REF!</definedName>
    <definedName name="______________________f">#REF!</definedName>
    <definedName name="_____________________f" localSheetId="8">#REF!</definedName>
    <definedName name="_____________________f" localSheetId="11">#REF!</definedName>
    <definedName name="_____________________f" localSheetId="15">#REF!</definedName>
    <definedName name="_____________________f" localSheetId="17">#REF!</definedName>
    <definedName name="_____________________f" localSheetId="24">#REF!</definedName>
    <definedName name="_____________________f" localSheetId="25">#REF!</definedName>
    <definedName name="_____________________f" localSheetId="29">#REF!</definedName>
    <definedName name="_____________________f" localSheetId="35">#REF!</definedName>
    <definedName name="_____________________f" localSheetId="37">#REF!</definedName>
    <definedName name="_____________________f" localSheetId="5">#REF!</definedName>
    <definedName name="_____________________f" localSheetId="6">#REF!</definedName>
    <definedName name="_____________________f" localSheetId="7">#REF!</definedName>
    <definedName name="_____________________f" localSheetId="1">#REF!</definedName>
    <definedName name="_____________________f">#REF!</definedName>
    <definedName name="____________________f" localSheetId="8">#REF!</definedName>
    <definedName name="____________________f" localSheetId="11">#REF!</definedName>
    <definedName name="____________________f" localSheetId="15">#REF!</definedName>
    <definedName name="____________________f" localSheetId="17">#REF!</definedName>
    <definedName name="____________________f" localSheetId="24">#REF!</definedName>
    <definedName name="____________________f" localSheetId="25">#REF!</definedName>
    <definedName name="____________________f" localSheetId="29">#REF!</definedName>
    <definedName name="____________________f" localSheetId="35">#REF!</definedName>
    <definedName name="____________________f" localSheetId="37">#REF!</definedName>
    <definedName name="____________________f" localSheetId="5">#REF!</definedName>
    <definedName name="____________________f" localSheetId="6">#REF!</definedName>
    <definedName name="____________________f" localSheetId="7">#REF!</definedName>
    <definedName name="____________________f" localSheetId="1">#REF!</definedName>
    <definedName name="____________________f">#REF!</definedName>
    <definedName name="___________________f" localSheetId="8">#REF!</definedName>
    <definedName name="___________________f" localSheetId="11">#REF!</definedName>
    <definedName name="___________________f" localSheetId="15">#REF!</definedName>
    <definedName name="___________________f" localSheetId="17">#REF!</definedName>
    <definedName name="___________________f" localSheetId="24">#REF!</definedName>
    <definedName name="___________________f" localSheetId="25">#REF!</definedName>
    <definedName name="___________________f" localSheetId="29">#REF!</definedName>
    <definedName name="___________________f" localSheetId="35">#REF!</definedName>
    <definedName name="___________________f" localSheetId="37">#REF!</definedName>
    <definedName name="___________________f" localSheetId="5">#REF!</definedName>
    <definedName name="___________________f" localSheetId="6">#REF!</definedName>
    <definedName name="___________________f" localSheetId="7">#REF!</definedName>
    <definedName name="___________________f" localSheetId="1">#REF!</definedName>
    <definedName name="___________________f">#REF!</definedName>
    <definedName name="__________________f" localSheetId="8">#REF!</definedName>
    <definedName name="__________________f" localSheetId="11">#REF!</definedName>
    <definedName name="__________________f" localSheetId="15">#REF!</definedName>
    <definedName name="__________________f" localSheetId="17">#REF!</definedName>
    <definedName name="__________________f" localSheetId="24">#REF!</definedName>
    <definedName name="__________________f" localSheetId="25">#REF!</definedName>
    <definedName name="__________________f" localSheetId="29">#REF!</definedName>
    <definedName name="__________________f" localSheetId="35">#REF!</definedName>
    <definedName name="__________________f" localSheetId="37">#REF!</definedName>
    <definedName name="__________________f" localSheetId="5">#REF!</definedName>
    <definedName name="__________________f" localSheetId="6">#REF!</definedName>
    <definedName name="__________________f" localSheetId="7">#REF!</definedName>
    <definedName name="__________________f" localSheetId="1">#REF!</definedName>
    <definedName name="__________________f">#REF!</definedName>
    <definedName name="_________________f" localSheetId="8">#REF!</definedName>
    <definedName name="_________________f" localSheetId="11">#REF!</definedName>
    <definedName name="_________________f" localSheetId="15">#REF!</definedName>
    <definedName name="_________________f" localSheetId="17">#REF!</definedName>
    <definedName name="_________________f" localSheetId="24">#REF!</definedName>
    <definedName name="_________________f" localSheetId="25">#REF!</definedName>
    <definedName name="_________________f" localSheetId="29">#REF!</definedName>
    <definedName name="_________________f" localSheetId="35">#REF!</definedName>
    <definedName name="_________________f" localSheetId="37">#REF!</definedName>
    <definedName name="_________________f" localSheetId="5">#REF!</definedName>
    <definedName name="_________________f" localSheetId="6">#REF!</definedName>
    <definedName name="_________________f" localSheetId="7">#REF!</definedName>
    <definedName name="_________________f" localSheetId="1">#REF!</definedName>
    <definedName name="_________________f">#REF!</definedName>
    <definedName name="________________f" localSheetId="8">#REF!</definedName>
    <definedName name="________________f" localSheetId="11">#REF!</definedName>
    <definedName name="________________f" localSheetId="15">#REF!</definedName>
    <definedName name="________________f" localSheetId="17">#REF!</definedName>
    <definedName name="________________f" localSheetId="24">#REF!</definedName>
    <definedName name="________________f" localSheetId="25">#REF!</definedName>
    <definedName name="________________f" localSheetId="29">#REF!</definedName>
    <definedName name="________________f" localSheetId="35">#REF!</definedName>
    <definedName name="________________f" localSheetId="37">#REF!</definedName>
    <definedName name="________________f" localSheetId="5">#REF!</definedName>
    <definedName name="________________f" localSheetId="6">#REF!</definedName>
    <definedName name="________________f" localSheetId="7">#REF!</definedName>
    <definedName name="________________f" localSheetId="1">#REF!</definedName>
    <definedName name="________________f">#REF!</definedName>
    <definedName name="_______________f" localSheetId="8">#REF!</definedName>
    <definedName name="_______________f" localSheetId="11">#REF!</definedName>
    <definedName name="_______________f" localSheetId="15">#REF!</definedName>
    <definedName name="_______________f" localSheetId="17">#REF!</definedName>
    <definedName name="_______________f" localSheetId="24">#REF!</definedName>
    <definedName name="_______________f" localSheetId="25">#REF!</definedName>
    <definedName name="_______________f" localSheetId="29">#REF!</definedName>
    <definedName name="_______________f" localSheetId="35">#REF!</definedName>
    <definedName name="_______________f" localSheetId="37">#REF!</definedName>
    <definedName name="_______________f" localSheetId="5">#REF!</definedName>
    <definedName name="_______________f" localSheetId="6">#REF!</definedName>
    <definedName name="_______________f" localSheetId="7">#REF!</definedName>
    <definedName name="_______________f" localSheetId="1">#REF!</definedName>
    <definedName name="_______________f">#REF!</definedName>
    <definedName name="______________f" localSheetId="8">#REF!</definedName>
    <definedName name="______________f" localSheetId="11">#REF!</definedName>
    <definedName name="______________f" localSheetId="15">#REF!</definedName>
    <definedName name="______________f" localSheetId="17">#REF!</definedName>
    <definedName name="______________f" localSheetId="24">#REF!</definedName>
    <definedName name="______________f" localSheetId="25">#REF!</definedName>
    <definedName name="______________f" localSheetId="29">#REF!</definedName>
    <definedName name="______________f" localSheetId="35">#REF!</definedName>
    <definedName name="______________f" localSheetId="37">#REF!</definedName>
    <definedName name="______________f" localSheetId="5">#REF!</definedName>
    <definedName name="______________f" localSheetId="6">#REF!</definedName>
    <definedName name="______________f" localSheetId="7">#REF!</definedName>
    <definedName name="______________f" localSheetId="1">#REF!</definedName>
    <definedName name="______________f">#REF!</definedName>
    <definedName name="_____________f" localSheetId="8">#REF!</definedName>
    <definedName name="_____________f" localSheetId="11">#REF!</definedName>
    <definedName name="_____________f" localSheetId="15">#REF!</definedName>
    <definedName name="_____________f" localSheetId="17">#REF!</definedName>
    <definedName name="_____________f" localSheetId="24">#REF!</definedName>
    <definedName name="_____________f" localSheetId="25">#REF!</definedName>
    <definedName name="_____________f" localSheetId="29">#REF!</definedName>
    <definedName name="_____________f" localSheetId="35">#REF!</definedName>
    <definedName name="_____________f" localSheetId="37">#REF!</definedName>
    <definedName name="_____________f" localSheetId="5">#REF!</definedName>
    <definedName name="_____________f" localSheetId="6">#REF!</definedName>
    <definedName name="_____________f" localSheetId="7">#REF!</definedName>
    <definedName name="_____________f" localSheetId="1">#REF!</definedName>
    <definedName name="_____________f">#REF!</definedName>
    <definedName name="____________f" localSheetId="8">#REF!</definedName>
    <definedName name="____________f" localSheetId="11">#REF!</definedName>
    <definedName name="____________f" localSheetId="15">#REF!</definedName>
    <definedName name="____________f" localSheetId="17">#REF!</definedName>
    <definedName name="____________f" localSheetId="24">#REF!</definedName>
    <definedName name="____________f" localSheetId="25">#REF!</definedName>
    <definedName name="____________f" localSheetId="29">#REF!</definedName>
    <definedName name="____________f" localSheetId="35">#REF!</definedName>
    <definedName name="____________f" localSheetId="37">#REF!</definedName>
    <definedName name="____________f" localSheetId="5">#REF!</definedName>
    <definedName name="____________f" localSheetId="6">#REF!</definedName>
    <definedName name="____________f" localSheetId="7">#REF!</definedName>
    <definedName name="____________f" localSheetId="1">#REF!</definedName>
    <definedName name="____________f">#REF!</definedName>
    <definedName name="___________f" localSheetId="8">#REF!</definedName>
    <definedName name="___________f" localSheetId="11">#REF!</definedName>
    <definedName name="___________f" localSheetId="15">#REF!</definedName>
    <definedName name="___________f" localSheetId="17">#REF!</definedName>
    <definedName name="___________f" localSheetId="24">#REF!</definedName>
    <definedName name="___________f" localSheetId="25">#REF!</definedName>
    <definedName name="___________f" localSheetId="29">#REF!</definedName>
    <definedName name="___________f" localSheetId="35">#REF!</definedName>
    <definedName name="___________f" localSheetId="37">#REF!</definedName>
    <definedName name="___________f" localSheetId="5">#REF!</definedName>
    <definedName name="___________f" localSheetId="6">#REF!</definedName>
    <definedName name="___________f" localSheetId="7">#REF!</definedName>
    <definedName name="___________f" localSheetId="1">#REF!</definedName>
    <definedName name="___________f">#REF!</definedName>
    <definedName name="__________f" localSheetId="8">#REF!</definedName>
    <definedName name="__________f" localSheetId="11">#REF!</definedName>
    <definedName name="__________f" localSheetId="15">#REF!</definedName>
    <definedName name="__________f" localSheetId="17">#REF!</definedName>
    <definedName name="__________f" localSheetId="24">#REF!</definedName>
    <definedName name="__________f" localSheetId="25">#REF!</definedName>
    <definedName name="__________f" localSheetId="29">#REF!</definedName>
    <definedName name="__________f" localSheetId="35">#REF!</definedName>
    <definedName name="__________f" localSheetId="37">#REF!</definedName>
    <definedName name="__________f" localSheetId="5">#REF!</definedName>
    <definedName name="__________f" localSheetId="6">#REF!</definedName>
    <definedName name="__________f" localSheetId="7">#REF!</definedName>
    <definedName name="__________f" localSheetId="1">#REF!</definedName>
    <definedName name="__________f">#REF!</definedName>
    <definedName name="_________f" localSheetId="8">#REF!</definedName>
    <definedName name="_________f" localSheetId="11">#REF!</definedName>
    <definedName name="_________f" localSheetId="15">#REF!</definedName>
    <definedName name="_________f" localSheetId="17">#REF!</definedName>
    <definedName name="_________f" localSheetId="24">#REF!</definedName>
    <definedName name="_________f" localSheetId="25">#REF!</definedName>
    <definedName name="_________f" localSheetId="29">#REF!</definedName>
    <definedName name="_________f" localSheetId="35">#REF!</definedName>
    <definedName name="_________f" localSheetId="37">#REF!</definedName>
    <definedName name="_________f" localSheetId="5">#REF!</definedName>
    <definedName name="_________f" localSheetId="6">#REF!</definedName>
    <definedName name="_________f" localSheetId="7">#REF!</definedName>
    <definedName name="_________f" localSheetId="1">#REF!</definedName>
    <definedName name="_________f">#REF!</definedName>
    <definedName name="________f" localSheetId="8">#REF!</definedName>
    <definedName name="________f" localSheetId="11">#REF!</definedName>
    <definedName name="________f" localSheetId="15">#REF!</definedName>
    <definedName name="________f" localSheetId="17">#REF!</definedName>
    <definedName name="________f" localSheetId="24">#REF!</definedName>
    <definedName name="________f" localSheetId="25">#REF!</definedName>
    <definedName name="________f" localSheetId="29">#REF!</definedName>
    <definedName name="________f" localSheetId="35">#REF!</definedName>
    <definedName name="________f" localSheetId="37">#REF!</definedName>
    <definedName name="________f" localSheetId="5">#REF!</definedName>
    <definedName name="________f" localSheetId="6">#REF!</definedName>
    <definedName name="________f" localSheetId="7">#REF!</definedName>
    <definedName name="________f" localSheetId="1">#REF!</definedName>
    <definedName name="________f">#REF!</definedName>
    <definedName name="_______f" localSheetId="8">#REF!</definedName>
    <definedName name="_______f" localSheetId="11">#REF!</definedName>
    <definedName name="_______f" localSheetId="15">#REF!</definedName>
    <definedName name="_______f" localSheetId="17">#REF!</definedName>
    <definedName name="_______f" localSheetId="24">#REF!</definedName>
    <definedName name="_______f" localSheetId="25">#REF!</definedName>
    <definedName name="_______f" localSheetId="29">#REF!</definedName>
    <definedName name="_______f" localSheetId="35">#REF!</definedName>
    <definedName name="_______f" localSheetId="37">#REF!</definedName>
    <definedName name="_______f" localSheetId="5">#REF!</definedName>
    <definedName name="_______f" localSheetId="6">#REF!</definedName>
    <definedName name="_______f" localSheetId="7">#REF!</definedName>
    <definedName name="_______f" localSheetId="1">#REF!</definedName>
    <definedName name="_______f">#REF!</definedName>
    <definedName name="______f" localSheetId="8">#REF!</definedName>
    <definedName name="______f" localSheetId="11">#REF!</definedName>
    <definedName name="______f" localSheetId="15">#REF!</definedName>
    <definedName name="______f" localSheetId="17">#REF!</definedName>
    <definedName name="______f" localSheetId="24">#REF!</definedName>
    <definedName name="______f" localSheetId="25">#REF!</definedName>
    <definedName name="______f" localSheetId="29">#REF!</definedName>
    <definedName name="______f" localSheetId="35">#REF!</definedName>
    <definedName name="______f" localSheetId="37">#REF!</definedName>
    <definedName name="______f" localSheetId="5">#REF!</definedName>
    <definedName name="______f" localSheetId="6">#REF!</definedName>
    <definedName name="______f" localSheetId="7">#REF!</definedName>
    <definedName name="______f" localSheetId="1">#REF!</definedName>
    <definedName name="______f">#REF!</definedName>
    <definedName name="_____f" localSheetId="8">#REF!</definedName>
    <definedName name="_____f" localSheetId="11">#REF!</definedName>
    <definedName name="_____f" localSheetId="15">#REF!</definedName>
    <definedName name="_____f" localSheetId="17">#REF!</definedName>
    <definedName name="_____f" localSheetId="24">#REF!</definedName>
    <definedName name="_____f" localSheetId="25">#REF!</definedName>
    <definedName name="_____f" localSheetId="29">#REF!</definedName>
    <definedName name="_____f" localSheetId="35">#REF!</definedName>
    <definedName name="_____f" localSheetId="37">#REF!</definedName>
    <definedName name="_____f" localSheetId="5">#REF!</definedName>
    <definedName name="_____f" localSheetId="6">#REF!</definedName>
    <definedName name="_____f" localSheetId="7">#REF!</definedName>
    <definedName name="_____f" localSheetId="1">#REF!</definedName>
    <definedName name="_____f">#REF!</definedName>
    <definedName name="____f" localSheetId="8">#REF!</definedName>
    <definedName name="____f" localSheetId="11">#REF!</definedName>
    <definedName name="____f" localSheetId="15">#REF!</definedName>
    <definedName name="____f" localSheetId="17">#REF!</definedName>
    <definedName name="____f" localSheetId="24">#REF!</definedName>
    <definedName name="____f" localSheetId="25">#REF!</definedName>
    <definedName name="____f" localSheetId="29">#REF!</definedName>
    <definedName name="____f" localSheetId="35">#REF!</definedName>
    <definedName name="____f" localSheetId="37">#REF!</definedName>
    <definedName name="____f" localSheetId="5">#REF!</definedName>
    <definedName name="____f" localSheetId="6">#REF!</definedName>
    <definedName name="____f" localSheetId="7">#REF!</definedName>
    <definedName name="____f" localSheetId="1">#REF!</definedName>
    <definedName name="____f">#REF!</definedName>
    <definedName name="___f" localSheetId="8">#REF!</definedName>
    <definedName name="___f" localSheetId="11">#REF!</definedName>
    <definedName name="___f" localSheetId="15">#REF!</definedName>
    <definedName name="___f" localSheetId="17">#REF!</definedName>
    <definedName name="___f" localSheetId="24">#REF!</definedName>
    <definedName name="___f" localSheetId="25">#REF!</definedName>
    <definedName name="___f" localSheetId="29">#REF!</definedName>
    <definedName name="___f" localSheetId="35">#REF!</definedName>
    <definedName name="___f" localSheetId="37">#REF!</definedName>
    <definedName name="___f" localSheetId="5">#REF!</definedName>
    <definedName name="___f" localSheetId="6">#REF!</definedName>
    <definedName name="___f" localSheetId="7">#REF!</definedName>
    <definedName name="___f" localSheetId="1">#REF!</definedName>
    <definedName name="___f">#REF!</definedName>
    <definedName name="__f" localSheetId="8">#REF!</definedName>
    <definedName name="__f" localSheetId="11">#REF!</definedName>
    <definedName name="__f" localSheetId="15">#REF!</definedName>
    <definedName name="__f" localSheetId="17">#REF!</definedName>
    <definedName name="__f" localSheetId="24">#REF!</definedName>
    <definedName name="__f" localSheetId="25">#REF!</definedName>
    <definedName name="__f" localSheetId="29">#REF!</definedName>
    <definedName name="__f" localSheetId="35">#REF!</definedName>
    <definedName name="__f" localSheetId="37">#REF!</definedName>
    <definedName name="__f" localSheetId="5">#REF!</definedName>
    <definedName name="__f" localSheetId="6">#REF!</definedName>
    <definedName name="__f" localSheetId="7">#REF!</definedName>
    <definedName name="__f" localSheetId="1">#REF!</definedName>
    <definedName name="__f">#REF!</definedName>
    <definedName name="_f" localSheetId="41">#REF!</definedName>
    <definedName name="_f" localSheetId="8">#REF!</definedName>
    <definedName name="_f" localSheetId="11">#REF!</definedName>
    <definedName name="_f" localSheetId="15">#REF!</definedName>
    <definedName name="_f" localSheetId="17">#REF!</definedName>
    <definedName name="_f" localSheetId="24">#REF!</definedName>
    <definedName name="_f" localSheetId="25">#REF!</definedName>
    <definedName name="_f" localSheetId="29">#REF!</definedName>
    <definedName name="_f" localSheetId="35">#REF!</definedName>
    <definedName name="_f" localSheetId="37">#REF!</definedName>
    <definedName name="_f" localSheetId="5">#REF!</definedName>
    <definedName name="_f" localSheetId="38">#REF!</definedName>
    <definedName name="_f" localSheetId="39">#REF!</definedName>
    <definedName name="_f" localSheetId="43">#REF!</definedName>
    <definedName name="_f" localSheetId="6">#REF!</definedName>
    <definedName name="_f" localSheetId="7">#REF!</definedName>
    <definedName name="_f" localSheetId="1">#REF!</definedName>
    <definedName name="_f">#REF!</definedName>
    <definedName name="_Fill" localSheetId="41" hidden="1">#REF!</definedName>
    <definedName name="_Fill" localSheetId="8" hidden="1">#REF!</definedName>
    <definedName name="_Fill" localSheetId="10" hidden="1">#REF!</definedName>
    <definedName name="_Fill" localSheetId="11" hidden="1">#REF!</definedName>
    <definedName name="_Fill" localSheetId="15" hidden="1">#REF!</definedName>
    <definedName name="_Fill" localSheetId="17" hidden="1">#REF!</definedName>
    <definedName name="_Fill" localSheetId="24" hidden="1">#REF!</definedName>
    <definedName name="_Fill" localSheetId="3" hidden="1">#REF!</definedName>
    <definedName name="_Fill" localSheetId="25" hidden="1">#REF!</definedName>
    <definedName name="_Fill" localSheetId="26" hidden="1">#REF!</definedName>
    <definedName name="_Fill" localSheetId="29" hidden="1">#REF!</definedName>
    <definedName name="_Fill" localSheetId="4" hidden="1">#REF!</definedName>
    <definedName name="_Fill" localSheetId="35" hidden="1">#REF!</definedName>
    <definedName name="_Fill" localSheetId="37" hidden="1">#REF!</definedName>
    <definedName name="_Fill" localSheetId="5" hidden="1">#REF!</definedName>
    <definedName name="_Fill" localSheetId="38" hidden="1">#REF!</definedName>
    <definedName name="_Fill" localSheetId="39" hidden="1">#REF!</definedName>
    <definedName name="_Fill" localSheetId="43" hidden="1">#N/A</definedName>
    <definedName name="_Fill" localSheetId="44" hidden="1">#REF!</definedName>
    <definedName name="_Fill" localSheetId="6" hidden="1">#REF!</definedName>
    <definedName name="_Fill" localSheetId="7" hidden="1">#REF!</definedName>
    <definedName name="_Fill" localSheetId="1" hidden="1">#REF!</definedName>
    <definedName name="_Fill" hidden="1">#REF!</definedName>
    <definedName name="_Key2" localSheetId="25" hidden="1">#REF!</definedName>
    <definedName name="_Key2" localSheetId="29" hidden="1">#REF!</definedName>
    <definedName name="_Key2" localSheetId="35" hidden="1">#REF!</definedName>
    <definedName name="_Key2" localSheetId="37" hidden="1">#REF!</definedName>
    <definedName name="_Key2" localSheetId="1" hidden="1">#REF!</definedName>
    <definedName name="_Key2" hidden="1">#REF!</definedName>
    <definedName name="_Order1" hidden="1">255</definedName>
    <definedName name="_Order2" hidden="1">255</definedName>
    <definedName name="_Parse_Out" localSheetId="8" hidden="1">#REF!</definedName>
    <definedName name="_Parse_Out" localSheetId="10" hidden="1">#REF!</definedName>
    <definedName name="_Parse_Out" localSheetId="12" hidden="1">#REF!</definedName>
    <definedName name="_Parse_Out" localSheetId="25" hidden="1">#REF!</definedName>
    <definedName name="_Parse_Out" localSheetId="29" hidden="1">#REF!</definedName>
    <definedName name="_Parse_Out" localSheetId="30" hidden="1">#REF!</definedName>
    <definedName name="_Parse_Out" localSheetId="35" hidden="1">#REF!</definedName>
    <definedName name="_Parse_Out" localSheetId="36" hidden="1">#REF!</definedName>
    <definedName name="_Parse_Out" localSheetId="37" hidden="1">#REF!</definedName>
    <definedName name="_Parse_Out" localSheetId="5" hidden="1">#REF!</definedName>
    <definedName name="_Parse_Out" localSheetId="6" hidden="1">#REF!</definedName>
    <definedName name="_Parse_Out" localSheetId="45" hidden="1">#REF!</definedName>
    <definedName name="_Parse_Out" localSheetId="1" hidden="1">#REF!</definedName>
    <definedName name="_Parse_Out" hidden="1">#REF!</definedName>
    <definedName name="_Sort" localSheetId="8" hidden="1">#REF!</definedName>
    <definedName name="_Sort" localSheetId="12" hidden="1">#REF!</definedName>
    <definedName name="_Sort" localSheetId="25" hidden="1">#REF!</definedName>
    <definedName name="_Sort" localSheetId="29" hidden="1">#REF!</definedName>
    <definedName name="_Sort" localSheetId="35" hidden="1">#REF!</definedName>
    <definedName name="_Sort" localSheetId="37" hidden="1">#REF!</definedName>
    <definedName name="_Sort" localSheetId="45" hidden="1">#REF!</definedName>
    <definedName name="_Sort" localSheetId="1" hidden="1">#REF!</definedName>
    <definedName name="_Sort" hidden="1">#REF!</definedName>
    <definedName name="a" localSheetId="41">#REF!</definedName>
    <definedName name="a" localSheetId="8">#REF!</definedName>
    <definedName name="a" localSheetId="2">#REF!</definedName>
    <definedName name="a" localSheetId="11">#REF!</definedName>
    <definedName name="a" localSheetId="15">#REF!</definedName>
    <definedName name="a" localSheetId="17">#REF!</definedName>
    <definedName name="a" localSheetId="20">#REF!</definedName>
    <definedName name="a" localSheetId="22">#REF!</definedName>
    <definedName name="a" localSheetId="23">#REF!</definedName>
    <definedName name="a" localSheetId="24">#REF!</definedName>
    <definedName name="a" localSheetId="3">#REF!</definedName>
    <definedName name="a" localSheetId="25">#REF!</definedName>
    <definedName name="a" localSheetId="26">#REF!</definedName>
    <definedName name="a" localSheetId="29">#REF!</definedName>
    <definedName name="a" localSheetId="4">#REF!</definedName>
    <definedName name="a" localSheetId="30">#REF!</definedName>
    <definedName name="a" localSheetId="31">#REF!</definedName>
    <definedName name="a" localSheetId="32">#REF!</definedName>
    <definedName name="a" localSheetId="33">#REF!</definedName>
    <definedName name="a" localSheetId="34">#REF!</definedName>
    <definedName name="a" localSheetId="35">#REF!</definedName>
    <definedName name="a" localSheetId="36">#REF!</definedName>
    <definedName name="a" localSheetId="37">#REF!</definedName>
    <definedName name="a" localSheetId="5">#REF!</definedName>
    <definedName name="a" localSheetId="38">#REF!</definedName>
    <definedName name="a" localSheetId="39">#REF!</definedName>
    <definedName name="a" localSheetId="43">#N/A</definedName>
    <definedName name="a" localSheetId="44">#REF!</definedName>
    <definedName name="a" localSheetId="6">#REF!</definedName>
    <definedName name="a" localSheetId="45">#REF!</definedName>
    <definedName name="a" localSheetId="7">#REF!</definedName>
    <definedName name="a" localSheetId="1">#REF!</definedName>
    <definedName name="a">#REF!</definedName>
    <definedName name="A_IMPRESIÓN_IM" localSheetId="41">#REF!</definedName>
    <definedName name="A_IMPRESIÓN_IM" localSheetId="8">#REF!</definedName>
    <definedName name="A_IMPRESIÓN_IM" localSheetId="9">#REF!</definedName>
    <definedName name="A_IMPRESIÓN_IM" localSheetId="2">#REF!</definedName>
    <definedName name="A_IMPRESIÓN_IM" localSheetId="11">#REF!</definedName>
    <definedName name="A_IMPRESIÓN_IM" localSheetId="13">#REF!</definedName>
    <definedName name="A_IMPRESIÓN_IM" localSheetId="15">#REF!</definedName>
    <definedName name="A_IMPRESIÓN_IM" localSheetId="16">#REF!</definedName>
    <definedName name="A_IMPRESIÓN_IM" localSheetId="17">#REF!</definedName>
    <definedName name="A_IMPRESIÓN_IM" localSheetId="19">#REF!</definedName>
    <definedName name="A_IMPRESIÓN_IM" localSheetId="20">#REF!</definedName>
    <definedName name="A_IMPRESIÓN_IM" localSheetId="22">#REF!</definedName>
    <definedName name="A_IMPRESIÓN_IM" localSheetId="23">#REF!</definedName>
    <definedName name="A_IMPRESIÓN_IM" localSheetId="24">#REF!</definedName>
    <definedName name="A_IMPRESIÓN_IM" localSheetId="3">#REF!</definedName>
    <definedName name="A_IMPRESIÓN_IM" localSheetId="25">#REF!</definedName>
    <definedName name="A_impresión_IM" localSheetId="26">#REF!</definedName>
    <definedName name="A_IMPRESIÓN_IM" localSheetId="29">#REF!</definedName>
    <definedName name="A_IMPRESIÓN_IM" localSheetId="4">#REF!</definedName>
    <definedName name="A_IMPRESIÓN_IM" localSheetId="30">#REF!</definedName>
    <definedName name="A_IMPRESIÓN_IM" localSheetId="31">#REF!</definedName>
    <definedName name="A_IMPRESIÓN_IM" localSheetId="32">#REF!</definedName>
    <definedName name="A_IMPRESIÓN_IM" localSheetId="33">#REF!</definedName>
    <definedName name="A_IMPRESIÓN_IM" localSheetId="34">#REF!</definedName>
    <definedName name="A_IMPRESIÓN_IM" localSheetId="35">#REF!</definedName>
    <definedName name="A_IMPRESIÓN_IM" localSheetId="36">#REF!</definedName>
    <definedName name="A_IMPRESIÓN_IM" localSheetId="37">#REF!</definedName>
    <definedName name="A_IMPRESIÓN_IM" localSheetId="5">#REF!</definedName>
    <definedName name="A_IMPRESIÓN_IM" localSheetId="38">#REF!</definedName>
    <definedName name="A_IMPRESIÓN_IM" localSheetId="39">#REF!</definedName>
    <definedName name="A_IMPRESIÓN_IM" localSheetId="43">#N/A</definedName>
    <definedName name="A_IMPRESIÓN_IM" localSheetId="44">#REF!</definedName>
    <definedName name="A_IMPRESIÓN_IM" localSheetId="6">#REF!</definedName>
    <definedName name="A_IMPRESIÓN_IM" localSheetId="7">#REF!</definedName>
    <definedName name="A_IMPRESIÓN_IM" localSheetId="1">#REF!</definedName>
    <definedName name="A_IMPRESIÓN_IM">#REF!</definedName>
    <definedName name="ab" localSheetId="35">#REF!</definedName>
    <definedName name="ab" localSheetId="37">#REF!</definedName>
    <definedName name="ab">#REF!</definedName>
    <definedName name="Aimpresión" localSheetId="35">#REF!</definedName>
    <definedName name="Aimpresión">#REF!</definedName>
    <definedName name="_xlnm.Print_Area" localSheetId="41">'(46)'!$A$1:$H$57</definedName>
    <definedName name="_xlnm.Print_Area" localSheetId="8">'10 (11-12) '!$A$1:$H$134</definedName>
    <definedName name="_xlnm.Print_Area" localSheetId="9">'11 (13)'!$A$1:$G$54</definedName>
    <definedName name="_xlnm.Print_Area" localSheetId="10">'12 (14)'!$A$1:$F$53</definedName>
    <definedName name="_xlnm.Print_Area" localSheetId="2">'1-2 (4)'!$A$1:$G$57</definedName>
    <definedName name="_xlnm.Print_Area" localSheetId="11">'13 (15)'!$A$1:$L$55</definedName>
    <definedName name="_xlnm.Print_Area" localSheetId="12">'14 (16)'!$A$1:$H$63</definedName>
    <definedName name="_xlnm.Print_Area" localSheetId="14">'16(18)'!$A$1:$G$57</definedName>
    <definedName name="_xlnm.Print_Area" localSheetId="15">'17 (19)'!$A$1:$F$55</definedName>
    <definedName name="_xlnm.Print_Area" localSheetId="16">'18 (20)'!$A$1:$H$38</definedName>
    <definedName name="_xlnm.Print_Area" localSheetId="17">'19 (21)'!$A$1:$I$56</definedName>
    <definedName name="_xlnm.Print_Area" localSheetId="19">'22 (23)'!$A$1:$F$65</definedName>
    <definedName name="_xlnm.Print_Area" localSheetId="20">'23 (24-25)'!$A$1:$H$114</definedName>
    <definedName name="_xlnm.Print_Area" localSheetId="21">'24-25 (26)'!$A$1:$F$67</definedName>
    <definedName name="_xlnm.Print_Area" localSheetId="22">'26-27 (27)'!$A$1:$J$58</definedName>
    <definedName name="_xlnm.Print_Area" localSheetId="23">'28 (28)'!$A$1:$M$65</definedName>
    <definedName name="_xlnm.Print_Area" localSheetId="24">'29 (29)'!$A$1:$L$55</definedName>
    <definedName name="_xlnm.Print_Area" localSheetId="3">'3 (5-6)'!$A$1:$I$138</definedName>
    <definedName name="_xlnm.Print_Area" localSheetId="25">'30-34 (30)'!$A$1:$F$104</definedName>
    <definedName name="_xlnm.Print_Area" localSheetId="26">'35-36 (31)'!$A$1:$G$63</definedName>
    <definedName name="_xlnm.Print_Area" localSheetId="27">'37 (32)'!$A$1:$F$59</definedName>
    <definedName name="_xlnm.Print_Area" localSheetId="28">'38 (33)'!$A$1:$H$69</definedName>
    <definedName name="_xlnm.Print_Area" localSheetId="29">'39 (34) '!$A$1:$Q$54</definedName>
    <definedName name="_xlnm.Print_Area" localSheetId="4">'4 (7)'!$A$1:$F$51</definedName>
    <definedName name="_xlnm.Print_Area" localSheetId="30">'40 (35)'!$A$1:$L$51</definedName>
    <definedName name="_xlnm.Print_Area" localSheetId="31">'41-42 (36)'!$A$1:$E$60</definedName>
    <definedName name="_xlnm.Print_Area" localSheetId="35">'47 (40)'!$A$1:$H$58</definedName>
    <definedName name="_xlnm.Print_Area" localSheetId="36">'48 (41)'!$A$1:$F$49</definedName>
    <definedName name="_xlnm.Print_Area" localSheetId="37">'49-50 (42)'!$A$1:$F$58</definedName>
    <definedName name="_xlnm.Print_Area" localSheetId="5">'5 (8)'!$A$1:$L$56</definedName>
    <definedName name="_xlnm.Print_Area" localSheetId="38">'51 (43)'!$A$1:$F$54</definedName>
    <definedName name="_xlnm.Print_Area" localSheetId="39">'52 (44)'!$A$1:$O$44</definedName>
    <definedName name="_xlnm.Print_Area" localSheetId="40">'53-54 (45)'!$A$1:$F$74</definedName>
    <definedName name="_xlnm.Print_Area" localSheetId="43">'57-58 (48)'!$A$1:$F$40</definedName>
    <definedName name="_xlnm.Print_Area" localSheetId="44">'59 (49)'!$A$1:$B$62</definedName>
    <definedName name="_xlnm.Print_Area" localSheetId="6">'6 (9)'!$A$1:$H$61</definedName>
    <definedName name="_xlnm.Print_Area" localSheetId="45">'60 (50)'!$A$1:$D$85</definedName>
    <definedName name="_xlnm.Print_Area" localSheetId="7">'7-8-9 (10)'!$A$1:$F$69</definedName>
    <definedName name="_xlnm.Print_Area" localSheetId="1">Indice!$A$1:$B$81</definedName>
    <definedName name="_xlnm.Print_Area">#N/A</definedName>
    <definedName name="arreglo" localSheetId="8">#REF!</definedName>
    <definedName name="arreglo" localSheetId="12">#REF!</definedName>
    <definedName name="arreglo" localSheetId="25">#REF!</definedName>
    <definedName name="arreglo" localSheetId="26">#REF!</definedName>
    <definedName name="arreglo" localSheetId="29">#REF!</definedName>
    <definedName name="arreglo" localSheetId="30">#REF!</definedName>
    <definedName name="arreglo" localSheetId="35">#REF!</definedName>
    <definedName name="arreglo" localSheetId="36">#REF!</definedName>
    <definedName name="arreglo" localSheetId="37">#REF!</definedName>
    <definedName name="arreglo" localSheetId="5">#REF!</definedName>
    <definedName name="arreglo" localSheetId="6">#REF!</definedName>
    <definedName name="arreglo">#REF!</definedName>
    <definedName name="Atm" localSheetId="8">#REF!</definedName>
    <definedName name="Atm" localSheetId="10">#REF!</definedName>
    <definedName name="Atm" localSheetId="11">#REF!</definedName>
    <definedName name="Atm" localSheetId="12">#REF!</definedName>
    <definedName name="Atm" localSheetId="24">#REF!</definedName>
    <definedName name="Atm" localSheetId="25">#REF!</definedName>
    <definedName name="Atm" localSheetId="29">#REF!</definedName>
    <definedName name="Atm" localSheetId="35">#REF!</definedName>
    <definedName name="Atm" localSheetId="37">#REF!</definedName>
    <definedName name="Atm" localSheetId="5">#REF!</definedName>
    <definedName name="Atm" localSheetId="6">#REF!</definedName>
    <definedName name="Atm" localSheetId="45">#REF!</definedName>
    <definedName name="Atm" localSheetId="7">#REF!</definedName>
    <definedName name="Atm" localSheetId="1">#REF!</definedName>
    <definedName name="Atm">#REF!</definedName>
    <definedName name="_xlnm.Database">#REF!</definedName>
    <definedName name="Bosques">#N/A</definedName>
    <definedName name="conflicto" localSheetId="41">#REF!</definedName>
    <definedName name="conflicto" localSheetId="8">#REF!</definedName>
    <definedName name="conflicto" localSheetId="10">#REF!</definedName>
    <definedName name="conflicto" localSheetId="2">#REF!</definedName>
    <definedName name="conflicto" localSheetId="11">#REF!</definedName>
    <definedName name="conflicto" localSheetId="12">#REF!</definedName>
    <definedName name="conflicto" localSheetId="15">#REF!</definedName>
    <definedName name="conflicto" localSheetId="17">#REF!</definedName>
    <definedName name="conflicto" localSheetId="20">#REF!</definedName>
    <definedName name="conflicto" localSheetId="22">#REF!</definedName>
    <definedName name="conflicto" localSheetId="23">#REF!</definedName>
    <definedName name="conflicto" localSheetId="24">#REF!</definedName>
    <definedName name="conflicto" localSheetId="3">#REF!</definedName>
    <definedName name="conflicto" localSheetId="25">#REF!</definedName>
    <definedName name="conflicto" localSheetId="26">#REF!</definedName>
    <definedName name="conflicto" localSheetId="29">#REF!</definedName>
    <definedName name="conflicto" localSheetId="4">#REF!</definedName>
    <definedName name="conflicto" localSheetId="30">#REF!</definedName>
    <definedName name="conflicto" localSheetId="31">#REF!</definedName>
    <definedName name="conflicto" localSheetId="32">#REF!</definedName>
    <definedName name="conflicto" localSheetId="33">#REF!</definedName>
    <definedName name="conflicto" localSheetId="34">#REF!</definedName>
    <definedName name="conflicto" localSheetId="35">#REF!</definedName>
    <definedName name="conflicto" localSheetId="36">#REF!</definedName>
    <definedName name="conflicto" localSheetId="37">#REF!</definedName>
    <definedName name="conflicto" localSheetId="5">#REF!</definedName>
    <definedName name="conflicto" localSheetId="38">#REF!</definedName>
    <definedName name="conflicto" localSheetId="39">#REF!</definedName>
    <definedName name="conflicto" localSheetId="43">#N/A</definedName>
    <definedName name="conflicto" localSheetId="44">#REF!</definedName>
    <definedName name="conflicto" localSheetId="6">#REF!</definedName>
    <definedName name="conflicto" localSheetId="45">#REF!</definedName>
    <definedName name="conflicto" localSheetId="7">#REF!</definedName>
    <definedName name="conflicto" localSheetId="1">#REF!</definedName>
    <definedName name="conflicto">#REF!</definedName>
    <definedName name="conflicto2" localSheetId="41">#REF!</definedName>
    <definedName name="conflicto2" localSheetId="8">#REF!</definedName>
    <definedName name="conflicto2" localSheetId="2">#REF!</definedName>
    <definedName name="conflicto2" localSheetId="11">#REF!</definedName>
    <definedName name="conflicto2" localSheetId="12">#REF!</definedName>
    <definedName name="conflicto2" localSheetId="15">#REF!</definedName>
    <definedName name="conflicto2" localSheetId="17">#REF!</definedName>
    <definedName name="conflicto2" localSheetId="20">#REF!</definedName>
    <definedName name="conflicto2" localSheetId="22">#REF!</definedName>
    <definedName name="conflicto2" localSheetId="23">#REF!</definedName>
    <definedName name="conflicto2" localSheetId="24">#REF!</definedName>
    <definedName name="conflicto2" localSheetId="3">#REF!</definedName>
    <definedName name="conflicto2" localSheetId="25">#REF!</definedName>
    <definedName name="conflicto2" localSheetId="26">#REF!</definedName>
    <definedName name="conflicto2" localSheetId="29">#REF!</definedName>
    <definedName name="conflicto2" localSheetId="4">#REF!</definedName>
    <definedName name="conflicto2" localSheetId="30">#REF!</definedName>
    <definedName name="conflicto2" localSheetId="31">#REF!</definedName>
    <definedName name="conflicto2" localSheetId="32">#REF!</definedName>
    <definedName name="conflicto2" localSheetId="33">#REF!</definedName>
    <definedName name="conflicto2" localSheetId="34">#REF!</definedName>
    <definedName name="conflicto2" localSheetId="35">#REF!</definedName>
    <definedName name="conflicto2" localSheetId="36">#REF!</definedName>
    <definedName name="conflicto2" localSheetId="37">#REF!</definedName>
    <definedName name="conflicto2" localSheetId="5">#REF!</definedName>
    <definedName name="conflicto2" localSheetId="38">#REF!</definedName>
    <definedName name="conflicto2" localSheetId="39">#REF!</definedName>
    <definedName name="conflicto2" localSheetId="43">#N/A</definedName>
    <definedName name="conflicto2" localSheetId="44">#REF!</definedName>
    <definedName name="conflicto2" localSheetId="6">#REF!</definedName>
    <definedName name="conflicto2" localSheetId="45">#REF!</definedName>
    <definedName name="conflicto2" localSheetId="7">#REF!</definedName>
    <definedName name="conflicto2" localSheetId="1">#REF!</definedName>
    <definedName name="conflicto2">#REF!</definedName>
    <definedName name="copia" localSheetId="8">#REF!</definedName>
    <definedName name="copia" localSheetId="11">#REF!</definedName>
    <definedName name="copia" localSheetId="12">#REF!</definedName>
    <definedName name="copia" localSheetId="24">#REF!</definedName>
    <definedName name="copia" localSheetId="25">#REF!</definedName>
    <definedName name="copia" localSheetId="29">#REF!</definedName>
    <definedName name="copia" localSheetId="35">#REF!</definedName>
    <definedName name="copia" localSheetId="37">#REF!</definedName>
    <definedName name="copia" localSheetId="5">#REF!</definedName>
    <definedName name="copia" localSheetId="6">#REF!</definedName>
    <definedName name="copia" localSheetId="45">#REF!</definedName>
    <definedName name="copia" localSheetId="7">#REF!</definedName>
    <definedName name="copia" localSheetId="1">#REF!</definedName>
    <definedName name="copia">#REF!</definedName>
    <definedName name="copiaaa" localSheetId="8">#REF!</definedName>
    <definedName name="copiaaa" localSheetId="11">#REF!</definedName>
    <definedName name="copiaaa" localSheetId="24">#REF!</definedName>
    <definedName name="copiaaa" localSheetId="25">#REF!</definedName>
    <definedName name="copiaaa" localSheetId="29">#REF!</definedName>
    <definedName name="copiaaa" localSheetId="35">#REF!</definedName>
    <definedName name="copiaaa" localSheetId="37">#REF!</definedName>
    <definedName name="copiaaa" localSheetId="5">#REF!</definedName>
    <definedName name="copiaaa" localSheetId="6">#REF!</definedName>
    <definedName name="copiaaa" localSheetId="7">#REF!</definedName>
    <definedName name="copiaaa" localSheetId="1">#REF!</definedName>
    <definedName name="copiaaa">#REF!</definedName>
    <definedName name="Database" localSheetId="41">#REF!</definedName>
    <definedName name="Database" localSheetId="11">#REF!</definedName>
    <definedName name="Database" localSheetId="15">#REF!</definedName>
    <definedName name="Database" localSheetId="17">#REF!</definedName>
    <definedName name="Database" localSheetId="24">#REF!</definedName>
    <definedName name="Database" localSheetId="25">#REF!</definedName>
    <definedName name="Database" localSheetId="29">#REF!</definedName>
    <definedName name="Database" localSheetId="35">#REF!</definedName>
    <definedName name="Database" localSheetId="37">#REF!</definedName>
    <definedName name="Database" localSheetId="38">#REF!</definedName>
    <definedName name="Database" localSheetId="39">#REF!</definedName>
    <definedName name="Database" localSheetId="43">#N/A</definedName>
    <definedName name="Database" localSheetId="44">#REF!</definedName>
    <definedName name="Database" localSheetId="45">#REF!</definedName>
    <definedName name="Database" localSheetId="1">#REF!</definedName>
    <definedName name="Database">#REF!</definedName>
    <definedName name="Diez">#REF!</definedName>
    <definedName name="dos" localSheetId="8">#REF!</definedName>
    <definedName name="dos" localSheetId="11">#REF!</definedName>
    <definedName name="dos" localSheetId="24">#REF!</definedName>
    <definedName name="dos" localSheetId="25">#REF!</definedName>
    <definedName name="dos" localSheetId="29">#REF!</definedName>
    <definedName name="dos" localSheetId="35">#REF!</definedName>
    <definedName name="dos" localSheetId="37">#REF!</definedName>
    <definedName name="dos" localSheetId="5">#REF!</definedName>
    <definedName name="dos" localSheetId="6">#REF!</definedName>
    <definedName name="dos" localSheetId="7">#REF!</definedName>
    <definedName name="dos" localSheetId="1">#REF!</definedName>
    <definedName name="dos">#REF!</definedName>
    <definedName name="ee" localSheetId="25" hidden="1">#REF!</definedName>
    <definedName name="ee" localSheetId="29" hidden="1">#REF!</definedName>
    <definedName name="ee" localSheetId="35" hidden="1">#REF!</definedName>
    <definedName name="ee" localSheetId="37" hidden="1">#REF!</definedName>
    <definedName name="ee" localSheetId="1" hidden="1">#REF!</definedName>
    <definedName name="ee" hidden="1">#REF!</definedName>
    <definedName name="encabezados" localSheetId="8">OFFSET([1]InTablas!$B$1,0,0,1,COUNTA([1]InTablas!#REF!))</definedName>
    <definedName name="encabezados" localSheetId="25">OFFSET([2]InTablas!$B$1,0,0,1,COUNTA([2]InTablas!#REF!))</definedName>
    <definedName name="encabezados" localSheetId="26">OFFSET([1]InTablas!$B$1,0,0,1,COUNTA([1]InTablas!#REF!))</definedName>
    <definedName name="encabezados" localSheetId="35">OFFSET([3]InTablas!$B$1,0,0,1,COUNTA([3]InTablas!#REF!))</definedName>
    <definedName name="encabezados">OFFSET([3]InTablas!$B$1,0,0,1,COUNTA([3]InTablas!#REF!))</definedName>
    <definedName name="Energia1" hidden="1">#REF!</definedName>
    <definedName name="evelyn" localSheetId="8">#REF!</definedName>
    <definedName name="evelyn" localSheetId="11">#REF!</definedName>
    <definedName name="evelyn" localSheetId="12">#REF!</definedName>
    <definedName name="evelyn" localSheetId="24">#REF!</definedName>
    <definedName name="evelyn" localSheetId="25">#REF!</definedName>
    <definedName name="evelyn" localSheetId="29">#REF!</definedName>
    <definedName name="evelyn" localSheetId="30">#REF!</definedName>
    <definedName name="evelyn" localSheetId="35">#REF!</definedName>
    <definedName name="evelyn" localSheetId="36">#REF!</definedName>
    <definedName name="evelyn" localSheetId="37">#REF!</definedName>
    <definedName name="evelyn" localSheetId="5">#REF!</definedName>
    <definedName name="evelyn" localSheetId="6">#REF!</definedName>
    <definedName name="evelyn" localSheetId="45">#REF!</definedName>
    <definedName name="evelyn" localSheetId="7">#REF!</definedName>
    <definedName name="evelyn" localSheetId="1">#REF!</definedName>
    <definedName name="evelyn">#REF!</definedName>
    <definedName name="ff" localSheetId="8" hidden="1">#REF!</definedName>
    <definedName name="ff" localSheetId="10" hidden="1">#REF!</definedName>
    <definedName name="ff" localSheetId="12" hidden="1">#REF!</definedName>
    <definedName name="ff" localSheetId="25" hidden="1">#REF!</definedName>
    <definedName name="ff" localSheetId="29" hidden="1">#REF!</definedName>
    <definedName name="ff" localSheetId="35" hidden="1">#REF!</definedName>
    <definedName name="ff" localSheetId="37" hidden="1">#REF!</definedName>
    <definedName name="ff" localSheetId="45" hidden="1">#REF!</definedName>
    <definedName name="ff" localSheetId="1" hidden="1">#REF!</definedName>
    <definedName name="ff" hidden="1">#REF!</definedName>
    <definedName name="ia" localSheetId="41">#REF!</definedName>
    <definedName name="ia" localSheetId="8">#REF!</definedName>
    <definedName name="ia" localSheetId="2">#REF!</definedName>
    <definedName name="ia" localSheetId="11">#REF!</definedName>
    <definedName name="ia" localSheetId="15">#REF!</definedName>
    <definedName name="ia" localSheetId="17">#REF!</definedName>
    <definedName name="ia" localSheetId="20">#REF!</definedName>
    <definedName name="ia" localSheetId="22">#REF!</definedName>
    <definedName name="ia" localSheetId="23">#REF!</definedName>
    <definedName name="ia" localSheetId="24">#REF!</definedName>
    <definedName name="ia" localSheetId="3">#REF!</definedName>
    <definedName name="ia" localSheetId="25">#REF!</definedName>
    <definedName name="ia" localSheetId="26">#REF!</definedName>
    <definedName name="ia" localSheetId="29">#REF!</definedName>
    <definedName name="ia" localSheetId="4">#REF!</definedName>
    <definedName name="ia" localSheetId="30">#REF!</definedName>
    <definedName name="ia" localSheetId="31">#REF!</definedName>
    <definedName name="ia" localSheetId="32">#REF!</definedName>
    <definedName name="ia" localSheetId="33">#REF!</definedName>
    <definedName name="ia" localSheetId="34">#REF!</definedName>
    <definedName name="ia" localSheetId="35">#REF!</definedName>
    <definedName name="ia" localSheetId="36">#REF!</definedName>
    <definedName name="ia" localSheetId="37">#REF!</definedName>
    <definedName name="ia" localSheetId="5">#REF!</definedName>
    <definedName name="ia" localSheetId="38">#REF!</definedName>
    <definedName name="ia" localSheetId="39">#REF!</definedName>
    <definedName name="ia" localSheetId="43">#N/A</definedName>
    <definedName name="ia" localSheetId="44">#REF!</definedName>
    <definedName name="ia" localSheetId="6">#REF!</definedName>
    <definedName name="ia" localSheetId="45">#REF!</definedName>
    <definedName name="ia" localSheetId="7">#REF!</definedName>
    <definedName name="ia" localSheetId="1">#REF!</definedName>
    <definedName name="ia">#REF!</definedName>
    <definedName name="ii" localSheetId="25" hidden="1">#REF!</definedName>
    <definedName name="ii" localSheetId="29" hidden="1">#REF!</definedName>
    <definedName name="ii" localSheetId="35" hidden="1">#REF!</definedName>
    <definedName name="ii" localSheetId="37" hidden="1">#REF!</definedName>
    <definedName name="ii" localSheetId="1" hidden="1">#REF!</definedName>
    <definedName name="ii" hidden="1">#REF!</definedName>
    <definedName name="Mapa_original" localSheetId="41">#REF!</definedName>
    <definedName name="Mapa_original" localSheetId="25">#REF!</definedName>
    <definedName name="Mapa_original" localSheetId="29">#REF!</definedName>
    <definedName name="Mapa_original" localSheetId="35">#REF!</definedName>
    <definedName name="Mapa_original" localSheetId="37">#REF!</definedName>
    <definedName name="Mapa_original" localSheetId="38">#REF!</definedName>
    <definedName name="Mapa_original" localSheetId="39">#REF!</definedName>
    <definedName name="Mapa_original" localSheetId="1">#REF!</definedName>
    <definedName name="Mapa_original">#REF!</definedName>
    <definedName name="mariae">#REF!</definedName>
    <definedName name="MediasMensualesProvinciales_Tabla_de_referencias_cruzadas" localSheetId="8">'[4]Indicadores adicionales 10.3'!$A$1:$N$16</definedName>
    <definedName name="MediasMensualesProvinciales_Tabla_de_referencias_cruzadas" localSheetId="25">'[5]Indicadores adicionales 10.3'!$A$1:$N$16</definedName>
    <definedName name="MediasMensualesProvinciales_Tabla_de_referencias_cruzadas" localSheetId="26">'[4]Indicadores adicionales 10.3'!$A$1:$N$16</definedName>
    <definedName name="MediasMensualesProvinciales_Tabla_de_referencias_cruzadas">'[6]Indicadores adicionales 10.3'!$A$1:$N$16</definedName>
    <definedName name="nuevo" localSheetId="41" hidden="1">#REF!</definedName>
    <definedName name="nuevo" localSheetId="8" hidden="1">#REF!</definedName>
    <definedName name="nuevo" localSheetId="11" hidden="1">#REF!</definedName>
    <definedName name="nuevo" localSheetId="12" hidden="1">#REF!</definedName>
    <definedName name="nuevo" localSheetId="15" hidden="1">#REF!</definedName>
    <definedName name="nuevo" localSheetId="17" hidden="1">#REF!</definedName>
    <definedName name="nuevo" localSheetId="24" hidden="1">#REF!</definedName>
    <definedName name="nuevo" localSheetId="3" hidden="1">#REF!</definedName>
    <definedName name="nuevo" localSheetId="25" hidden="1">#REF!</definedName>
    <definedName name="nuevo" localSheetId="26" hidden="1">#REF!</definedName>
    <definedName name="nuevo" localSheetId="29" hidden="1">#REF!</definedName>
    <definedName name="nuevo" localSheetId="4" hidden="1">#REF!</definedName>
    <definedName name="nuevo" localSheetId="35" hidden="1">#REF!</definedName>
    <definedName name="nuevo" localSheetId="37" hidden="1">#REF!</definedName>
    <definedName name="nuevo" localSheetId="5" hidden="1">#REF!</definedName>
    <definedName name="nuevo" localSheetId="38" hidden="1">#REF!</definedName>
    <definedName name="nuevo" localSheetId="39" hidden="1">#REF!</definedName>
    <definedName name="nuevo" localSheetId="43" hidden="1">#N/A</definedName>
    <definedName name="nuevo" localSheetId="44" hidden="1">#REF!</definedName>
    <definedName name="nuevo" localSheetId="6" hidden="1">#REF!</definedName>
    <definedName name="nuevo" localSheetId="45" hidden="1">#REF!</definedName>
    <definedName name="nuevo" localSheetId="7" hidden="1">#REF!</definedName>
    <definedName name="nuevo" localSheetId="1" hidden="1">#REF!</definedName>
    <definedName name="nuevo" hidden="1">#REF!</definedName>
    <definedName name="oj" hidden="1">'[7]I-5'!$A$38:$A$43</definedName>
    <definedName name="ojo" localSheetId="8" hidden="1">#REF!</definedName>
    <definedName name="ojo" localSheetId="10" hidden="1">#REF!</definedName>
    <definedName name="ojo" localSheetId="12" hidden="1">#REF!</definedName>
    <definedName name="ojo" localSheetId="25" hidden="1">#REF!</definedName>
    <definedName name="ojo" localSheetId="29" hidden="1">#REF!</definedName>
    <definedName name="ojo" localSheetId="30" hidden="1">#REF!</definedName>
    <definedName name="ojo" localSheetId="35" hidden="1">#REF!</definedName>
    <definedName name="ojo" localSheetId="36" hidden="1">#REF!</definedName>
    <definedName name="ojo" localSheetId="37" hidden="1">#REF!</definedName>
    <definedName name="ojo" localSheetId="5" hidden="1">#REF!</definedName>
    <definedName name="ojo" localSheetId="6" hidden="1">#REF!</definedName>
    <definedName name="ojo" localSheetId="45" hidden="1">#REF!</definedName>
    <definedName name="ojo" localSheetId="1" hidden="1">#REF!</definedName>
    <definedName name="ojo" hidden="1">#REF!</definedName>
    <definedName name="Panorama" localSheetId="12">#REF!</definedName>
    <definedName name="Panorama" localSheetId="25">#REF!</definedName>
    <definedName name="Panorama">#REF!</definedName>
    <definedName name="Print_Area" localSheetId="41">'(46)'!$A$1:$G$59</definedName>
    <definedName name="Print_Area" localSheetId="9">'11 (13)'!$A$1:$G$54</definedName>
    <definedName name="Print_Area" localSheetId="10">'12 (14)'!$A$1:$E$51</definedName>
    <definedName name="Print_Area" localSheetId="2">'1-2 (4)'!$A$1:$G$57</definedName>
    <definedName name="Print_Area" localSheetId="11">'13 (15)'!$A$1:$L$55</definedName>
    <definedName name="Print_Area" localSheetId="12">'14 (16)'!$A$1:$H$64</definedName>
    <definedName name="Print_Area" localSheetId="13">'15 (17)'!$A$1:$H$37</definedName>
    <definedName name="Print_Area" localSheetId="14">'16(18)'!$A$1:$G$57</definedName>
    <definedName name="Print_Area" localSheetId="15">'17 (19)'!$A$1:$F$55</definedName>
    <definedName name="Print_Area" localSheetId="16">'18 (20)'!$A$1:$G$39</definedName>
    <definedName name="Print_Area" localSheetId="17">'19 (21)'!$A$1:$H$56</definedName>
    <definedName name="Print_Area" localSheetId="18">'20-21(22)'!$A$1:$G$53</definedName>
    <definedName name="Print_Area" localSheetId="19">'22 (23)'!$A$1:$F$65</definedName>
    <definedName name="Print_Area" localSheetId="20">'23 (24-25)'!$A$1:$H$114</definedName>
    <definedName name="Print_Area" localSheetId="22">'26-27 (27)'!$A$1:$J$58</definedName>
    <definedName name="Print_Area" localSheetId="23">'28 (28)'!$A$1:$M$65</definedName>
    <definedName name="Print_Area" localSheetId="24">'29 (29)'!$A$1:$L$55</definedName>
    <definedName name="Print_Area" localSheetId="3">'3 (5-6)'!$A$1:$I$138</definedName>
    <definedName name="Print_Area" localSheetId="25">'30-34 (30)'!$A$1:$F$104</definedName>
    <definedName name="Print_Area" localSheetId="28">'38 (33)'!$A$1:$H$70</definedName>
    <definedName name="Print_Area" localSheetId="29">'39 (34) '!$A$1:$O$54</definedName>
    <definedName name="Print_Area" localSheetId="4">'4 (7)'!$A$1:$F$51</definedName>
    <definedName name="Print_Area" localSheetId="30">'40 (35)'!$A$1:$L$51</definedName>
    <definedName name="Print_Area" localSheetId="31">'41-42 (36)'!$A$1:$E$59</definedName>
    <definedName name="Print_Area" localSheetId="32">'43 (37)'!$A$1:$F$55</definedName>
    <definedName name="Print_Area" localSheetId="33">'44 (38)'!$A$1:$F$50</definedName>
    <definedName name="Print_Area" localSheetId="34">'45-46 (39)'!$A$1:$G$52</definedName>
    <definedName name="Print_Area" localSheetId="35">'47 (40)'!$A$1:$H$57</definedName>
    <definedName name="Print_Area" localSheetId="36">'48 (41)'!$A$1:$F$48</definedName>
    <definedName name="Print_Area" localSheetId="37">'49-50 (42)'!$A$1:$F$57</definedName>
    <definedName name="Print_Area" localSheetId="5">'5 (8)'!$A$1:$L$56</definedName>
    <definedName name="Print_Area" localSheetId="38">'51 (43)'!$A$1:$E$58</definedName>
    <definedName name="Print_Area" localSheetId="39">'52 (44)'!$A$1:$N$47</definedName>
    <definedName name="Print_Area" localSheetId="40">'53-54 (45)'!$A$1:$F$72</definedName>
    <definedName name="Print_Area" localSheetId="42">'55-56 (47)'!$A$1:$I$56</definedName>
    <definedName name="Print_Area" localSheetId="43">'57-58 (48)'!$A$1:$F$40</definedName>
    <definedName name="Print_Area" localSheetId="44">'59 (49)'!$A$1:$B$62</definedName>
    <definedName name="Print_Area" localSheetId="6">'6 (9)'!$A$1:$H$61</definedName>
    <definedName name="Print_Area" localSheetId="45">'60 (50)'!$A$1:$D$85</definedName>
    <definedName name="Print_Area" localSheetId="7">'7-8-9 (10)'!$A$1:$F$69</definedName>
    <definedName name="Print_Area" localSheetId="1">Indice!$A$1:$B$84</definedName>
    <definedName name="Print_Area">#N/A</definedName>
    <definedName name="Print_Area_MI" localSheetId="8">#REF!</definedName>
    <definedName name="Print_Area_MI" localSheetId="12">#REF!</definedName>
    <definedName name="Print_Area_MI" localSheetId="25">#REF!</definedName>
    <definedName name="Print_Area_MI" localSheetId="29">#REF!</definedName>
    <definedName name="Print_Area_MI" localSheetId="35">#REF!</definedName>
    <definedName name="Print_Area_MI" localSheetId="37">#REF!</definedName>
    <definedName name="Print_Area_MI" localSheetId="45">#REF!</definedName>
    <definedName name="Print_Area_MI" localSheetId="1">#REF!</definedName>
    <definedName name="Print_Area_MI">#REF!</definedName>
    <definedName name="propuesta" localSheetId="8">#REF!</definedName>
    <definedName name="propuesta" localSheetId="12">#REF!</definedName>
    <definedName name="propuesta" localSheetId="25">#REF!</definedName>
    <definedName name="propuesta" localSheetId="35">#REF!</definedName>
    <definedName name="propuesta" localSheetId="37">#REF!</definedName>
    <definedName name="propuesta" localSheetId="45">#REF!</definedName>
    <definedName name="propuesta">#REF!</definedName>
    <definedName name="Prueba" localSheetId="8">OFFSET([8]InTablas!$B$1,0,0,1,COUNTA([8]InTablas!#REF!))</definedName>
    <definedName name="Prueba" localSheetId="25">OFFSET([9]InTablas!$B$1,0,0,1,COUNTA([9]InTablas!#REF!))</definedName>
    <definedName name="Prueba" localSheetId="26">OFFSET([8]InTablas!$B$1,0,0,1,COUNTA([8]InTablas!#REF!))</definedName>
    <definedName name="Prueba" localSheetId="29">OFFSET([10]InTablas!$B$1,0,0,1,COUNTA([10]InTablas!#REF!))</definedName>
    <definedName name="Prueba" localSheetId="35">OFFSET([10]InTablas!$B$1,0,0,1,COUNTA([10]InTablas!#REF!))</definedName>
    <definedName name="Prueba" localSheetId="37">OFFSET([10]InTablas!$B$1,0,0,1,COUNTA([10]InTablas!#REF!))</definedName>
    <definedName name="Prueba" localSheetId="45">OFFSET([11]InTablas!$B$1,0,0,1,COUNTA([11]InTablas!#REF!))</definedName>
    <definedName name="Prueba" localSheetId="1">OFFSET([10]InTablas!$B$1,0,0,1,COUNTA([10]InTablas!#REF!))</definedName>
    <definedName name="Prueba">OFFSET([10]InTablas!$B$1,0,0,1,COUNTA([10]InTablas!#REF!))</definedName>
    <definedName name="q" localSheetId="8">#REF!</definedName>
    <definedName name="q" localSheetId="11">#REF!</definedName>
    <definedName name="q" localSheetId="12">#REF!</definedName>
    <definedName name="q" localSheetId="15">#REF!</definedName>
    <definedName name="q" localSheetId="17">#REF!</definedName>
    <definedName name="q" localSheetId="24">#REF!</definedName>
    <definedName name="q" localSheetId="25">#REF!</definedName>
    <definedName name="q" localSheetId="29">#REF!</definedName>
    <definedName name="q" localSheetId="35">#REF!</definedName>
    <definedName name="q" localSheetId="37">#REF!</definedName>
    <definedName name="q" localSheetId="5">#REF!</definedName>
    <definedName name="q" localSheetId="6">#REF!</definedName>
    <definedName name="q" localSheetId="45">#REF!</definedName>
    <definedName name="q" localSheetId="7">#REF!</definedName>
    <definedName name="q" localSheetId="1">#REF!</definedName>
    <definedName name="q">#REF!</definedName>
    <definedName name="ra" localSheetId="41">#REF!</definedName>
    <definedName name="ra" localSheetId="8">#REF!</definedName>
    <definedName name="ra" localSheetId="2">#REF!</definedName>
    <definedName name="ra" localSheetId="11">#REF!</definedName>
    <definedName name="ra" localSheetId="12">#REF!</definedName>
    <definedName name="ra" localSheetId="15">#REF!</definedName>
    <definedName name="ra" localSheetId="17">#REF!</definedName>
    <definedName name="ra" localSheetId="20">#REF!</definedName>
    <definedName name="ra" localSheetId="22">#REF!</definedName>
    <definedName name="ra" localSheetId="23">#REF!</definedName>
    <definedName name="ra" localSheetId="24">#REF!</definedName>
    <definedName name="ra" localSheetId="3">#REF!</definedName>
    <definedName name="ra" localSheetId="25">#REF!</definedName>
    <definedName name="ra" localSheetId="26">#REF!</definedName>
    <definedName name="ra" localSheetId="29">#REF!</definedName>
    <definedName name="ra" localSheetId="4">#REF!</definedName>
    <definedName name="ra" localSheetId="30">#REF!</definedName>
    <definedName name="ra" localSheetId="31">#REF!</definedName>
    <definedName name="ra" localSheetId="32">#REF!</definedName>
    <definedName name="ra" localSheetId="33">#REF!</definedName>
    <definedName name="ra" localSheetId="34">#REF!</definedName>
    <definedName name="ra" localSheetId="35">#REF!</definedName>
    <definedName name="ra" localSheetId="36">#REF!</definedName>
    <definedName name="ra" localSheetId="37">#REF!</definedName>
    <definedName name="ra" localSheetId="5">#REF!</definedName>
    <definedName name="ra" localSheetId="38">#REF!</definedName>
    <definedName name="ra" localSheetId="39">#REF!</definedName>
    <definedName name="ra" localSheetId="43">#N/A</definedName>
    <definedName name="ra" localSheetId="44">#REF!</definedName>
    <definedName name="ra" localSheetId="6">#REF!</definedName>
    <definedName name="ra" localSheetId="45">#REF!</definedName>
    <definedName name="ra" localSheetId="7">#REF!</definedName>
    <definedName name="ra" localSheetId="1">#REF!</definedName>
    <definedName name="ra">#REF!</definedName>
    <definedName name="w" localSheetId="41">#REF!</definedName>
    <definedName name="w" localSheetId="12">#REF!</definedName>
    <definedName name="w" localSheetId="25">#REF!</definedName>
    <definedName name="w" localSheetId="29">#REF!</definedName>
    <definedName name="w" localSheetId="35">#REF!</definedName>
    <definedName name="w" localSheetId="37">#REF!</definedName>
    <definedName name="w" localSheetId="38">#REF!</definedName>
    <definedName name="w" localSheetId="39">#REF!</definedName>
    <definedName name="w" localSheetId="45">#REF!</definedName>
    <definedName name="w" localSheetId="1">#REF!</definedName>
    <definedName name="w">#REF!</definedName>
    <definedName name="willy">#REF!</definedName>
    <definedName name="x" localSheetId="41">#REF!</definedName>
    <definedName name="x" localSheetId="11">#REF!</definedName>
    <definedName name="x" localSheetId="12">#REF!</definedName>
    <definedName name="x" localSheetId="15">#REF!</definedName>
    <definedName name="x" localSheetId="17">#REF!</definedName>
    <definedName name="x" localSheetId="24">#REF!</definedName>
    <definedName name="x" localSheetId="25">#REF!</definedName>
    <definedName name="x" localSheetId="26">#REF!</definedName>
    <definedName name="x" localSheetId="29">#REF!</definedName>
    <definedName name="x" localSheetId="30">#REF!</definedName>
    <definedName name="x" localSheetId="35">#REF!</definedName>
    <definedName name="x" localSheetId="36">#REF!</definedName>
    <definedName name="x" localSheetId="37">#REF!</definedName>
    <definedName name="x" localSheetId="5">#REF!</definedName>
    <definedName name="x" localSheetId="38">#REF!</definedName>
    <definedName name="x" localSheetId="39">#REF!</definedName>
    <definedName name="x" localSheetId="43">#N/A</definedName>
    <definedName name="x" localSheetId="44">#REF!</definedName>
    <definedName name="x" localSheetId="6">#REF!</definedName>
    <definedName name="x" localSheetId="1">#REF!</definedName>
    <definedName name="x">#REF!</definedName>
    <definedName name="Xvalores" localSheetId="8">#REF!</definedName>
    <definedName name="Xvalores" localSheetId="11">#REF!</definedName>
    <definedName name="Xvalores" localSheetId="15">#REF!</definedName>
    <definedName name="Xvalores" localSheetId="17">#REF!</definedName>
    <definedName name="Xvalores" localSheetId="24">#REF!</definedName>
    <definedName name="Xvalores" localSheetId="25">#REF!</definedName>
    <definedName name="Xvalores" localSheetId="26">#REF!</definedName>
    <definedName name="Xvalores" localSheetId="29">#REF!</definedName>
    <definedName name="Xvalores" localSheetId="35">#REF!</definedName>
    <definedName name="Xvalores" localSheetId="37">#REF!</definedName>
    <definedName name="Xvalores" localSheetId="5">#REF!</definedName>
    <definedName name="Xvalores" localSheetId="6">#REF!</definedName>
    <definedName name="Xvalores" localSheetId="7">#REF!</definedName>
    <definedName name="Xvalores" localSheetId="1">#REF!</definedName>
    <definedName name="Xvalores">#REF!</definedName>
    <definedName name="y" localSheetId="8">#REF!</definedName>
    <definedName name="y" localSheetId="11">#REF!</definedName>
    <definedName name="y" localSheetId="24">#REF!</definedName>
    <definedName name="y" localSheetId="25">#REF!</definedName>
    <definedName name="y" localSheetId="29">#REF!</definedName>
    <definedName name="y" localSheetId="35">#REF!</definedName>
    <definedName name="y" localSheetId="37">#REF!</definedName>
    <definedName name="y" localSheetId="5">#REF!</definedName>
    <definedName name="y" localSheetId="6">#REF!</definedName>
    <definedName name="y" localSheetId="7">#REF!</definedName>
    <definedName name="y" localSheetId="1">#REF!</definedName>
    <definedName name="y">#REF!</definedName>
    <definedName name="YU" localSheetId="25" hidden="1">#REF!</definedName>
    <definedName name="YU" localSheetId="29" hidden="1">#REF!</definedName>
    <definedName name="YU" localSheetId="35" hidden="1">#REF!</definedName>
    <definedName name="YU" localSheetId="37" hidden="1">#REF!</definedName>
    <definedName name="YU" localSheetId="1" hidden="1">#REF!</definedName>
    <definedName name="YU" hidden="1">#REF!</definedName>
  </definedNames>
  <calcPr calcId="152511"/>
</workbook>
</file>

<file path=xl/calcChain.xml><?xml version="1.0" encoding="utf-8"?>
<calcChain xmlns="http://schemas.openxmlformats.org/spreadsheetml/2006/main">
  <c r="C24" i="141" l="1"/>
  <c r="F16" i="179" l="1"/>
  <c r="G16" i="179"/>
  <c r="H16" i="179"/>
  <c r="D16" i="179"/>
  <c r="E16" i="179"/>
  <c r="F35" i="194" l="1"/>
  <c r="E35" i="194"/>
  <c r="D35" i="194"/>
  <c r="C35" i="194"/>
  <c r="B35" i="194"/>
  <c r="D34" i="194"/>
  <c r="D33" i="194" s="1"/>
  <c r="C34" i="194"/>
  <c r="C33" i="194" s="1"/>
  <c r="F24" i="194"/>
  <c r="E24" i="194"/>
  <c r="D24" i="194"/>
  <c r="C24" i="194"/>
  <c r="B24" i="194"/>
  <c r="F13" i="194"/>
  <c r="F34" i="194" s="1"/>
  <c r="F33" i="194" s="1"/>
  <c r="E13" i="194"/>
  <c r="E34" i="194" s="1"/>
  <c r="E33" i="194" s="1"/>
  <c r="D13" i="194"/>
  <c r="C13" i="194"/>
  <c r="B13" i="194"/>
  <c r="B34" i="194" s="1"/>
  <c r="B33" i="194" s="1"/>
  <c r="D12" i="194"/>
  <c r="C12" i="194"/>
  <c r="G50" i="193"/>
  <c r="G38" i="193"/>
  <c r="F38" i="193"/>
  <c r="E38" i="193"/>
  <c r="D38" i="193"/>
  <c r="C38" i="193"/>
  <c r="E12" i="194" l="1"/>
  <c r="B12" i="194"/>
  <c r="F12" i="194"/>
  <c r="E38" i="95"/>
  <c r="W19" i="177" l="1"/>
  <c r="AB19" i="177"/>
  <c r="AB13" i="177"/>
  <c r="C23" i="181"/>
  <c r="L47" i="121" l="1"/>
  <c r="L46" i="121"/>
  <c r="L45" i="121"/>
  <c r="F13" i="186"/>
  <c r="F15" i="186"/>
  <c r="F16" i="186"/>
  <c r="F17" i="186"/>
  <c r="T37" i="97"/>
  <c r="T38" i="97"/>
  <c r="T39" i="97"/>
  <c r="F14" i="186" l="1"/>
  <c r="E17" i="186"/>
  <c r="D17" i="186"/>
  <c r="E16" i="186"/>
  <c r="D16" i="186"/>
  <c r="E15" i="186"/>
  <c r="D15" i="186"/>
  <c r="F27" i="186"/>
  <c r="F25" i="186" s="1"/>
  <c r="E27" i="186"/>
  <c r="F20" i="186"/>
  <c r="F18" i="186" s="1"/>
  <c r="E20" i="186"/>
  <c r="B13" i="186"/>
  <c r="C13" i="186"/>
  <c r="D13" i="186"/>
  <c r="E13" i="186"/>
  <c r="B15" i="186"/>
  <c r="C15" i="186"/>
  <c r="B16" i="186"/>
  <c r="C16" i="186"/>
  <c r="B17" i="186"/>
  <c r="C17" i="186"/>
  <c r="F12" i="186" l="1"/>
  <c r="E14" i="186"/>
  <c r="D14" i="186"/>
  <c r="B14" i="186"/>
  <c r="C14" i="186"/>
  <c r="E59" i="141" l="1"/>
  <c r="F24" i="141"/>
  <c r="AS13" i="176"/>
  <c r="AS14" i="176"/>
  <c r="AS15" i="176"/>
  <c r="AS16" i="176"/>
  <c r="AS17" i="176"/>
  <c r="AS18" i="176"/>
  <c r="AS19" i="176"/>
  <c r="AS20" i="176"/>
  <c r="AS21" i="176"/>
  <c r="AS22" i="176"/>
  <c r="AS23" i="176"/>
  <c r="AS24" i="176"/>
  <c r="AS25" i="176"/>
  <c r="AS26" i="176"/>
  <c r="AS27" i="176"/>
  <c r="AS28" i="176"/>
  <c r="AS12" i="176"/>
  <c r="O12" i="176"/>
  <c r="S31" i="187"/>
  <c r="S29" i="187"/>
  <c r="S27" i="187"/>
  <c r="S25" i="187"/>
  <c r="S23" i="187"/>
  <c r="S21" i="187"/>
  <c r="S19" i="187"/>
  <c r="S17" i="187"/>
  <c r="S15" i="187"/>
  <c r="F13" i="187"/>
  <c r="Y37" i="181"/>
  <c r="Y38" i="181"/>
  <c r="Y39" i="181"/>
  <c r="Y40" i="181"/>
  <c r="Y41" i="181"/>
  <c r="Y42" i="181"/>
  <c r="Y43" i="181"/>
  <c r="Y44" i="181"/>
  <c r="Y45" i="181"/>
  <c r="Y46" i="181"/>
  <c r="Y47" i="181"/>
  <c r="Y48" i="181"/>
  <c r="Y49" i="181"/>
  <c r="Y50" i="181"/>
  <c r="Y51" i="181"/>
  <c r="Y52" i="181"/>
  <c r="Y36" i="181"/>
  <c r="N15" i="130" l="1"/>
  <c r="F22" i="122" l="1"/>
  <c r="F23" i="122"/>
  <c r="F24" i="122"/>
  <c r="F25" i="122"/>
  <c r="F26" i="122"/>
  <c r="F27" i="122"/>
  <c r="F28" i="122"/>
  <c r="F29" i="122"/>
  <c r="F30" i="122"/>
  <c r="F31" i="122"/>
  <c r="F32" i="122"/>
  <c r="F33" i="122"/>
  <c r="F34" i="122"/>
  <c r="F35" i="122"/>
  <c r="F36" i="122"/>
  <c r="F37" i="122"/>
  <c r="G22" i="175"/>
  <c r="G21" i="175"/>
  <c r="G19" i="175"/>
  <c r="G18" i="175"/>
  <c r="G15" i="175"/>
  <c r="G14" i="175"/>
  <c r="F14" i="175"/>
  <c r="E22" i="175"/>
  <c r="E21" i="175"/>
  <c r="E19" i="175"/>
  <c r="E18" i="175"/>
  <c r="E15" i="175"/>
  <c r="E14" i="175"/>
  <c r="G12" i="115" l="1"/>
  <c r="F12" i="115"/>
  <c r="E12" i="115"/>
  <c r="C12" i="115"/>
  <c r="D12" i="115"/>
  <c r="B19" i="179"/>
  <c r="C28" i="190" l="1"/>
  <c r="D28" i="190"/>
  <c r="E28" i="190"/>
  <c r="D11" i="190" l="1"/>
  <c r="C11" i="190"/>
  <c r="B11" i="190"/>
  <c r="K37" i="186"/>
  <c r="H37" i="186" s="1"/>
  <c r="K39" i="186"/>
  <c r="H39" i="186" s="1"/>
  <c r="K40" i="186"/>
  <c r="H40" i="186" s="1"/>
  <c r="K41" i="186"/>
  <c r="H41" i="186" s="1"/>
  <c r="K42" i="186"/>
  <c r="H42" i="186" s="1"/>
  <c r="K43" i="186"/>
  <c r="H43" i="186" s="1"/>
  <c r="K44" i="186"/>
  <c r="H44" i="186" s="1"/>
  <c r="K45" i="186"/>
  <c r="H45" i="186" s="1"/>
  <c r="K46" i="186"/>
  <c r="H46" i="186" s="1"/>
  <c r="K47" i="186"/>
  <c r="H47" i="186" s="1"/>
  <c r="K48" i="186"/>
  <c r="H48" i="186" s="1"/>
  <c r="K49" i="186"/>
  <c r="H49" i="186" s="1"/>
  <c r="K50" i="186"/>
  <c r="H50" i="186" s="1"/>
  <c r="K51" i="186"/>
  <c r="H51" i="186" s="1"/>
  <c r="K52" i="186"/>
  <c r="H52" i="186" s="1"/>
  <c r="K53" i="186"/>
  <c r="H53" i="186" s="1"/>
  <c r="K38" i="186"/>
  <c r="H38" i="186" s="1"/>
  <c r="L13" i="105"/>
  <c r="K13" i="105"/>
  <c r="I13" i="105"/>
  <c r="H13" i="105"/>
  <c r="E25" i="186"/>
  <c r="E18" i="186"/>
  <c r="P13" i="183" l="1"/>
  <c r="P35" i="183" s="1"/>
  <c r="P14" i="183"/>
  <c r="P36" i="183" s="1"/>
  <c r="P15" i="183"/>
  <c r="P37" i="183" s="1"/>
  <c r="P16" i="183"/>
  <c r="P38" i="183" s="1"/>
  <c r="P17" i="183"/>
  <c r="P39" i="183" s="1"/>
  <c r="P18" i="183"/>
  <c r="P40" i="183" s="1"/>
  <c r="P19" i="183"/>
  <c r="P41" i="183" s="1"/>
  <c r="P20" i="183"/>
  <c r="P42" i="183" s="1"/>
  <c r="P21" i="183"/>
  <c r="P43" i="183" s="1"/>
  <c r="P22" i="183"/>
  <c r="P44" i="183" s="1"/>
  <c r="P23" i="183"/>
  <c r="P45" i="183" s="1"/>
  <c r="P24" i="183"/>
  <c r="P46" i="183" s="1"/>
  <c r="P25" i="183"/>
  <c r="P47" i="183" s="1"/>
  <c r="P26" i="183"/>
  <c r="P48" i="183" s="1"/>
  <c r="P27" i="183"/>
  <c r="P49" i="183" s="1"/>
  <c r="P28" i="183"/>
  <c r="P50" i="183" s="1"/>
  <c r="AA54" i="168"/>
  <c r="AA18" i="177" l="1"/>
  <c r="AA19" i="177" s="1"/>
  <c r="AA12" i="177"/>
  <c r="AA13" i="177" s="1"/>
  <c r="F59" i="141"/>
  <c r="D59" i="141"/>
  <c r="F12" i="141"/>
  <c r="AQ13" i="176"/>
  <c r="AQ14" i="176"/>
  <c r="AQ15" i="176"/>
  <c r="AQ16" i="176"/>
  <c r="AQ17" i="176"/>
  <c r="AQ18" i="176"/>
  <c r="AQ19" i="176"/>
  <c r="AQ20" i="176"/>
  <c r="AQ21" i="176"/>
  <c r="AQ22" i="176"/>
  <c r="AQ23" i="176"/>
  <c r="AQ24" i="176"/>
  <c r="AQ25" i="176"/>
  <c r="AQ26" i="176"/>
  <c r="AQ27" i="176"/>
  <c r="AQ28" i="176"/>
  <c r="AQ12" i="176"/>
  <c r="N12" i="176"/>
  <c r="T19" i="187"/>
  <c r="T23" i="187"/>
  <c r="T27" i="187"/>
  <c r="T31" i="187"/>
  <c r="T29" i="187"/>
  <c r="T25" i="187"/>
  <c r="T21" i="187"/>
  <c r="T17" i="187"/>
  <c r="E13" i="187"/>
  <c r="F31" i="168"/>
  <c r="F12" i="168"/>
  <c r="F12" i="183"/>
  <c r="P12" i="183" s="1"/>
  <c r="P34" i="183" s="1"/>
  <c r="H21" i="188"/>
  <c r="H15" i="188"/>
  <c r="H11" i="188"/>
  <c r="G11" i="188"/>
  <c r="F11" i="188"/>
  <c r="D11" i="188"/>
  <c r="E11" i="188"/>
  <c r="G15" i="139"/>
  <c r="G42" i="139" s="1"/>
  <c r="P21" i="182" l="1"/>
  <c r="O46" i="182" s="1"/>
  <c r="F12" i="182"/>
  <c r="L12" i="182"/>
  <c r="P13" i="182"/>
  <c r="O38" i="182" s="1"/>
  <c r="P14" i="182"/>
  <c r="O39" i="182" s="1"/>
  <c r="P15" i="182"/>
  <c r="O40" i="182" s="1"/>
  <c r="P16" i="182"/>
  <c r="O41" i="182" s="1"/>
  <c r="P17" i="182"/>
  <c r="O42" i="182" s="1"/>
  <c r="P18" i="182"/>
  <c r="O43" i="182" s="1"/>
  <c r="P19" i="182"/>
  <c r="O44" i="182" s="1"/>
  <c r="P20" i="182"/>
  <c r="O45" i="182" s="1"/>
  <c r="P22" i="182"/>
  <c r="O47" i="182" s="1"/>
  <c r="P23" i="182"/>
  <c r="O48" i="182" s="1"/>
  <c r="P24" i="182"/>
  <c r="O49" i="182" s="1"/>
  <c r="P25" i="182"/>
  <c r="O50" i="182" s="1"/>
  <c r="P26" i="182"/>
  <c r="O51" i="182" s="1"/>
  <c r="P27" i="182"/>
  <c r="O52" i="182" s="1"/>
  <c r="P28" i="182"/>
  <c r="O53" i="182" s="1"/>
  <c r="P29" i="182"/>
  <c r="O51" i="179"/>
  <c r="P51" i="179"/>
  <c r="Q51" i="179"/>
  <c r="H49" i="189"/>
  <c r="G49" i="189"/>
  <c r="F49" i="189"/>
  <c r="E49" i="189"/>
  <c r="D49" i="189"/>
  <c r="C49" i="189"/>
  <c r="B49" i="189"/>
  <c r="H48" i="189"/>
  <c r="G48" i="189"/>
  <c r="F48" i="189"/>
  <c r="E48" i="189"/>
  <c r="D48" i="189"/>
  <c r="C48" i="189"/>
  <c r="B48" i="189"/>
  <c r="H40" i="189"/>
  <c r="G40" i="189"/>
  <c r="F40" i="189"/>
  <c r="E40" i="189"/>
  <c r="D40" i="189"/>
  <c r="C40" i="189"/>
  <c r="B40" i="189"/>
  <c r="H39" i="189"/>
  <c r="G39" i="189"/>
  <c r="F39" i="189"/>
  <c r="E39" i="189"/>
  <c r="D39" i="189"/>
  <c r="C39" i="189"/>
  <c r="B39" i="189"/>
  <c r="H31" i="189"/>
  <c r="G31" i="189"/>
  <c r="F31" i="189"/>
  <c r="E31" i="189"/>
  <c r="D31" i="189"/>
  <c r="C31" i="189"/>
  <c r="B31" i="189"/>
  <c r="H30" i="189"/>
  <c r="G30" i="189"/>
  <c r="F30" i="189"/>
  <c r="E30" i="189"/>
  <c r="D30" i="189"/>
  <c r="C30" i="189"/>
  <c r="B30" i="189"/>
  <c r="P12" i="182" l="1"/>
  <c r="O37" i="182" s="1"/>
  <c r="B22" i="181"/>
  <c r="B15" i="181"/>
  <c r="B16" i="181"/>
  <c r="B18" i="181"/>
  <c r="B19" i="181"/>
  <c r="B20" i="181"/>
  <c r="B21" i="181"/>
  <c r="B23" i="181"/>
  <c r="B24" i="181"/>
  <c r="B25" i="181"/>
  <c r="B26" i="181"/>
  <c r="B27" i="181"/>
  <c r="B28" i="181"/>
  <c r="B29" i="181"/>
  <c r="B30" i="181"/>
  <c r="C16" i="181"/>
  <c r="C15" i="181"/>
  <c r="C18" i="181"/>
  <c r="C19" i="181"/>
  <c r="C20" i="181"/>
  <c r="C21" i="181"/>
  <c r="C22" i="181"/>
  <c r="C24" i="181"/>
  <c r="C25" i="181"/>
  <c r="C26" i="181"/>
  <c r="C27" i="181"/>
  <c r="C28" i="181"/>
  <c r="C29" i="181"/>
  <c r="C30" i="181"/>
  <c r="B22" i="130"/>
  <c r="B23" i="130"/>
  <c r="B24" i="130"/>
  <c r="B25" i="130"/>
  <c r="B26" i="130"/>
  <c r="B27" i="130"/>
  <c r="B28" i="130"/>
  <c r="B29" i="130"/>
  <c r="B30" i="130"/>
  <c r="B31" i="130"/>
  <c r="B32" i="130"/>
  <c r="B33" i="130"/>
  <c r="B34" i="130"/>
  <c r="B35" i="130"/>
  <c r="B36" i="130"/>
  <c r="B21" i="130"/>
  <c r="F22" i="130"/>
  <c r="F23" i="130"/>
  <c r="F24" i="130"/>
  <c r="F25" i="130"/>
  <c r="F26" i="130"/>
  <c r="F27" i="130"/>
  <c r="F28" i="130"/>
  <c r="F29" i="130"/>
  <c r="F30" i="130"/>
  <c r="F31" i="130"/>
  <c r="F32" i="130"/>
  <c r="F33" i="130"/>
  <c r="F34" i="130"/>
  <c r="F35" i="130"/>
  <c r="F36" i="130"/>
  <c r="F21" i="130"/>
  <c r="C20" i="130"/>
  <c r="D20" i="130"/>
  <c r="E20" i="130"/>
  <c r="H20" i="130"/>
  <c r="I20" i="130"/>
  <c r="J20" i="130" s="1"/>
  <c r="K20" i="130"/>
  <c r="L20" i="130"/>
  <c r="M20" i="130" s="1"/>
  <c r="E21" i="122"/>
  <c r="C21" i="122"/>
  <c r="F21" i="175"/>
  <c r="F22" i="175"/>
  <c r="F18" i="175"/>
  <c r="F19" i="175"/>
  <c r="F15" i="175"/>
  <c r="G34" i="175"/>
  <c r="F34" i="175"/>
  <c r="E34" i="175"/>
  <c r="D34" i="175"/>
  <c r="C34" i="175"/>
  <c r="F45" i="115"/>
  <c r="F36" i="115" s="1"/>
  <c r="E45" i="115"/>
  <c r="E36" i="115" s="1"/>
  <c r="D45" i="115"/>
  <c r="C45" i="115"/>
  <c r="D36" i="115"/>
  <c r="C36" i="115"/>
  <c r="F21" i="122" l="1"/>
  <c r="F20" i="130"/>
  <c r="G20" i="130" s="1"/>
  <c r="K22" i="181"/>
  <c r="B20" i="130"/>
  <c r="I105" i="96"/>
  <c r="G105" i="96"/>
  <c r="F105" i="96"/>
  <c r="D105" i="96"/>
  <c r="C105" i="96"/>
  <c r="H96" i="96"/>
  <c r="I96" i="96"/>
  <c r="AE17" i="119"/>
  <c r="AD17" i="119"/>
  <c r="I27" i="188"/>
  <c r="J55" i="188" s="1"/>
  <c r="I26" i="188"/>
  <c r="I25" i="188"/>
  <c r="J54" i="188" s="1"/>
  <c r="I24" i="188"/>
  <c r="J53" i="188" s="1"/>
  <c r="I23" i="188"/>
  <c r="J52" i="188" s="1"/>
  <c r="I22" i="188"/>
  <c r="J51" i="188" s="1"/>
  <c r="G21" i="188"/>
  <c r="F21" i="188"/>
  <c r="E21" i="188"/>
  <c r="D21" i="188"/>
  <c r="C21" i="188"/>
  <c r="I20" i="188"/>
  <c r="J50" i="188" s="1"/>
  <c r="I19" i="188"/>
  <c r="J49" i="188" s="1"/>
  <c r="I18" i="188"/>
  <c r="J48" i="188" s="1"/>
  <c r="I17" i="188"/>
  <c r="J47" i="188" s="1"/>
  <c r="I16" i="188"/>
  <c r="J46" i="188" s="1"/>
  <c r="G15" i="188"/>
  <c r="F15" i="188"/>
  <c r="E15" i="188"/>
  <c r="D15" i="188"/>
  <c r="C15" i="188"/>
  <c r="I14" i="188"/>
  <c r="J45" i="188" s="1"/>
  <c r="I13" i="188"/>
  <c r="J44" i="188" s="1"/>
  <c r="I12" i="188"/>
  <c r="J43" i="188" s="1"/>
  <c r="C11" i="188"/>
  <c r="I21" i="188" l="1"/>
  <c r="I11" i="188"/>
  <c r="I15" i="188"/>
  <c r="R25" i="187"/>
  <c r="P25" i="187"/>
  <c r="N25" i="187"/>
  <c r="L25" i="187"/>
  <c r="J25" i="187"/>
  <c r="R23" i="187"/>
  <c r="P23" i="187"/>
  <c r="N23" i="187"/>
  <c r="L23" i="187"/>
  <c r="J23" i="187"/>
  <c r="R21" i="187"/>
  <c r="P21" i="187"/>
  <c r="P13" i="187" s="1"/>
  <c r="N21" i="187"/>
  <c r="L21" i="187"/>
  <c r="J21" i="187"/>
  <c r="R19" i="187"/>
  <c r="P19" i="187"/>
  <c r="N19" i="187"/>
  <c r="L19" i="187"/>
  <c r="J19" i="187"/>
  <c r="T15" i="187"/>
  <c r="R15" i="187"/>
  <c r="P15" i="187"/>
  <c r="N15" i="187"/>
  <c r="L15" i="187"/>
  <c r="J15" i="187"/>
  <c r="S13" i="187"/>
  <c r="U29" i="187" s="1"/>
  <c r="Q13" i="187"/>
  <c r="O13" i="187"/>
  <c r="M13" i="187"/>
  <c r="K13" i="187"/>
  <c r="I13" i="187"/>
  <c r="D13" i="187"/>
  <c r="C13" i="187"/>
  <c r="B13" i="187"/>
  <c r="J13" i="187" l="1"/>
  <c r="N13" i="187"/>
  <c r="R13" i="187"/>
  <c r="L13" i="187"/>
  <c r="T13" i="187"/>
  <c r="U17" i="187"/>
  <c r="U19" i="187"/>
  <c r="U21" i="187"/>
  <c r="U25" i="187"/>
  <c r="U31" i="187"/>
  <c r="U15" i="187"/>
  <c r="U23" i="187"/>
  <c r="U27" i="187"/>
  <c r="U13" i="187" l="1"/>
  <c r="I68" i="96" l="1"/>
  <c r="B27" i="186" l="1"/>
  <c r="B25" i="186" s="1"/>
  <c r="B20" i="186"/>
  <c r="B18" i="186" s="1"/>
  <c r="D27" i="186"/>
  <c r="D25" i="186" s="1"/>
  <c r="C27" i="186"/>
  <c r="C25" i="186" s="1"/>
  <c r="D20" i="186"/>
  <c r="D18" i="186" s="1"/>
  <c r="C20" i="186"/>
  <c r="C18" i="186" s="1"/>
  <c r="D12" i="186" l="1"/>
  <c r="E12" i="186"/>
  <c r="B12" i="186"/>
  <c r="C12" i="186"/>
  <c r="U40" i="183" l="1"/>
  <c r="N12" i="183"/>
  <c r="M12" i="183"/>
  <c r="L12" i="183"/>
  <c r="K12" i="183"/>
  <c r="J12" i="183"/>
  <c r="I12" i="183"/>
  <c r="H12" i="183"/>
  <c r="E12" i="183"/>
  <c r="D12" i="183"/>
  <c r="C12" i="183"/>
  <c r="B12" i="183"/>
  <c r="N53" i="182"/>
  <c r="N52" i="182"/>
  <c r="N51" i="182"/>
  <c r="N49" i="182"/>
  <c r="N48" i="182"/>
  <c r="N47" i="182"/>
  <c r="N46" i="182"/>
  <c r="N45" i="182"/>
  <c r="N44" i="182"/>
  <c r="N43" i="182"/>
  <c r="N42" i="182"/>
  <c r="N41" i="182"/>
  <c r="N40" i="182"/>
  <c r="N39" i="182"/>
  <c r="N38" i="182"/>
  <c r="N37" i="182"/>
  <c r="O33" i="182"/>
  <c r="K12" i="182"/>
  <c r="J12" i="182"/>
  <c r="I12" i="182"/>
  <c r="H12" i="182"/>
  <c r="E12" i="182"/>
  <c r="D12" i="182"/>
  <c r="C12" i="182"/>
  <c r="B12" i="182"/>
  <c r="Q56" i="181"/>
  <c r="P56" i="181"/>
  <c r="Q55" i="181"/>
  <c r="P55" i="181"/>
  <c r="Q54" i="181"/>
  <c r="P54" i="181"/>
  <c r="Q53" i="181"/>
  <c r="P53" i="181"/>
  <c r="Q52" i="181"/>
  <c r="P52" i="181"/>
  <c r="Q51" i="181"/>
  <c r="P51" i="181"/>
  <c r="Q50" i="181"/>
  <c r="P50" i="181"/>
  <c r="Q49" i="181"/>
  <c r="P49" i="181"/>
  <c r="Q48" i="181"/>
  <c r="P48" i="181"/>
  <c r="Q47" i="181"/>
  <c r="P47" i="181"/>
  <c r="Q46" i="181"/>
  <c r="P46" i="181"/>
  <c r="Q45" i="181"/>
  <c r="P45" i="181"/>
  <c r="Q44" i="181"/>
  <c r="P44" i="181"/>
  <c r="Q43" i="181"/>
  <c r="P43" i="181"/>
  <c r="Q42" i="181"/>
  <c r="P42" i="181"/>
  <c r="Q41" i="181"/>
  <c r="P41" i="181"/>
  <c r="P40" i="181"/>
  <c r="K30" i="181"/>
  <c r="P30" i="181" s="1"/>
  <c r="P29" i="181"/>
  <c r="K28" i="181"/>
  <c r="P28" i="181" s="1"/>
  <c r="K27" i="181"/>
  <c r="P27" i="181" s="1"/>
  <c r="K26" i="181"/>
  <c r="G26" i="181"/>
  <c r="K25" i="181"/>
  <c r="P25" i="181" s="1"/>
  <c r="K24" i="181"/>
  <c r="G24" i="181"/>
  <c r="P23" i="181"/>
  <c r="P22" i="181"/>
  <c r="K21" i="181"/>
  <c r="P21" i="181" s="1"/>
  <c r="K20" i="181"/>
  <c r="P20" i="181" s="1"/>
  <c r="K19" i="181"/>
  <c r="K18" i="181"/>
  <c r="P18" i="181" s="1"/>
  <c r="P17" i="181"/>
  <c r="K16" i="181"/>
  <c r="P16" i="181" s="1"/>
  <c r="K15" i="181"/>
  <c r="G15" i="181"/>
  <c r="J14" i="181"/>
  <c r="E14" i="181"/>
  <c r="P55" i="180"/>
  <c r="N55" i="180"/>
  <c r="L55" i="180"/>
  <c r="J55" i="180"/>
  <c r="B17" i="180"/>
  <c r="B16" i="180"/>
  <c r="B15" i="180"/>
  <c r="B14" i="180"/>
  <c r="B13" i="180"/>
  <c r="H12" i="180"/>
  <c r="G12" i="180"/>
  <c r="F12" i="180"/>
  <c r="E12" i="180"/>
  <c r="D12" i="180"/>
  <c r="C12" i="180"/>
  <c r="B18" i="179"/>
  <c r="B17" i="179"/>
  <c r="J16" i="179"/>
  <c r="I16" i="179"/>
  <c r="B15" i="179"/>
  <c r="B14" i="179"/>
  <c r="B13" i="179"/>
  <c r="L12" i="179"/>
  <c r="K12" i="179"/>
  <c r="J12" i="179"/>
  <c r="I12" i="179"/>
  <c r="H12" i="179"/>
  <c r="G12" i="179"/>
  <c r="F12" i="179"/>
  <c r="E12" i="179"/>
  <c r="D12" i="179"/>
  <c r="C12" i="179"/>
  <c r="B12" i="179" l="1"/>
  <c r="B16" i="179"/>
  <c r="P19" i="181"/>
  <c r="B12" i="180"/>
  <c r="P24" i="181"/>
  <c r="P15" i="181"/>
  <c r="I14" i="181"/>
  <c r="B14" i="181" s="1"/>
  <c r="F14" i="181"/>
  <c r="C14" i="181" l="1"/>
  <c r="AA25" i="181" l="1"/>
  <c r="Z23" i="181"/>
  <c r="Q40" i="181"/>
  <c r="K14" i="181"/>
  <c r="G14" i="181"/>
  <c r="J44" i="177"/>
  <c r="J35" i="177"/>
  <c r="Z19" i="177"/>
  <c r="Y19" i="177"/>
  <c r="X19" i="177"/>
  <c r="V19" i="177"/>
  <c r="U19" i="177"/>
  <c r="T19" i="177"/>
  <c r="S19" i="177"/>
  <c r="R17" i="177"/>
  <c r="R19" i="177" s="1"/>
  <c r="Q17" i="177"/>
  <c r="Q19" i="177" s="1"/>
  <c r="P17" i="177"/>
  <c r="P19" i="177" s="1"/>
  <c r="O17" i="177"/>
  <c r="O19" i="177" s="1"/>
  <c r="N17" i="177"/>
  <c r="N19" i="177" s="1"/>
  <c r="Z13" i="177"/>
  <c r="Y13" i="177"/>
  <c r="X13" i="177"/>
  <c r="W13" i="177"/>
  <c r="V13" i="177"/>
  <c r="U13" i="177"/>
  <c r="T13" i="177"/>
  <c r="S13" i="177"/>
  <c r="R13" i="177"/>
  <c r="Q13" i="177"/>
  <c r="P13" i="177"/>
  <c r="O13" i="177"/>
  <c r="N13" i="177"/>
  <c r="M13" i="177"/>
  <c r="L13" i="177"/>
  <c r="AO28" i="176"/>
  <c r="AM28" i="176"/>
  <c r="AJ28" i="176"/>
  <c r="AG28" i="176"/>
  <c r="AD28" i="176"/>
  <c r="Z28" i="176"/>
  <c r="W28" i="176"/>
  <c r="T28" i="176"/>
  <c r="AO27" i="176"/>
  <c r="AM27" i="176"/>
  <c r="AJ27" i="176"/>
  <c r="AG27" i="176"/>
  <c r="AD27" i="176"/>
  <c r="Z27" i="176"/>
  <c r="W27" i="176"/>
  <c r="T27" i="176"/>
  <c r="AO26" i="176"/>
  <c r="AM26" i="176"/>
  <c r="AJ26" i="176"/>
  <c r="AG26" i="176"/>
  <c r="AD26" i="176"/>
  <c r="Z26" i="176"/>
  <c r="W26" i="176"/>
  <c r="T26" i="176"/>
  <c r="AO25" i="176"/>
  <c r="AM25" i="176"/>
  <c r="AJ25" i="176"/>
  <c r="AG25" i="176"/>
  <c r="AD25" i="176"/>
  <c r="Z25" i="176"/>
  <c r="W25" i="176"/>
  <c r="T25" i="176"/>
  <c r="AO24" i="176"/>
  <c r="AM24" i="176"/>
  <c r="AJ24" i="176"/>
  <c r="AG24" i="176"/>
  <c r="AD24" i="176"/>
  <c r="Z24" i="176"/>
  <c r="W24" i="176"/>
  <c r="T24" i="176"/>
  <c r="AO23" i="176"/>
  <c r="AM23" i="176"/>
  <c r="AJ23" i="176"/>
  <c r="AG23" i="176"/>
  <c r="AD23" i="176"/>
  <c r="Z23" i="176"/>
  <c r="W23" i="176"/>
  <c r="T23" i="176"/>
  <c r="AO22" i="176"/>
  <c r="AM22" i="176"/>
  <c r="AJ22" i="176"/>
  <c r="AG22" i="176"/>
  <c r="AD22" i="176"/>
  <c r="Z22" i="176"/>
  <c r="W22" i="176"/>
  <c r="T22" i="176"/>
  <c r="AO21" i="176"/>
  <c r="AM21" i="176"/>
  <c r="AJ21" i="176"/>
  <c r="AG21" i="176"/>
  <c r="AD21" i="176"/>
  <c r="Z21" i="176"/>
  <c r="W21" i="176"/>
  <c r="T21" i="176"/>
  <c r="AO20" i="176"/>
  <c r="AM20" i="176"/>
  <c r="AJ20" i="176"/>
  <c r="AG20" i="176"/>
  <c r="AD20" i="176"/>
  <c r="Z20" i="176"/>
  <c r="W20" i="176"/>
  <c r="T20" i="176"/>
  <c r="AO19" i="176"/>
  <c r="AM19" i="176"/>
  <c r="AJ19" i="176"/>
  <c r="AG19" i="176"/>
  <c r="AD19" i="176"/>
  <c r="Z19" i="176"/>
  <c r="W19" i="176"/>
  <c r="T19" i="176"/>
  <c r="AO18" i="176"/>
  <c r="AM18" i="176"/>
  <c r="AJ18" i="176"/>
  <c r="AG18" i="176"/>
  <c r="AD18" i="176"/>
  <c r="Z18" i="176"/>
  <c r="W18" i="176"/>
  <c r="T18" i="176"/>
  <c r="AO17" i="176"/>
  <c r="AM17" i="176"/>
  <c r="AJ17" i="176"/>
  <c r="AG17" i="176"/>
  <c r="AD17" i="176"/>
  <c r="Z17" i="176"/>
  <c r="W17" i="176"/>
  <c r="T17" i="176"/>
  <c r="AO16" i="176"/>
  <c r="AM16" i="176"/>
  <c r="AJ16" i="176"/>
  <c r="AG16" i="176"/>
  <c r="AD16" i="176"/>
  <c r="Z16" i="176"/>
  <c r="W16" i="176"/>
  <c r="AO15" i="176"/>
  <c r="AM15" i="176"/>
  <c r="AJ15" i="176"/>
  <c r="AG15" i="176"/>
  <c r="AD15" i="176"/>
  <c r="Z15" i="176"/>
  <c r="W15" i="176"/>
  <c r="T15" i="176"/>
  <c r="AO14" i="176"/>
  <c r="AM14" i="176"/>
  <c r="AJ14" i="176"/>
  <c r="AG14" i="176"/>
  <c r="AD14" i="176"/>
  <c r="Z14" i="176"/>
  <c r="W14" i="176"/>
  <c r="T14" i="176"/>
  <c r="AO13" i="176"/>
  <c r="AM13" i="176"/>
  <c r="AJ13" i="176"/>
  <c r="AG13" i="176"/>
  <c r="AD13" i="176"/>
  <c r="Z13" i="176"/>
  <c r="W13" i="176"/>
  <c r="T13" i="176"/>
  <c r="AN12" i="176"/>
  <c r="AO12" i="176" s="1"/>
  <c r="AL12" i="176"/>
  <c r="AM12" i="176" s="1"/>
  <c r="AI12" i="176"/>
  <c r="AJ12" i="176" s="1"/>
  <c r="AF12" i="176"/>
  <c r="AG12" i="176" s="1"/>
  <c r="AB12" i="176"/>
  <c r="AD12" i="176" s="1"/>
  <c r="Y12" i="176"/>
  <c r="Z12" i="176" s="1"/>
  <c r="V12" i="176"/>
  <c r="S12" i="176"/>
  <c r="T12" i="176" s="1"/>
  <c r="M12" i="176"/>
  <c r="L12" i="176"/>
  <c r="K12" i="176"/>
  <c r="J12" i="176"/>
  <c r="I12" i="176"/>
  <c r="H12" i="176"/>
  <c r="F12" i="176"/>
  <c r="E12" i="176"/>
  <c r="D12" i="176"/>
  <c r="C12" i="176"/>
  <c r="B12" i="176"/>
  <c r="K49" i="177" l="1"/>
  <c r="K51" i="177"/>
  <c r="K52" i="177"/>
  <c r="K42" i="177"/>
  <c r="K40" i="177"/>
  <c r="K41" i="177"/>
  <c r="W12" i="176"/>
  <c r="P14" i="181"/>
  <c r="K37" i="177"/>
  <c r="K35" i="177"/>
  <c r="K39" i="177"/>
  <c r="K36" i="177"/>
  <c r="K38" i="177"/>
  <c r="K44" i="177"/>
  <c r="K46" i="177"/>
  <c r="K48" i="177"/>
  <c r="K50" i="177"/>
  <c r="K45" i="177"/>
  <c r="K47" i="177"/>
  <c r="F31" i="116" l="1"/>
  <c r="E19" i="116"/>
  <c r="E18" i="116"/>
  <c r="C115" i="96" l="1"/>
  <c r="C111" i="96"/>
  <c r="C101" i="96"/>
  <c r="C96" i="96"/>
  <c r="C89" i="96"/>
  <c r="C68" i="96"/>
  <c r="C61" i="96"/>
  <c r="C56" i="96"/>
  <c r="C51" i="96"/>
  <c r="C48" i="96"/>
  <c r="C42" i="96"/>
  <c r="C34" i="96"/>
  <c r="C28" i="96"/>
  <c r="C25" i="96"/>
  <c r="C21" i="96"/>
  <c r="I39" i="146"/>
  <c r="H39" i="146"/>
  <c r="E39" i="146"/>
  <c r="B39" i="146"/>
  <c r="C13" i="96" l="1"/>
  <c r="Z54" i="168"/>
  <c r="B59" i="141" l="1"/>
  <c r="B47" i="141"/>
  <c r="F47" i="141"/>
  <c r="E47" i="141"/>
  <c r="D47" i="141"/>
  <c r="E24" i="141"/>
  <c r="D24" i="141"/>
  <c r="D12" i="141"/>
  <c r="C31" i="168"/>
  <c r="D31" i="168"/>
  <c r="E31" i="168"/>
  <c r="B31" i="168"/>
  <c r="B12" i="168"/>
  <c r="C12" i="168"/>
  <c r="D12" i="168"/>
  <c r="E12" i="168"/>
  <c r="F15" i="139"/>
  <c r="F42" i="139" s="1"/>
  <c r="E15" i="139"/>
  <c r="E42" i="139" s="1"/>
  <c r="D15" i="139"/>
  <c r="D42" i="139" s="1"/>
  <c r="C15" i="139"/>
  <c r="C42" i="139" s="1"/>
  <c r="E40" i="137"/>
  <c r="D40" i="137"/>
  <c r="H63" i="129"/>
  <c r="C24" i="121"/>
  <c r="B24" i="121"/>
  <c r="C21" i="121"/>
  <c r="B21" i="121"/>
  <c r="C16" i="121"/>
  <c r="C15" i="121" s="1"/>
  <c r="B16" i="121"/>
  <c r="B15" i="121" s="1"/>
  <c r="G45" i="115"/>
  <c r="G36" i="115" s="1"/>
  <c r="D115" i="96"/>
  <c r="D111" i="96"/>
  <c r="D101" i="96"/>
  <c r="D96" i="96"/>
  <c r="D89" i="96"/>
  <c r="D68" i="96"/>
  <c r="I61" i="96"/>
  <c r="F61" i="96"/>
  <c r="G61" i="96"/>
  <c r="D61" i="96"/>
  <c r="I56" i="96"/>
  <c r="G56" i="96"/>
  <c r="F56" i="96"/>
  <c r="D56" i="96"/>
  <c r="I48" i="96"/>
  <c r="F48" i="96"/>
  <c r="G48" i="96"/>
  <c r="D48" i="96"/>
  <c r="D42" i="96"/>
  <c r="G51" i="96"/>
  <c r="F51" i="96"/>
  <c r="I51" i="96"/>
  <c r="D51" i="96"/>
  <c r="F42" i="96"/>
  <c r="G42" i="96"/>
  <c r="I42" i="96"/>
  <c r="G28" i="96"/>
  <c r="F28" i="96"/>
  <c r="D28" i="96"/>
  <c r="I28" i="96"/>
  <c r="F25" i="96"/>
  <c r="G25" i="96"/>
  <c r="D25" i="96"/>
  <c r="F21" i="96"/>
  <c r="G21" i="96"/>
  <c r="D21" i="96"/>
  <c r="D34" i="96"/>
  <c r="F34" i="96"/>
  <c r="G34" i="96"/>
  <c r="I34" i="96"/>
  <c r="I21" i="96"/>
  <c r="I25" i="96"/>
  <c r="B14" i="121" l="1"/>
  <c r="B13" i="121" s="1"/>
  <c r="B12" i="121" s="1"/>
  <c r="C40" i="137"/>
  <c r="D13" i="96"/>
  <c r="C59" i="141" l="1"/>
  <c r="C47" i="141"/>
  <c r="Y54" i="168"/>
  <c r="X54" i="168"/>
  <c r="W54" i="168"/>
  <c r="V54" i="168"/>
  <c r="U54" i="168"/>
  <c r="T54" i="168"/>
  <c r="S54" i="168"/>
  <c r="R54" i="168"/>
  <c r="Q54" i="168"/>
  <c r="P54" i="168"/>
  <c r="O54" i="168"/>
  <c r="N54" i="168"/>
  <c r="M54" i="168"/>
  <c r="L54" i="168"/>
  <c r="K54" i="168"/>
  <c r="J54" i="168"/>
  <c r="E12" i="141" l="1"/>
  <c r="I115" i="96" l="1"/>
  <c r="G115" i="96"/>
  <c r="F115" i="96"/>
  <c r="I111" i="96"/>
  <c r="G111" i="96"/>
  <c r="F111" i="96"/>
  <c r="I101" i="96"/>
  <c r="G101" i="96"/>
  <c r="F101" i="96"/>
  <c r="G96" i="96"/>
  <c r="F96" i="96"/>
  <c r="I89" i="96"/>
  <c r="G89" i="96"/>
  <c r="F89" i="96"/>
  <c r="G68" i="96"/>
  <c r="F68" i="96"/>
  <c r="F13" i="96" l="1"/>
  <c r="G13" i="96"/>
  <c r="I13" i="96"/>
  <c r="B24" i="141" l="1"/>
  <c r="L44" i="121" l="1"/>
  <c r="G12" i="121"/>
  <c r="J36" i="130" l="1"/>
  <c r="J35" i="130"/>
  <c r="J34" i="130"/>
  <c r="J33" i="130"/>
  <c r="J32" i="130"/>
  <c r="J31" i="130"/>
  <c r="J30" i="130"/>
  <c r="J29" i="130"/>
  <c r="J28" i="130"/>
  <c r="J27" i="130"/>
  <c r="J26" i="130"/>
  <c r="J25" i="130"/>
  <c r="J24" i="130"/>
  <c r="J23" i="130"/>
  <c r="J22" i="130"/>
  <c r="AC17" i="119" l="1"/>
  <c r="C37" i="137" l="1"/>
  <c r="N46" i="122" l="1"/>
  <c r="J21" i="130"/>
  <c r="B12" i="137" l="1"/>
  <c r="AB17" i="119"/>
  <c r="F39" i="146" l="1"/>
  <c r="C39" i="146"/>
  <c r="C12" i="141" l="1"/>
  <c r="B12" i="141"/>
  <c r="E12" i="137" l="1"/>
  <c r="D12" i="137"/>
  <c r="C12" i="137" l="1"/>
  <c r="M61" i="129" l="1"/>
  <c r="H61" i="129"/>
  <c r="H60" i="129"/>
  <c r="H59" i="129"/>
  <c r="H58" i="129"/>
  <c r="H57" i="129"/>
  <c r="F56" i="129"/>
  <c r="D56" i="129"/>
  <c r="H54" i="129"/>
  <c r="H53" i="129"/>
  <c r="H52" i="129"/>
  <c r="H51" i="129"/>
  <c r="H50" i="129"/>
  <c r="F49" i="129"/>
  <c r="D49" i="129"/>
  <c r="H48" i="129"/>
  <c r="H47" i="129"/>
  <c r="F46" i="129"/>
  <c r="D46" i="129"/>
  <c r="H26" i="129"/>
  <c r="G26" i="129"/>
  <c r="F26" i="129"/>
  <c r="E26" i="129"/>
  <c r="D26" i="129"/>
  <c r="C26" i="129"/>
  <c r="O22" i="129"/>
  <c r="N22" i="129"/>
  <c r="M22" i="129"/>
  <c r="L22" i="129"/>
  <c r="K22" i="129"/>
  <c r="J22" i="129"/>
  <c r="O21" i="129"/>
  <c r="N21" i="129"/>
  <c r="M21" i="129"/>
  <c r="L21" i="129"/>
  <c r="K21" i="129"/>
  <c r="J21" i="129"/>
  <c r="O20" i="129"/>
  <c r="N20" i="129"/>
  <c r="M20" i="129"/>
  <c r="L20" i="129"/>
  <c r="K20" i="129"/>
  <c r="J20" i="129"/>
  <c r="H19" i="129"/>
  <c r="G19" i="129"/>
  <c r="F19" i="129"/>
  <c r="E19" i="129"/>
  <c r="D19" i="129"/>
  <c r="C19" i="129"/>
  <c r="J19" i="129" s="1"/>
  <c r="O18" i="129"/>
  <c r="N18" i="129"/>
  <c r="M18" i="129"/>
  <c r="L18" i="129"/>
  <c r="K18" i="129"/>
  <c r="J18" i="129"/>
  <c r="O17" i="129"/>
  <c r="N17" i="129"/>
  <c r="M17" i="129"/>
  <c r="L17" i="129"/>
  <c r="K17" i="129"/>
  <c r="J17" i="129"/>
  <c r="H16" i="129"/>
  <c r="G16" i="129"/>
  <c r="F16" i="129"/>
  <c r="E16" i="129"/>
  <c r="D16" i="129"/>
  <c r="C16" i="129"/>
  <c r="J16" i="129" s="1"/>
  <c r="H56" i="129" l="1"/>
  <c r="L19" i="129"/>
  <c r="N19" i="129"/>
  <c r="K19" i="129"/>
  <c r="M19" i="129"/>
  <c r="O19" i="129"/>
  <c r="H49" i="129"/>
  <c r="K16" i="129"/>
  <c r="L16" i="129"/>
  <c r="M16" i="129"/>
  <c r="N16" i="129"/>
  <c r="O16" i="129"/>
  <c r="H46" i="129"/>
  <c r="O36" i="131" l="1"/>
  <c r="K69" i="127" l="1"/>
  <c r="L67" i="127"/>
  <c r="M46" i="122" l="1"/>
  <c r="L51" i="121"/>
  <c r="K51" i="121"/>
  <c r="L48" i="121"/>
  <c r="K48" i="121"/>
  <c r="Q47" i="121"/>
  <c r="Q46" i="121"/>
  <c r="Q45" i="121"/>
  <c r="Q44" i="121"/>
  <c r="Q43" i="121"/>
  <c r="Q42" i="121"/>
  <c r="Q41" i="121"/>
  <c r="Q40" i="121"/>
  <c r="Q39" i="121"/>
  <c r="Q38" i="121"/>
  <c r="M36" i="121"/>
  <c r="M47" i="121" s="1"/>
  <c r="F12" i="121"/>
  <c r="C14" i="121"/>
  <c r="C13" i="121" s="1"/>
  <c r="C12" i="121" s="1"/>
  <c r="AA17" i="119"/>
  <c r="E12" i="121" l="1"/>
  <c r="M48" i="121"/>
  <c r="M38" i="121"/>
  <c r="M39" i="121"/>
  <c r="M40" i="121"/>
  <c r="M41" i="121"/>
  <c r="M42" i="121"/>
  <c r="M43" i="121"/>
  <c r="M44" i="121"/>
  <c r="M45" i="121"/>
  <c r="M46" i="121"/>
  <c r="R46" i="121" s="1"/>
  <c r="Z17" i="119"/>
  <c r="Y17" i="119"/>
  <c r="X17" i="119"/>
  <c r="W17" i="119"/>
  <c r="V17" i="119"/>
  <c r="U17" i="119"/>
  <c r="T17" i="119"/>
  <c r="S17" i="119"/>
  <c r="R17" i="119"/>
  <c r="Q17" i="119"/>
  <c r="P17" i="119"/>
  <c r="O17" i="119"/>
  <c r="N17" i="119"/>
  <c r="M17" i="119"/>
  <c r="L17" i="119"/>
  <c r="K17" i="119"/>
  <c r="F52" i="118"/>
  <c r="D52" i="118"/>
  <c r="F51" i="118"/>
  <c r="D51" i="118"/>
  <c r="F49" i="118"/>
  <c r="D49" i="118"/>
  <c r="F47" i="118"/>
  <c r="D47" i="118"/>
  <c r="F46" i="118"/>
  <c r="D46" i="118"/>
  <c r="F45" i="118"/>
  <c r="D45" i="118"/>
  <c r="F44" i="118"/>
  <c r="D44" i="118"/>
  <c r="F43" i="118"/>
  <c r="D43" i="118"/>
  <c r="F41" i="118"/>
  <c r="D41" i="118"/>
  <c r="F40" i="118"/>
  <c r="D40" i="118"/>
  <c r="F39" i="118"/>
  <c r="D39" i="118"/>
  <c r="F37" i="118"/>
  <c r="D37" i="118"/>
  <c r="F36" i="118"/>
  <c r="D36" i="118"/>
  <c r="F35" i="118"/>
  <c r="D35" i="118"/>
  <c r="G36" i="164"/>
  <c r="F36" i="164"/>
  <c r="E36" i="164"/>
  <c r="D36" i="164"/>
  <c r="C36" i="164"/>
  <c r="B29" i="164"/>
  <c r="B28" i="164"/>
  <c r="B27" i="164"/>
  <c r="B26" i="164"/>
  <c r="B25" i="164"/>
  <c r="B24" i="164"/>
  <c r="B23" i="164"/>
  <c r="B22" i="164"/>
  <c r="B21" i="164"/>
  <c r="B20" i="164"/>
  <c r="B19" i="164"/>
  <c r="B18" i="164"/>
  <c r="B17" i="164"/>
  <c r="B16" i="164"/>
  <c r="B15" i="164"/>
  <c r="B14" i="164"/>
  <c r="G13" i="164"/>
  <c r="F13" i="164"/>
  <c r="E13" i="164"/>
  <c r="D13" i="164"/>
  <c r="C13" i="164"/>
  <c r="B13" i="164" l="1"/>
  <c r="E13" i="105" l="1"/>
  <c r="D13" i="105"/>
  <c r="T40" i="97" l="1"/>
  <c r="B54" i="95"/>
  <c r="B53" i="95"/>
  <c r="B52" i="95"/>
  <c r="B51" i="95"/>
  <c r="B50" i="95"/>
  <c r="B49" i="95"/>
  <c r="B48" i="95"/>
  <c r="B47" i="95"/>
  <c r="B46" i="95"/>
  <c r="B45" i="95"/>
  <c r="B44" i="95"/>
  <c r="B43" i="95"/>
  <c r="B42" i="95"/>
  <c r="B41" i="95"/>
  <c r="B40" i="95"/>
  <c r="B39" i="95"/>
  <c r="D38" i="95"/>
  <c r="C38" i="95"/>
  <c r="B38" i="95" l="1"/>
  <c r="F38" i="95" s="1"/>
  <c r="R38" i="121"/>
  <c r="S38" i="121" s="1"/>
  <c r="T38" i="121" s="1"/>
  <c r="U38" i="121" s="1"/>
  <c r="R39" i="121"/>
  <c r="S39" i="121" s="1"/>
  <c r="T39" i="121" s="1"/>
  <c r="U39" i="121" s="1"/>
  <c r="R40" i="121"/>
  <c r="S40" i="121" s="1"/>
  <c r="T40" i="121" s="1"/>
  <c r="U40" i="121" s="1"/>
  <c r="R41" i="121"/>
  <c r="S41" i="121" s="1"/>
  <c r="T41" i="121" s="1"/>
  <c r="U41" i="121" s="1"/>
  <c r="R42" i="121"/>
  <c r="S42" i="121" s="1"/>
  <c r="T42" i="121" s="1"/>
  <c r="U42" i="121" s="1"/>
  <c r="R43" i="121"/>
  <c r="S43" i="121" s="1"/>
  <c r="T43" i="121" s="1"/>
  <c r="U43" i="121" s="1"/>
  <c r="R44" i="121"/>
  <c r="S44" i="121" s="1"/>
  <c r="T44" i="121" s="1"/>
  <c r="U44" i="121" s="1"/>
  <c r="R45" i="121"/>
  <c r="S45" i="121" s="1"/>
  <c r="T45" i="121" s="1"/>
  <c r="U45" i="121" s="1"/>
  <c r="R47" i="121"/>
  <c r="S47" i="121" s="1"/>
  <c r="T47" i="121" s="1"/>
  <c r="U47" i="121" s="1"/>
  <c r="S46" i="121"/>
  <c r="T46" i="121" s="1"/>
  <c r="U46" i="121" s="1"/>
</calcChain>
</file>

<file path=xl/sharedStrings.xml><?xml version="1.0" encoding="utf-8"?>
<sst xmlns="http://schemas.openxmlformats.org/spreadsheetml/2006/main" count="19127" uniqueCount="1591">
  <si>
    <t>SUPERFICIE</t>
  </si>
  <si>
    <t>2004</t>
  </si>
  <si>
    <t>Superficie forestal</t>
  </si>
  <si>
    <t>Tierra agrícola</t>
  </si>
  <si>
    <t>Tierra no agrícola</t>
  </si>
  <si>
    <t>2005</t>
  </si>
  <si>
    <t>2006</t>
  </si>
  <si>
    <t>2007</t>
  </si>
  <si>
    <t>Superficie del país</t>
  </si>
  <si>
    <t>Superficie de tierras</t>
  </si>
  <si>
    <t>Superficie agrícola</t>
  </si>
  <si>
    <t>Tierras arables y cultivos permanentes</t>
  </si>
  <si>
    <t>Tierras arables</t>
  </si>
  <si>
    <t>Cultivos temporales</t>
  </si>
  <si>
    <t>Praderas y pastos temporales</t>
  </si>
  <si>
    <t xml:space="preserve">Barbecho (temporal: menos de 5 años) </t>
  </si>
  <si>
    <t xml:space="preserve">Cultivos permanentes </t>
  </si>
  <si>
    <t>Praderas y pastos permanentes</t>
  </si>
  <si>
    <t>Praderas y pastos permanentes, cultivados (más de 5 años)</t>
  </si>
  <si>
    <t>Praderas y pastos permanentes, crecidos de forma natural</t>
  </si>
  <si>
    <t>Superficie no agrícola</t>
  </si>
  <si>
    <t>Otra tierra</t>
  </si>
  <si>
    <t>Aguas interiores</t>
  </si>
  <si>
    <t>Mha</t>
  </si>
  <si>
    <t>Arables y cultivos permanentes</t>
  </si>
  <si>
    <t>Otras tierras</t>
  </si>
  <si>
    <t>Fuente:  Dirección Nacional Forestal. Ministerio de la Agricultura.</t>
  </si>
  <si>
    <t>Superficie 2003 (Mha)</t>
  </si>
  <si>
    <t>Desarrollo de la superficie boscosa de Cuba</t>
  </si>
  <si>
    <t>22 - Superficie cubierta de bosques por provincias</t>
  </si>
  <si>
    <t>Superficie boscosa (%)</t>
  </si>
  <si>
    <t>Hectáreas</t>
  </si>
  <si>
    <t>Cobertura</t>
  </si>
  <si>
    <t>GRUPOS TAXONÓMICOS PRINCIPALES</t>
  </si>
  <si>
    <t>Nombres Comunes</t>
  </si>
  <si>
    <t>Intro-</t>
  </si>
  <si>
    <t>Dulceacuícola</t>
  </si>
  <si>
    <t>Marino</t>
  </si>
  <si>
    <t>ducidas</t>
  </si>
  <si>
    <t>Palustre</t>
  </si>
  <si>
    <t>Dominio Archaea</t>
  </si>
  <si>
    <t>Dominio Bacteria</t>
  </si>
  <si>
    <t xml:space="preserve">Dominio Eukaryota </t>
  </si>
  <si>
    <t>Diatomeas</t>
  </si>
  <si>
    <t>Algas Rojas</t>
  </si>
  <si>
    <t>Microalgas</t>
  </si>
  <si>
    <t>Foraminíferos</t>
  </si>
  <si>
    <t>Algas verdes</t>
  </si>
  <si>
    <t>Hepáticas</t>
  </si>
  <si>
    <t>Anthoceros</t>
  </si>
  <si>
    <t xml:space="preserve">Musgos </t>
  </si>
  <si>
    <t>Coníferas</t>
  </si>
  <si>
    <t>Cícadas</t>
  </si>
  <si>
    <t>Reino Animalia</t>
  </si>
  <si>
    <t xml:space="preserve">Anémonas, corales </t>
  </si>
  <si>
    <t>Medusas</t>
  </si>
  <si>
    <t>Gusanos anillados</t>
  </si>
  <si>
    <t>Briozoos</t>
  </si>
  <si>
    <t>Gusanos cacahuete</t>
  </si>
  <si>
    <t>Gusanos planos</t>
  </si>
  <si>
    <t>Artrópodos</t>
  </si>
  <si>
    <t>Arañas, escorpiones, ácaros</t>
  </si>
  <si>
    <t>Lirios de mar</t>
  </si>
  <si>
    <t>Estrellas de mar</t>
  </si>
  <si>
    <t>Erizos de mar</t>
  </si>
  <si>
    <t>Pepinos de mar</t>
  </si>
  <si>
    <t>Cordados</t>
  </si>
  <si>
    <t xml:space="preserve"> - Clase Ascidiacea</t>
  </si>
  <si>
    <t xml:space="preserve"> - Clase Myxini</t>
  </si>
  <si>
    <t>Tiburones, rayas y quimeras</t>
  </si>
  <si>
    <t xml:space="preserve"> - Clase Actinopterygii</t>
  </si>
  <si>
    <t xml:space="preserve"> - Clase Amphibia</t>
  </si>
  <si>
    <t xml:space="preserve"> - Clase Reptilia</t>
  </si>
  <si>
    <t xml:space="preserve"> - Clase Aves</t>
  </si>
  <si>
    <t xml:space="preserve"> - Clase Mammalia</t>
  </si>
  <si>
    <t>Nombres comunes</t>
  </si>
  <si>
    <t xml:space="preserve">Coníferas </t>
  </si>
  <si>
    <t>De ello: Estricto</t>
  </si>
  <si>
    <t>Arenas Blancas</t>
  </si>
  <si>
    <t>CATEGORÍAS</t>
  </si>
  <si>
    <t xml:space="preserve"> Extintas</t>
  </si>
  <si>
    <r>
      <t xml:space="preserve">Conocidas </t>
    </r>
    <r>
      <rPr>
        <vertAlign val="superscript"/>
        <sz val="9"/>
        <rFont val="Arial"/>
        <family val="2"/>
      </rPr>
      <t>(a)</t>
    </r>
  </si>
  <si>
    <t>Paloma (Noviembre)</t>
  </si>
  <si>
    <t>Ike (Septiembre)</t>
  </si>
  <si>
    <t>Gustav (Septiembre)</t>
  </si>
  <si>
    <t>Fay (Agosto)</t>
  </si>
  <si>
    <t>tropical Noel (Octubre)</t>
  </si>
  <si>
    <t>Intensas lluvias y tormenta</t>
  </si>
  <si>
    <t>Agropecuario</t>
  </si>
  <si>
    <t>Instalaciones</t>
  </si>
  <si>
    <t>de vivienda</t>
  </si>
  <si>
    <t>preventivas</t>
  </si>
  <si>
    <t>reposición</t>
  </si>
  <si>
    <t>medidas</t>
  </si>
  <si>
    <t>Costo de</t>
  </si>
  <si>
    <t>Gastos en</t>
  </si>
  <si>
    <t>Estructura del total de perdidas</t>
  </si>
  <si>
    <t xml:space="preserve">Pérdidas económicas </t>
  </si>
  <si>
    <t>Número (U)</t>
  </si>
  <si>
    <t>Zona</t>
  </si>
  <si>
    <t>Zona de</t>
  </si>
  <si>
    <t>núcleo</t>
  </si>
  <si>
    <t>amortiguamiento</t>
  </si>
  <si>
    <t>transición</t>
  </si>
  <si>
    <t>ÁREAS</t>
  </si>
  <si>
    <t>y  Ciego de Ávila</t>
  </si>
  <si>
    <t xml:space="preserve">Santiago de Cuba - </t>
  </si>
  <si>
    <t>Terrestre y marina</t>
  </si>
  <si>
    <t>...</t>
  </si>
  <si>
    <r>
      <t>(a)</t>
    </r>
    <r>
      <rPr>
        <sz val="9"/>
        <color indexed="8"/>
        <rFont val="Arial"/>
        <family val="2"/>
      </rPr>
      <t xml:space="preserve"> Aprobadas por el Comité Ejecutivo del Consejo de Ministros.</t>
    </r>
  </si>
  <si>
    <r>
      <t xml:space="preserve">        </t>
    </r>
    <r>
      <rPr>
        <b/>
        <sz val="9"/>
        <color indexed="8"/>
        <rFont val="Arial"/>
        <family val="2"/>
      </rPr>
      <t xml:space="preserve">     </t>
    </r>
  </si>
  <si>
    <r>
      <t>(km</t>
    </r>
    <r>
      <rPr>
        <vertAlign val="superscript"/>
        <sz val="9"/>
        <color indexed="8"/>
        <rFont val="Arial"/>
        <family val="2"/>
      </rPr>
      <t>2</t>
    </r>
    <r>
      <rPr>
        <sz val="9"/>
        <color indexed="8"/>
        <rFont val="Arial"/>
        <family val="2"/>
      </rPr>
      <t>)</t>
    </r>
  </si>
  <si>
    <r>
      <t xml:space="preserve">(%) </t>
    </r>
    <r>
      <rPr>
        <vertAlign val="superscript"/>
        <sz val="9"/>
        <color indexed="8"/>
        <rFont val="Arial"/>
        <family val="2"/>
      </rPr>
      <t>(b)</t>
    </r>
  </si>
  <si>
    <t xml:space="preserve">Dispositivos                                               </t>
  </si>
  <si>
    <t>Digestores de biogás</t>
  </si>
  <si>
    <t>Plantas de biogás</t>
  </si>
  <si>
    <t>Sistema de paneles fotovoltaicos</t>
  </si>
  <si>
    <t xml:space="preserve">Biomasa                                                     </t>
  </si>
  <si>
    <t>Miles de toneladas equivalentes de petróleo</t>
  </si>
  <si>
    <t xml:space="preserve">Dispositivos                                                     </t>
  </si>
  <si>
    <t xml:space="preserve">Biomasa                                                 </t>
  </si>
  <si>
    <t>Oferta total</t>
  </si>
  <si>
    <t>Consumo total</t>
  </si>
  <si>
    <t>Renovabilidad del consumo energético (%)</t>
  </si>
  <si>
    <r>
      <t xml:space="preserve">Hidroeléctricas </t>
    </r>
    <r>
      <rPr>
        <vertAlign val="superscript"/>
        <sz val="9"/>
        <rFont val="Arial"/>
        <family val="2"/>
      </rPr>
      <t>(b)</t>
    </r>
  </si>
  <si>
    <r>
      <t xml:space="preserve">Otros </t>
    </r>
    <r>
      <rPr>
        <vertAlign val="superscript"/>
        <sz val="9"/>
        <rFont val="Arial"/>
        <family val="2"/>
      </rPr>
      <t>(c)</t>
    </r>
  </si>
  <si>
    <r>
      <t xml:space="preserve">Bagazo de caña </t>
    </r>
    <r>
      <rPr>
        <vertAlign val="superscript"/>
        <sz val="9"/>
        <rFont val="Arial"/>
        <family val="2"/>
      </rPr>
      <t>(d)</t>
    </r>
  </si>
  <si>
    <r>
      <t>(a)</t>
    </r>
    <r>
      <rPr>
        <sz val="9"/>
        <rFont val="Arial"/>
        <family val="2"/>
      </rPr>
      <t xml:space="preserve"> No incluye el sector privado.</t>
    </r>
  </si>
  <si>
    <r>
      <t>(b)</t>
    </r>
    <r>
      <rPr>
        <sz val="9"/>
        <rFont val="Arial"/>
        <family val="2"/>
      </rPr>
      <t xml:space="preserve"> Incluye las micro y minihidroeléctricas.</t>
    </r>
  </si>
  <si>
    <r>
      <t>(c)</t>
    </r>
    <r>
      <rPr>
        <sz val="9"/>
        <rFont val="Arial"/>
        <family val="2"/>
      </rPr>
      <t xml:space="preserve"> Se refiere a otros dispositivos como secadores solares, destiladores solares.</t>
    </r>
  </si>
  <si>
    <r>
      <t>(d)</t>
    </r>
    <r>
      <rPr>
        <sz val="9"/>
        <rFont val="Arial"/>
        <family val="2"/>
      </rPr>
      <t xml:space="preserve"> Incluye paja de caña.</t>
    </r>
  </si>
  <si>
    <t>Sitios con potencial eólico</t>
  </si>
  <si>
    <t>Uso de energía con relación al PIB</t>
  </si>
  <si>
    <t>Bienes y  servicios dejados de efectuar</t>
  </si>
  <si>
    <t xml:space="preserve"> Superficie</t>
  </si>
  <si>
    <t>Causas</t>
  </si>
  <si>
    <t>dañada</t>
  </si>
  <si>
    <t>Acciones humanas</t>
  </si>
  <si>
    <t>Superficie afectada por número de evento</t>
  </si>
  <si>
    <r>
      <t xml:space="preserve">Intensidad </t>
    </r>
    <r>
      <rPr>
        <vertAlign val="superscript"/>
        <sz val="9"/>
        <rFont val="Arial"/>
        <family val="2"/>
      </rPr>
      <t>(b)</t>
    </r>
  </si>
  <si>
    <t>Miles de metros cúbicos</t>
  </si>
  <si>
    <t>Punta Maisí</t>
  </si>
  <si>
    <t xml:space="preserve">Residuos recolectados </t>
  </si>
  <si>
    <t>Sitios de vertedero</t>
  </si>
  <si>
    <t>Entradas anuales en vertederos</t>
  </si>
  <si>
    <t xml:space="preserve">Población en zona urbana con servicios  </t>
  </si>
  <si>
    <t>de recolección  de desechos</t>
  </si>
  <si>
    <t xml:space="preserve">Proporción de la población total con servicios  </t>
  </si>
  <si>
    <t xml:space="preserve">de recolección de desechos </t>
  </si>
  <si>
    <t xml:space="preserve">Proporción de la población urbana con  </t>
  </si>
  <si>
    <t>servicios de recolección de desechos</t>
  </si>
  <si>
    <t>PRODUCTOS</t>
  </si>
  <si>
    <t>Acero</t>
  </si>
  <si>
    <t>Aluminio</t>
  </si>
  <si>
    <t>Bronce</t>
  </si>
  <si>
    <t>Cobre</t>
  </si>
  <si>
    <t>Plomo</t>
  </si>
  <si>
    <t>Otros</t>
  </si>
  <si>
    <t>Santi Spíritus</t>
  </si>
  <si>
    <t>CUENCAS HIDROGRÁFICAS Y BAHÍAS</t>
  </si>
  <si>
    <t>Total bahías seleccionadas</t>
  </si>
  <si>
    <t>Nipe</t>
  </si>
  <si>
    <t xml:space="preserve">Gestión de las Aguas </t>
  </si>
  <si>
    <t>relación con la inversión ambiental total</t>
  </si>
  <si>
    <t xml:space="preserve"> </t>
  </si>
  <si>
    <t xml:space="preserve">              </t>
  </si>
  <si>
    <t>SECTORES AMBIENTALES</t>
  </si>
  <si>
    <t>Recursos Forestales</t>
  </si>
  <si>
    <t>Residuos Sólidos</t>
  </si>
  <si>
    <t>Proyectos presentados</t>
  </si>
  <si>
    <t xml:space="preserve">   Proyectos aprobados</t>
  </si>
  <si>
    <t>AÑOS</t>
  </si>
  <si>
    <t>Convocatoria</t>
  </si>
  <si>
    <t>Valor (MP)</t>
  </si>
  <si>
    <t>1ra</t>
  </si>
  <si>
    <t>2da</t>
  </si>
  <si>
    <t>3ra</t>
  </si>
  <si>
    <t>4ta</t>
  </si>
  <si>
    <t>5ta</t>
  </si>
  <si>
    <t>Fuente: Ministerio de Ciencia Tecnología y Medio Ambiente.</t>
  </si>
  <si>
    <t>Punta Francés</t>
  </si>
  <si>
    <t>19°49'</t>
  </si>
  <si>
    <t>Premio Nacional de Medio Ambiente de la República de Cuba a personalidades</t>
  </si>
  <si>
    <t>2001</t>
  </si>
  <si>
    <t>Comandante en Jefe Fidel Castro Ruz</t>
  </si>
  <si>
    <t>General de Ejecito y ministro de las Fuerzas Amadas Revolucionaria Raúl Castro Ruz</t>
  </si>
  <si>
    <t>Comandante de la Revolución Guillermo García Frías</t>
  </si>
  <si>
    <t>Dra Rosa Elena Simeón Negrín</t>
  </si>
  <si>
    <t>Lic. Alfredo Nieto Dopico</t>
  </si>
  <si>
    <t>Dra. María Elena Ibarra Martín</t>
  </si>
  <si>
    <t>2008</t>
  </si>
  <si>
    <t>Comandante Julio Camacho Aguilera</t>
  </si>
  <si>
    <t>Premio Nacional de Medio Ambiente de la República de Cuba a entidades</t>
  </si>
  <si>
    <t>Grupo Empresarial Frutícola de la Empresa Industrial de Cítricos Contramaestre, Santiago de Cuba</t>
  </si>
  <si>
    <t>Instituto Superior Pedagógico "José Martí", Camagüey</t>
  </si>
  <si>
    <t>Centro Ecológico de Procesamiento de Residuos Urbanos (CEPRU), Guantánamo</t>
  </si>
  <si>
    <t>Centro de Investigaciones de Ecosistemas Costeros, Ciego de Ávila</t>
  </si>
  <si>
    <t xml:space="preserve">ACINOX Las Tunas. </t>
  </si>
  <si>
    <t xml:space="preserve">Refugio de Fauna Río Máximo, Camagüey. </t>
  </si>
  <si>
    <t>Comunidad “Marcial Jiménez”, Campechuela, Granma</t>
  </si>
  <si>
    <t>Empresa de Transporte de la Construcción (TRAYCO), Pinar del Río</t>
  </si>
  <si>
    <t>Parque Nacional “Alejandro de Humboldt”, Guantánamo</t>
  </si>
  <si>
    <t>Grupo de Ecología de Aves, Facultad de Biología, Universidad de la Habana, Ciudad de la Habana</t>
  </si>
  <si>
    <t>6ta</t>
  </si>
  <si>
    <t>2009</t>
  </si>
  <si>
    <t xml:space="preserve">Grupo de Trabajo Estatal Bahía de La Habana, Ciudad Habana. </t>
  </si>
  <si>
    <t xml:space="preserve">Área Marina Protegida Refugio de Fauna “Las Picúas-Cayo Cristo”,V.Clara.    </t>
  </si>
  <si>
    <t xml:space="preserve">Estudios Mundo Latino, Ciudad Habana. </t>
  </si>
  <si>
    <r>
      <rPr>
        <vertAlign val="superscript"/>
        <sz val="9"/>
        <rFont val="Arial"/>
        <family val="2"/>
      </rPr>
      <t xml:space="preserve">(a) </t>
    </r>
    <r>
      <rPr>
        <sz val="9"/>
        <rFont val="Arial"/>
        <family val="2"/>
      </rPr>
      <t>Los demás puntos extremos de la Isla de Cuba son los mismos señalados para la totalidad del archipiélago.</t>
    </r>
  </si>
  <si>
    <t xml:space="preserve"> urbanización </t>
  </si>
  <si>
    <t>Índice de</t>
  </si>
  <si>
    <t xml:space="preserve"> Número de frentes fríos que azotó cada región</t>
  </si>
  <si>
    <r>
      <t>(a)</t>
    </r>
    <r>
      <rPr>
        <sz val="9"/>
        <color indexed="8"/>
        <rFont val="Arial"/>
        <family val="2"/>
      </rPr>
      <t xml:space="preserve"> El Instituto de Meteorología considera las regiones como se detalla a continuación:</t>
    </r>
  </si>
  <si>
    <t>Indio Hatuey</t>
  </si>
  <si>
    <t>Nuevitas</t>
  </si>
  <si>
    <t>Güaro</t>
  </si>
  <si>
    <t>La Jíquima</t>
  </si>
  <si>
    <t>Proporción de la superficie agrícola  (%)</t>
  </si>
  <si>
    <t>Superficie afectada (MMha)</t>
  </si>
  <si>
    <t>Proporción de la superficie del país (%)</t>
  </si>
  <si>
    <t xml:space="preserve">Áreas protegidas con reconocimiento internacional </t>
  </si>
  <si>
    <t>Uso de energía (equivalente en  kilogramos de combustible convencional por 1 peso del PIB)</t>
  </si>
  <si>
    <t>Renovabilidad de la oferta energética(%)</t>
  </si>
  <si>
    <t xml:space="preserve">Características de los embalses más importantes </t>
  </si>
  <si>
    <t>Lugar</t>
  </si>
  <si>
    <t>(Por ciento)</t>
  </si>
  <si>
    <r>
      <t xml:space="preserve">Taller de Extracción de Petróleo Varadero (EPEP-Centro), </t>
    </r>
    <r>
      <rPr>
        <sz val="9"/>
        <color indexed="8"/>
        <rFont val="Arial"/>
        <family val="2"/>
      </rPr>
      <t xml:space="preserve">Matanzas. </t>
    </r>
  </si>
  <si>
    <r>
      <t xml:space="preserve">              residente </t>
    </r>
    <r>
      <rPr>
        <vertAlign val="superscript"/>
        <sz val="9"/>
        <rFont val="Arial"/>
        <family val="2"/>
      </rPr>
      <t>(a)</t>
    </r>
  </si>
  <si>
    <r>
      <rPr>
        <vertAlign val="superscript"/>
        <sz val="9"/>
        <color indexed="8"/>
        <rFont val="Arial"/>
        <family val="2"/>
      </rPr>
      <t>(a)</t>
    </r>
    <r>
      <rPr>
        <sz val="9"/>
        <color indexed="8"/>
        <rFont val="Arial"/>
        <family val="2"/>
      </rPr>
      <t xml:space="preserve"> Al cierre de diciembre 31.</t>
    </r>
  </si>
  <si>
    <t>Número de huracanes que azotó cada región</t>
  </si>
  <si>
    <t>Proporción de la superficie agrícola beneficiada</t>
  </si>
  <si>
    <r>
      <t>1.</t>
    </r>
    <r>
      <rPr>
        <sz val="7"/>
        <rFont val="Times New Roman"/>
        <family val="1"/>
      </rPr>
      <t xml:space="preserve">    </t>
    </r>
    <r>
      <rPr>
        <sz val="11"/>
        <rFont val="Tahoma"/>
        <family val="2"/>
      </rPr>
      <t>Tierras Arables y Cultivos Permanentes.</t>
    </r>
  </si>
  <si>
    <r>
      <t>2.</t>
    </r>
    <r>
      <rPr>
        <sz val="7"/>
        <rFont val="Times New Roman"/>
        <family val="1"/>
      </rPr>
      <t xml:space="preserve">    </t>
    </r>
    <r>
      <rPr>
        <sz val="11"/>
        <rFont val="Tahoma"/>
        <family val="2"/>
      </rPr>
      <t>Tierras Arables o de Labranza.</t>
    </r>
  </si>
  <si>
    <r>
      <t>3.</t>
    </r>
    <r>
      <rPr>
        <sz val="7"/>
        <rFont val="Times New Roman"/>
        <family val="1"/>
      </rPr>
      <t xml:space="preserve">    </t>
    </r>
    <r>
      <rPr>
        <sz val="11"/>
        <rFont val="Tahoma"/>
        <family val="2"/>
      </rPr>
      <t>Tierras destinadas a cultivos permanentes.</t>
    </r>
  </si>
  <si>
    <r>
      <t>4.</t>
    </r>
    <r>
      <rPr>
        <sz val="7"/>
        <rFont val="Times New Roman"/>
        <family val="1"/>
      </rPr>
      <t xml:space="preserve">    </t>
    </r>
    <r>
      <rPr>
        <sz val="11"/>
        <rFont val="Tahoma"/>
        <family val="2"/>
      </rPr>
      <t>Praderas y Pastos Permanentes.</t>
    </r>
  </si>
  <si>
    <r>
      <t>5.</t>
    </r>
    <r>
      <rPr>
        <sz val="7"/>
        <rFont val="Times New Roman"/>
        <family val="1"/>
      </rPr>
      <t xml:space="preserve">    </t>
    </r>
    <r>
      <rPr>
        <sz val="11"/>
        <rFont val="Tahoma"/>
        <family val="2"/>
      </rPr>
      <t>Terrenos Forestales y Montes Abiertos.</t>
    </r>
  </si>
  <si>
    <r>
      <t>6.</t>
    </r>
    <r>
      <rPr>
        <sz val="7"/>
        <rFont val="Times New Roman"/>
        <family val="1"/>
      </rPr>
      <t xml:space="preserve">    </t>
    </r>
    <r>
      <rPr>
        <sz val="11"/>
        <rFont val="Tahoma"/>
        <family val="2"/>
      </rPr>
      <t>Tierras no Arables ni bajo Cultivos Permanentes.</t>
    </r>
  </si>
  <si>
    <t xml:space="preserve">  Ciego de Ávila</t>
  </si>
  <si>
    <t>Protección contra las radiaciones</t>
  </si>
  <si>
    <t xml:space="preserve">Superficie </t>
  </si>
  <si>
    <t>Protección del aire y el clima</t>
  </si>
  <si>
    <t>Residuos</t>
  </si>
  <si>
    <t>Protección y rehabilitación de los suelos</t>
  </si>
  <si>
    <t>Investigación y desarrollo</t>
  </si>
  <si>
    <t xml:space="preserve">    Ciego de Ávila</t>
  </si>
  <si>
    <t xml:space="preserve">    Isla de la Juventud</t>
  </si>
  <si>
    <t xml:space="preserve">Total </t>
  </si>
  <si>
    <t>Guaso-Guantánamo</t>
  </si>
  <si>
    <t>Hongos y líquenes</t>
  </si>
  <si>
    <t>Hongos inferiores</t>
  </si>
  <si>
    <t>Planarias</t>
  </si>
  <si>
    <t>Duelas</t>
  </si>
  <si>
    <t>Acanthocephala</t>
  </si>
  <si>
    <t>Mixinas</t>
  </si>
  <si>
    <t>-   Arachnida</t>
  </si>
  <si>
    <t>-   Chilopoda</t>
  </si>
  <si>
    <t>-   Diplopoda</t>
  </si>
  <si>
    <t>Duelas, tenias</t>
  </si>
  <si>
    <t>Arañas, escorpiones</t>
  </si>
  <si>
    <t>Acantocéfalos</t>
  </si>
  <si>
    <t>-   Oligochaeta</t>
  </si>
  <si>
    <t>-   Amphibia</t>
  </si>
  <si>
    <t>-   Aves</t>
  </si>
  <si>
    <t>-   Mammalia</t>
  </si>
  <si>
    <t>Distritos</t>
  </si>
  <si>
    <t xml:space="preserve">Sierra del Rosario </t>
  </si>
  <si>
    <t xml:space="preserve">Sierra de los Órganos </t>
  </si>
  <si>
    <t xml:space="preserve">Meseta de Cajálbana </t>
  </si>
  <si>
    <t xml:space="preserve">Macizo de Guamuhaya </t>
  </si>
  <si>
    <t xml:space="preserve">Costa Norte Centroriental </t>
  </si>
  <si>
    <t xml:space="preserve">Llanura Centroccidental </t>
  </si>
  <si>
    <t xml:space="preserve">Llanura Centroriental </t>
  </si>
  <si>
    <t xml:space="preserve">Moa-Toa </t>
  </si>
  <si>
    <t xml:space="preserve">Meseta de Nipe </t>
  </si>
  <si>
    <t xml:space="preserve">Sierra Cristal </t>
  </si>
  <si>
    <t xml:space="preserve">Alturas del Pico Turquino </t>
  </si>
  <si>
    <t xml:space="preserve">Central </t>
  </si>
  <si>
    <t>En Peligro Crítico</t>
  </si>
  <si>
    <t>Punta de Maisí</t>
  </si>
  <si>
    <t>CONCEPTO</t>
  </si>
  <si>
    <t>Ciego de Ávila</t>
  </si>
  <si>
    <t>(mm)</t>
  </si>
  <si>
    <t>Mínima</t>
  </si>
  <si>
    <t>Gigagramo</t>
  </si>
  <si>
    <t>Metales ferrosos</t>
  </si>
  <si>
    <t>t</t>
  </si>
  <si>
    <t>Metales  no ferrosos</t>
  </si>
  <si>
    <t>Vidrio</t>
  </si>
  <si>
    <t>Plásticos</t>
  </si>
  <si>
    <t>Papel y cartón</t>
  </si>
  <si>
    <t>Textiles</t>
  </si>
  <si>
    <t>Archipiélago Cubano</t>
  </si>
  <si>
    <t>Cayo Cruz del Padre</t>
  </si>
  <si>
    <t>Punta del Inglés</t>
  </si>
  <si>
    <t>Cabo San Antonio</t>
  </si>
  <si>
    <t/>
  </si>
  <si>
    <t>Punta de Hicacos</t>
  </si>
  <si>
    <t xml:space="preserve"> Isla de la Juventud</t>
  </si>
  <si>
    <t>Punta de Tirry</t>
  </si>
  <si>
    <t>Caleta de Agustín Jol</t>
  </si>
  <si>
    <t xml:space="preserve">                       Población</t>
  </si>
  <si>
    <t xml:space="preserve"> Densidad de</t>
  </si>
  <si>
    <t xml:space="preserve">  adyacentes</t>
  </si>
  <si>
    <t>Archipiélago cubano</t>
  </si>
  <si>
    <t xml:space="preserve">    Pinar del Río</t>
  </si>
  <si>
    <t xml:space="preserve">    La Habana</t>
  </si>
  <si>
    <t xml:space="preserve">    Matanzas</t>
  </si>
  <si>
    <t xml:space="preserve">    Villa Clara</t>
  </si>
  <si>
    <t xml:space="preserve">    Cienfuegos</t>
  </si>
  <si>
    <t xml:space="preserve">    Sancti Spíritus</t>
  </si>
  <si>
    <t xml:space="preserve">    Camagüey</t>
  </si>
  <si>
    <t xml:space="preserve">    Las Tunas</t>
  </si>
  <si>
    <t xml:space="preserve">    Holguín</t>
  </si>
  <si>
    <t xml:space="preserve">    Granma</t>
  </si>
  <si>
    <t xml:space="preserve">    Santiago de Cuba</t>
  </si>
  <si>
    <t xml:space="preserve">    Guantánamo</t>
  </si>
  <si>
    <t>Por ciento</t>
  </si>
  <si>
    <t>MU</t>
  </si>
  <si>
    <t>Gestión de las aguas</t>
  </si>
  <si>
    <t>Gastos en medidas preventivas</t>
  </si>
  <si>
    <t>Costo de reposición de vivienda</t>
  </si>
  <si>
    <t>Bienes y servicios dejados de efectuar</t>
  </si>
  <si>
    <t>Charley (Agosto)</t>
  </si>
  <si>
    <t>Iván  (Septiembre)</t>
  </si>
  <si>
    <t>Rita (Septiembre)</t>
  </si>
  <si>
    <t>Wilma (Octubre)</t>
  </si>
  <si>
    <t>Dennis (Julio)</t>
  </si>
  <si>
    <t>Guantánamo - Holguín</t>
  </si>
  <si>
    <t>Ciénaga de Zapata</t>
  </si>
  <si>
    <t xml:space="preserve">Guantánamo </t>
  </si>
  <si>
    <t>Sitio Ramsar</t>
  </si>
  <si>
    <t>%</t>
  </si>
  <si>
    <t>En Peligro</t>
  </si>
  <si>
    <t>(%)</t>
  </si>
  <si>
    <t xml:space="preserve">  La Habana</t>
  </si>
  <si>
    <t xml:space="preserve">  Matanzas</t>
  </si>
  <si>
    <t xml:space="preserve">  Villa Clara</t>
  </si>
  <si>
    <t xml:space="preserve">  Cienfuegos</t>
  </si>
  <si>
    <t xml:space="preserve">  Sancti Spíritus</t>
  </si>
  <si>
    <t xml:space="preserve">  Camagüey</t>
  </si>
  <si>
    <t xml:space="preserve">  Las Tunas</t>
  </si>
  <si>
    <t xml:space="preserve">  Holguín</t>
  </si>
  <si>
    <t xml:space="preserve">  Granma</t>
  </si>
  <si>
    <t xml:space="preserve">  Santiago de Cuba</t>
  </si>
  <si>
    <t xml:space="preserve">  Guantánamo</t>
  </si>
  <si>
    <t xml:space="preserve">  Isla de la Juventud</t>
  </si>
  <si>
    <t>/FRCONSTINV~</t>
  </si>
  <si>
    <t>/PPRA3..K93~AGPQ~</t>
  </si>
  <si>
    <t>Total</t>
  </si>
  <si>
    <t>Superficie</t>
  </si>
  <si>
    <t>Provincia</t>
  </si>
  <si>
    <t>Cantidad</t>
  </si>
  <si>
    <t>Provincias</t>
  </si>
  <si>
    <t>U</t>
  </si>
  <si>
    <t xml:space="preserve">  Acidez</t>
  </si>
  <si>
    <t>X.7 - Principales medidas ejecutadas para detener y contrarrestar los procesos degradativos del suelo.</t>
  </si>
  <si>
    <t>Medidas</t>
  </si>
  <si>
    <t xml:space="preserve">Magnitud </t>
  </si>
  <si>
    <t>de la</t>
  </si>
  <si>
    <t xml:space="preserve">Periodo </t>
  </si>
  <si>
    <t>de</t>
  </si>
  <si>
    <t>ejecución</t>
  </si>
  <si>
    <t>Factor limitante</t>
  </si>
  <si>
    <t xml:space="preserve">  Erosión</t>
  </si>
  <si>
    <t xml:space="preserve">  Salinidad</t>
  </si>
  <si>
    <t xml:space="preserve">  Compactación</t>
  </si>
  <si>
    <t>Ejecución de medidas sencillas antierosivas</t>
  </si>
  <si>
    <t>86-99</t>
  </si>
  <si>
    <t>Control de la calidad del agua de riego</t>
  </si>
  <si>
    <t>23396 fuentes</t>
  </si>
  <si>
    <t>Aplicación de yeso.</t>
  </si>
  <si>
    <t>87-89</t>
  </si>
  <si>
    <t>839.60 Mha</t>
  </si>
  <si>
    <t>1.68 Mt</t>
  </si>
  <si>
    <t>X.8 - Clasificación genética de los suelos de Cuba.</t>
  </si>
  <si>
    <t>Tipo de suelo</t>
  </si>
  <si>
    <t>Extención</t>
  </si>
  <si>
    <t>Ubicación aproximada</t>
  </si>
  <si>
    <t>Ferrítico y ferralítico</t>
  </si>
  <si>
    <t>Fersialítico</t>
  </si>
  <si>
    <t>Húmico calcimórfico</t>
  </si>
  <si>
    <t>Vertisuelo</t>
  </si>
  <si>
    <t>Hidromórfico</t>
  </si>
  <si>
    <t>Halomórfico</t>
  </si>
  <si>
    <t>Aluviales</t>
  </si>
  <si>
    <t>Poco desarrollados</t>
  </si>
  <si>
    <t>Todo el  territorio.</t>
  </si>
  <si>
    <t>Pinar del Rio, La Habana, Matanzas, Ciego de Avila, Camagüey, Holguín,.</t>
  </si>
  <si>
    <t>La Habana, Villa Clara, Camagüey, Holguín, Santiago de Cuba, Guantánamo.</t>
  </si>
  <si>
    <t>Villa Clara, Camagüey, Holguín, Las Tunas, Santiago de Cuba, Guantánamo.</t>
  </si>
  <si>
    <t>Pinar del Rio, Holguín, Granme,Guantánamo.</t>
  </si>
  <si>
    <t>Fersialítico y pardo (sialítico)</t>
  </si>
  <si>
    <t>UM</t>
  </si>
  <si>
    <t>Endémicas</t>
  </si>
  <si>
    <t>Nacional</t>
  </si>
  <si>
    <t>Especies</t>
  </si>
  <si>
    <t>-</t>
  </si>
  <si>
    <t>Cienfuegos</t>
  </si>
  <si>
    <t>Granma</t>
  </si>
  <si>
    <t>Significación</t>
  </si>
  <si>
    <t>Local</t>
  </si>
  <si>
    <t>Terrestre</t>
  </si>
  <si>
    <t>Marina</t>
  </si>
  <si>
    <t>Pinar del Río</t>
  </si>
  <si>
    <t>Santiago de Cuba</t>
  </si>
  <si>
    <t>Casablanca</t>
  </si>
  <si>
    <t>La Palma</t>
  </si>
  <si>
    <t>Colón</t>
  </si>
  <si>
    <t>Falla</t>
  </si>
  <si>
    <t>Santiago de las Vegas</t>
  </si>
  <si>
    <t>Palo Seco</t>
  </si>
  <si>
    <t>Pinares de Mayarí</t>
  </si>
  <si>
    <t>Cayo Coco</t>
  </si>
  <si>
    <t>Contramaestre</t>
  </si>
  <si>
    <t>Gran Piedra</t>
  </si>
  <si>
    <t>Guantánamo</t>
  </si>
  <si>
    <t>Protozoos</t>
  </si>
  <si>
    <t>Musgos y hepáticas</t>
  </si>
  <si>
    <t>Helechos</t>
  </si>
  <si>
    <t>Plantas con flores</t>
  </si>
  <si>
    <t>Esponjas</t>
  </si>
  <si>
    <t>Nemátodos</t>
  </si>
  <si>
    <t>Moluscos</t>
  </si>
  <si>
    <t>Insectos</t>
  </si>
  <si>
    <t>Anfibios</t>
  </si>
  <si>
    <t>Reptiles</t>
  </si>
  <si>
    <t>Aves</t>
  </si>
  <si>
    <t>Mamíferos</t>
  </si>
  <si>
    <t>Población</t>
  </si>
  <si>
    <t>Cuba</t>
  </si>
  <si>
    <t>La Habana</t>
  </si>
  <si>
    <t>Matanzas</t>
  </si>
  <si>
    <t>Villa Clara</t>
  </si>
  <si>
    <t>Sancti Spíritus</t>
  </si>
  <si>
    <t>Las Tunas</t>
  </si>
  <si>
    <t>Holguín</t>
  </si>
  <si>
    <t>Peces</t>
  </si>
  <si>
    <t>Crustáceos</t>
  </si>
  <si>
    <t>km</t>
  </si>
  <si>
    <t>Camagüey</t>
  </si>
  <si>
    <t>Isla de la Juventud</t>
  </si>
  <si>
    <t>Conocidas</t>
  </si>
  <si>
    <t>Cantidad de especies</t>
  </si>
  <si>
    <t>Ambientes donde se desarrollan</t>
  </si>
  <si>
    <t>(Mhab.)</t>
  </si>
  <si>
    <t>(Mha)</t>
  </si>
  <si>
    <t>(U)</t>
  </si>
  <si>
    <t>(ha)</t>
  </si>
  <si>
    <t>Agua</t>
  </si>
  <si>
    <t>Urbana</t>
  </si>
  <si>
    <t>Rural</t>
  </si>
  <si>
    <t>Energía</t>
  </si>
  <si>
    <t>Cauto</t>
  </si>
  <si>
    <t>Zaza</t>
  </si>
  <si>
    <t>Cuyaguateje</t>
  </si>
  <si>
    <t>Ariguanabo</t>
  </si>
  <si>
    <t>Toa</t>
  </si>
  <si>
    <t>Hanabanilla</t>
  </si>
  <si>
    <t xml:space="preserve">De ello: </t>
  </si>
  <si>
    <t>Resto</t>
  </si>
  <si>
    <t>Paisaje Cultural</t>
  </si>
  <si>
    <t>De ello:</t>
  </si>
  <si>
    <t>Patrimonio Natural de la Humanidad</t>
  </si>
  <si>
    <t>Mt</t>
  </si>
  <si>
    <t>…</t>
  </si>
  <si>
    <t>Molinos de viento</t>
  </si>
  <si>
    <t>Naturales</t>
  </si>
  <si>
    <t>Sin determinar</t>
  </si>
  <si>
    <t>Abasto</t>
  </si>
  <si>
    <t>Leña</t>
  </si>
  <si>
    <t>Miles de pesos</t>
  </si>
  <si>
    <t>Construcción</t>
  </si>
  <si>
    <t>Cantidad (U)</t>
  </si>
  <si>
    <t>Alacranes</t>
  </si>
  <si>
    <t>Jimaguayú</t>
  </si>
  <si>
    <t>Cauto del Paso</t>
  </si>
  <si>
    <t>Protesta de Baraguá</t>
  </si>
  <si>
    <t>Moa</t>
  </si>
  <si>
    <t>Energía - Abasto</t>
  </si>
  <si>
    <t>Agricultura</t>
  </si>
  <si>
    <t>Almendares-Vento</t>
  </si>
  <si>
    <t>Abasto - Agricultura</t>
  </si>
  <si>
    <t>Miles de hectáreas</t>
  </si>
  <si>
    <t>Unidad</t>
  </si>
  <si>
    <t>Millones de pesos</t>
  </si>
  <si>
    <t>Ferríticos</t>
  </si>
  <si>
    <t>.</t>
  </si>
  <si>
    <t>..</t>
  </si>
  <si>
    <t>Arietes hidráulicos</t>
  </si>
  <si>
    <t>Sistema de calentadores solares</t>
  </si>
  <si>
    <t>Aerogeneradores</t>
  </si>
  <si>
    <t>Parque eólico</t>
  </si>
  <si>
    <t>Serrín de madera</t>
  </si>
  <si>
    <t>Cáscara de arroz</t>
  </si>
  <si>
    <t>Desechos de café</t>
  </si>
  <si>
    <t>Otros desechos forestales</t>
  </si>
  <si>
    <t>Millones de metros cúbicos</t>
  </si>
  <si>
    <t>Fuente: Instituto Nacional de Recursos Hidráulicos.</t>
  </si>
  <si>
    <t>Ferralíticos</t>
  </si>
  <si>
    <t>Bryophyta</t>
  </si>
  <si>
    <t>Pteridophyta</t>
  </si>
  <si>
    <t>Gymnospermae</t>
  </si>
  <si>
    <t>Angiospermae</t>
  </si>
  <si>
    <t xml:space="preserve">Animalia  </t>
  </si>
  <si>
    <t>Platyhelminthes</t>
  </si>
  <si>
    <t>Nematoda</t>
  </si>
  <si>
    <t>Annelida</t>
  </si>
  <si>
    <t>Lombrices de tierra</t>
  </si>
  <si>
    <t>Mollusca</t>
  </si>
  <si>
    <t>Arthropoda</t>
  </si>
  <si>
    <t>Ciempiés</t>
  </si>
  <si>
    <t>Milpiés</t>
  </si>
  <si>
    <t>Chordata</t>
  </si>
  <si>
    <t>Poliquetos</t>
  </si>
  <si>
    <t>Arañas marinas</t>
  </si>
  <si>
    <t>Pogonóforos</t>
  </si>
  <si>
    <t>Gusanos flecha</t>
  </si>
  <si>
    <t>Ascidias</t>
  </si>
  <si>
    <t>-   Reptilia</t>
  </si>
  <si>
    <t>-   Insecta</t>
  </si>
  <si>
    <t xml:space="preserve">Oriental </t>
  </si>
  <si>
    <t>Costa de Maisí- Guantánamo</t>
  </si>
  <si>
    <t xml:space="preserve">Santa Catalina </t>
  </si>
  <si>
    <t>Atmósfera</t>
  </si>
  <si>
    <t>Explotación de minas y canteras</t>
  </si>
  <si>
    <t>Suministro de electricidad, gas y agua</t>
  </si>
  <si>
    <t>Desechos</t>
  </si>
  <si>
    <t xml:space="preserve"> UM</t>
  </si>
  <si>
    <t>Carlos Manuel de Céspedes</t>
  </si>
  <si>
    <t>Productivos</t>
  </si>
  <si>
    <t>Poco productivos</t>
  </si>
  <si>
    <t>Baja fertilidad</t>
  </si>
  <si>
    <t>Compactación natural</t>
  </si>
  <si>
    <t>Ernesto (Septiembre)</t>
  </si>
  <si>
    <t>Derrumbe total</t>
  </si>
  <si>
    <t>Profundidad</t>
  </si>
  <si>
    <t>Fecha</t>
  </si>
  <si>
    <t>Hora</t>
  </si>
  <si>
    <t>Bayamo</t>
  </si>
  <si>
    <t>08/1578</t>
  </si>
  <si>
    <t>10/1624</t>
  </si>
  <si>
    <t>11/02/1675</t>
  </si>
  <si>
    <t>11/02/1678</t>
  </si>
  <si>
    <t>10/1752</t>
  </si>
  <si>
    <t>11/07/1760</t>
  </si>
  <si>
    <t>12/06/1766</t>
  </si>
  <si>
    <t>11/02/1775</t>
  </si>
  <si>
    <t>18/09/1826</t>
  </si>
  <si>
    <t>07/07/1842</t>
  </si>
  <si>
    <t>20/08/1852</t>
  </si>
  <si>
    <t>26/11/1852</t>
  </si>
  <si>
    <t>28/01/1858</t>
  </si>
  <si>
    <t>San Cristóbal</t>
  </si>
  <si>
    <t>23/01/1880</t>
  </si>
  <si>
    <t>Gibara</t>
  </si>
  <si>
    <t>7ma</t>
  </si>
  <si>
    <t>Manzanillo</t>
  </si>
  <si>
    <t>Remedios-Caibarién</t>
  </si>
  <si>
    <t>Pilón</t>
  </si>
  <si>
    <t>Cabo Cruz</t>
  </si>
  <si>
    <t>Inspecciones Ambientales realizadas</t>
  </si>
  <si>
    <t>Reinspecciones Ambientales realizadas</t>
  </si>
  <si>
    <t>Total de Licencias  Ambientales solicitadas</t>
  </si>
  <si>
    <t>Total de Licencias Ambientales otorgadas</t>
  </si>
  <si>
    <t>Total de Licencias Ambientales inspeccionadas</t>
  </si>
  <si>
    <t>Total de autorizaciones solicitadas</t>
  </si>
  <si>
    <t>Total de autorizaciones concedidas</t>
  </si>
  <si>
    <t>Latitud norte</t>
  </si>
  <si>
    <t>Longitud oeste</t>
  </si>
  <si>
    <t xml:space="preserve">   Extremo septentrional</t>
  </si>
  <si>
    <t xml:space="preserve">   Extremo meridional</t>
  </si>
  <si>
    <t>77°40'</t>
  </si>
  <si>
    <t xml:space="preserve">   Extremo oriental</t>
  </si>
  <si>
    <t>20°13'</t>
  </si>
  <si>
    <t>74°08'</t>
  </si>
  <si>
    <t xml:space="preserve">   Extremo occidental</t>
  </si>
  <si>
    <t>21°52'</t>
  </si>
  <si>
    <t>23°11'</t>
  </si>
  <si>
    <t>21°57'</t>
  </si>
  <si>
    <t>82°58'</t>
  </si>
  <si>
    <t>82°54'</t>
  </si>
  <si>
    <t>Punta del Este</t>
  </si>
  <si>
    <t>21°34'</t>
  </si>
  <si>
    <t>82°33'</t>
  </si>
  <si>
    <t>21°38'</t>
  </si>
  <si>
    <t>83°11'</t>
  </si>
  <si>
    <t>Cabo de San Antonio</t>
  </si>
  <si>
    <t>Área de</t>
  </si>
  <si>
    <t xml:space="preserve">              Cayos</t>
  </si>
  <si>
    <t>tierra firme</t>
  </si>
  <si>
    <t>(km²)</t>
  </si>
  <si>
    <t xml:space="preserve">         (U) </t>
  </si>
  <si>
    <t>1- Situación geográfica de Cuba</t>
  </si>
  <si>
    <t>Lluvia</t>
  </si>
  <si>
    <t>Humedad</t>
  </si>
  <si>
    <t>Días</t>
  </si>
  <si>
    <t>Máxima</t>
  </si>
  <si>
    <t>relativa</t>
  </si>
  <si>
    <t>media</t>
  </si>
  <si>
    <t>Isabel Rubio</t>
  </si>
  <si>
    <t>Paso Real de San Diego</t>
  </si>
  <si>
    <t>San Juan y Martínez</t>
  </si>
  <si>
    <t>Santa Lucía</t>
  </si>
  <si>
    <t>Bainoa</t>
  </si>
  <si>
    <t>Bauta</t>
  </si>
  <si>
    <t>Güines</t>
  </si>
  <si>
    <t>Güira de Melena</t>
  </si>
  <si>
    <t>Melena del Sur</t>
  </si>
  <si>
    <t>Tapaste</t>
  </si>
  <si>
    <t>Jovellanos</t>
  </si>
  <si>
    <t>Playa Girón</t>
  </si>
  <si>
    <t>Unión de Reyes</t>
  </si>
  <si>
    <t>Varadero</t>
  </si>
  <si>
    <t>La Piedra</t>
  </si>
  <si>
    <t>Sagua la Grande</t>
  </si>
  <si>
    <t>Santa Clara (Yabú)</t>
  </si>
  <si>
    <t>Santo Domingo</t>
  </si>
  <si>
    <t>Aguada de Pasajeros</t>
  </si>
  <si>
    <t>El Jíbaro</t>
  </si>
  <si>
    <t>Topes de Collantes</t>
  </si>
  <si>
    <t>Trinidad</t>
  </si>
  <si>
    <t>Fuente: Instituto de Meteorología.</t>
  </si>
  <si>
    <t>Camilo Cienfuegos</t>
  </si>
  <si>
    <t>Júcaro</t>
  </si>
  <si>
    <t>Esmeralda</t>
  </si>
  <si>
    <t>Florida</t>
  </si>
  <si>
    <t>Puerto Padre</t>
  </si>
  <si>
    <t>Cabo Lucrecia</t>
  </si>
  <si>
    <t>Pedagógico Holguín</t>
  </si>
  <si>
    <t>Velasco</t>
  </si>
  <si>
    <t>Jucarito</t>
  </si>
  <si>
    <t>Veguitas</t>
  </si>
  <si>
    <t>Jamal</t>
  </si>
  <si>
    <t>Palenque de Yateras</t>
  </si>
  <si>
    <t>Valle de Caujerí</t>
  </si>
  <si>
    <t>Amistad Cuba - Francia</t>
  </si>
  <si>
    <t>Temperaturas máxima y mínima absolutas registradas</t>
  </si>
  <si>
    <t>Región Occidental: Pinar del Río, La Habana, Ciudad de La Habana, Matanzas e Isla de la Juventud.</t>
  </si>
  <si>
    <t>Región Central: Cienfuegos, Villa Clara, Sancti Spíritus y Ciego de Ávila.</t>
  </si>
  <si>
    <t>Región Oriental: Camagüey, Las Tunas, Holguín, Granma, Santiago de Cuba y Guantánamo.</t>
  </si>
  <si>
    <t>Milímetros</t>
  </si>
  <si>
    <t>E</t>
  </si>
  <si>
    <t>F</t>
  </si>
  <si>
    <t>M</t>
  </si>
  <si>
    <t>A</t>
  </si>
  <si>
    <t>J</t>
  </si>
  <si>
    <t>S</t>
  </si>
  <si>
    <t>O</t>
  </si>
  <si>
    <t>N</t>
  </si>
  <si>
    <t>D</t>
  </si>
  <si>
    <t>Lluvia media mensual con relación a la media histórica</t>
  </si>
  <si>
    <t>Media Histórica</t>
  </si>
  <si>
    <t>PROVINCIAS</t>
  </si>
  <si>
    <t>4 - Lluvia total media anual por provincias</t>
  </si>
  <si>
    <t>5 - Frentes fríos de diferentes intensidades que han azotado a Cuba por meses</t>
  </si>
  <si>
    <t>PERÍODOS E INTENSIDADES</t>
  </si>
  <si>
    <t xml:space="preserve">Fuente: Instituto de Meteorología. </t>
  </si>
  <si>
    <t xml:space="preserve">     Débiles( 20 a 35 km/hora)</t>
  </si>
  <si>
    <t xml:space="preserve">     Moderados (36 a 55 km/hora)</t>
  </si>
  <si>
    <t xml:space="preserve">     Fuertes (+55 km/hora)</t>
  </si>
  <si>
    <t>Oriental</t>
  </si>
  <si>
    <t>Central</t>
  </si>
  <si>
    <t>Occidental</t>
  </si>
  <si>
    <t>REGIONES</t>
  </si>
  <si>
    <t xml:space="preserve">   Región Occidental</t>
  </si>
  <si>
    <t xml:space="preserve">   Región Central</t>
  </si>
  <si>
    <t xml:space="preserve">   Región Oriental</t>
  </si>
  <si>
    <t>Débiles</t>
  </si>
  <si>
    <t>Moderados</t>
  </si>
  <si>
    <t>Fuertes</t>
  </si>
  <si>
    <t>Microgramos  por metro cúbico</t>
  </si>
  <si>
    <t>ESTACIONES</t>
  </si>
  <si>
    <t xml:space="preserve">         </t>
  </si>
  <si>
    <t>Emisiones brutas</t>
  </si>
  <si>
    <t>Emisiones netas</t>
  </si>
  <si>
    <t>CONCEPTOS</t>
  </si>
  <si>
    <t>12 - Extracción de agua por destinos</t>
  </si>
  <si>
    <t>Mayarí</t>
  </si>
  <si>
    <t>Junio</t>
  </si>
  <si>
    <t>Julio</t>
  </si>
  <si>
    <t>Agosto</t>
  </si>
  <si>
    <t>Septiembre</t>
  </si>
  <si>
    <t>Octubre</t>
  </si>
  <si>
    <t>Noviembre</t>
  </si>
  <si>
    <t>SS1 (118-153 km/hora)</t>
  </si>
  <si>
    <t>SS2 (154-177 km/hora)</t>
  </si>
  <si>
    <t>SS3 (178 - 209 km/hora)</t>
  </si>
  <si>
    <t>SS4 ( 210-250 km/hora)</t>
  </si>
  <si>
    <t>9 - pH de la lluvia anual por estaciones de monitoreo</t>
  </si>
  <si>
    <t>Alcantarillado</t>
  </si>
  <si>
    <t>SUSTANCIAS CONTROLADAS</t>
  </si>
  <si>
    <t>Factor PAO</t>
  </si>
  <si>
    <t>Clorofluorocarbonos (CFC)</t>
  </si>
  <si>
    <t>Triclorofluorometano (CFC-11)</t>
  </si>
  <si>
    <t>Diclorodifluorometano (CFC-12)</t>
  </si>
  <si>
    <t>Triclorotrifluoroetano (CFC-113)</t>
  </si>
  <si>
    <t>Diclorotetrafluoroetano (CFC-114)</t>
  </si>
  <si>
    <t>Cloropentafluoroetano (CFC-115)</t>
  </si>
  <si>
    <t>Tetracloruro de carbono</t>
  </si>
  <si>
    <t>Metil cloroformo</t>
  </si>
  <si>
    <t>Hidroclorofluorocarbonos (HCFC)</t>
  </si>
  <si>
    <t>Clorodifluorometano (HCFC-22)</t>
  </si>
  <si>
    <t>Diclorofluorometano (HCFC-141b)</t>
  </si>
  <si>
    <t>Clorodifluoroetano (HCFC-142b)</t>
  </si>
  <si>
    <t>Diclorodifluoroetano (HCFC-123)</t>
  </si>
  <si>
    <t>Clorotetrafluoroetano (HCFC-124)</t>
  </si>
  <si>
    <t>Bromuro de metilo</t>
  </si>
  <si>
    <t>LOCALIDADES</t>
  </si>
  <si>
    <t>(km)</t>
  </si>
  <si>
    <t>SECTORES</t>
  </si>
  <si>
    <t>Reducción del ruido y las vibraciones</t>
  </si>
  <si>
    <t xml:space="preserve">Protección de la biodiversidad y los paisajes </t>
  </si>
  <si>
    <t>Otras actividades de protección del medio ambiente</t>
  </si>
  <si>
    <r>
      <t xml:space="preserve">Temperatura </t>
    </r>
    <r>
      <rPr>
        <vertAlign val="superscript"/>
        <sz val="9"/>
        <color indexed="8"/>
        <rFont val="Arial"/>
        <family val="2"/>
      </rPr>
      <t>0</t>
    </r>
    <r>
      <rPr>
        <sz val="9"/>
        <color indexed="8"/>
        <rFont val="Arial"/>
        <family val="2"/>
      </rPr>
      <t>C</t>
    </r>
  </si>
  <si>
    <r>
      <t xml:space="preserve"> Isla de Cuba </t>
    </r>
    <r>
      <rPr>
        <b/>
        <vertAlign val="superscript"/>
        <sz val="9"/>
        <rFont val="Arial"/>
        <family val="2"/>
      </rPr>
      <t>(a)</t>
    </r>
  </si>
  <si>
    <r>
      <t>Extensión superficial (km</t>
    </r>
    <r>
      <rPr>
        <vertAlign val="superscript"/>
        <sz val="9"/>
        <rFont val="Arial"/>
        <family val="2"/>
      </rPr>
      <t>2</t>
    </r>
    <r>
      <rPr>
        <sz val="9"/>
        <rFont val="Arial"/>
        <family val="2"/>
      </rPr>
      <t>)</t>
    </r>
  </si>
  <si>
    <r>
      <t>(hab/km</t>
    </r>
    <r>
      <rPr>
        <vertAlign val="superscript"/>
        <sz val="9"/>
        <rFont val="Arial"/>
        <family val="2"/>
      </rPr>
      <t>2</t>
    </r>
    <r>
      <rPr>
        <sz val="9"/>
        <rFont val="Arial"/>
        <family val="2"/>
      </rPr>
      <t>)</t>
    </r>
  </si>
  <si>
    <r>
      <t xml:space="preserve">Magnitud </t>
    </r>
    <r>
      <rPr>
        <vertAlign val="superscript"/>
        <sz val="9"/>
        <rFont val="Arial"/>
        <family val="2"/>
      </rPr>
      <t>(a)</t>
    </r>
  </si>
  <si>
    <r>
      <t>(a)</t>
    </r>
    <r>
      <rPr>
        <sz val="9"/>
        <rFont val="Arial"/>
        <family val="2"/>
      </rPr>
      <t xml:space="preserve"> Concentración máxima admisible =50 µg/m³.</t>
    </r>
  </si>
  <si>
    <r>
      <t>(a)</t>
    </r>
    <r>
      <rPr>
        <sz val="9"/>
        <rFont val="Arial"/>
        <family val="2"/>
      </rPr>
      <t xml:space="preserve"> Concentración máxima admisible =40µg/m³.</t>
    </r>
  </si>
  <si>
    <t>Total cuencas hidrográficas</t>
  </si>
  <si>
    <t>Toneladas potencial de agotamiento del ozono</t>
  </si>
  <si>
    <t>Acueductos</t>
  </si>
  <si>
    <t>Extensión de la red</t>
  </si>
  <si>
    <t>Localidades beneficiadas</t>
  </si>
  <si>
    <t>Número de plantas potabilizadoras</t>
  </si>
  <si>
    <t>Volumen de agua suministrada</t>
  </si>
  <si>
    <t>Volumen de agua tratada</t>
  </si>
  <si>
    <t>Porcentaje de agua tratada</t>
  </si>
  <si>
    <t>Número de estaciones de cloración</t>
  </si>
  <si>
    <t xml:space="preserve">    con cloro gas</t>
  </si>
  <si>
    <t xml:space="preserve">    con hipoclorito</t>
  </si>
  <si>
    <t>Número de estaciones de fluoración</t>
  </si>
  <si>
    <t>Total de sistemas de tratamiento</t>
  </si>
  <si>
    <t>Total de plantas de tratamiento de residuales</t>
  </si>
  <si>
    <t>Capacidad de las plantas de tratamiento</t>
  </si>
  <si>
    <t>Volumen evacuado</t>
  </si>
  <si>
    <t xml:space="preserve">Volumen tratado </t>
  </si>
  <si>
    <t>Porcentaje de aguas residuales tratadas</t>
  </si>
  <si>
    <r>
      <t>hm</t>
    </r>
    <r>
      <rPr>
        <vertAlign val="superscript"/>
        <sz val="9"/>
        <color indexed="8"/>
        <rFont val="Arial"/>
        <family val="2"/>
      </rPr>
      <t>3</t>
    </r>
  </si>
  <si>
    <r>
      <t>1000 m</t>
    </r>
    <r>
      <rPr>
        <vertAlign val="superscript"/>
        <sz val="9"/>
        <rFont val="Arial"/>
        <family val="2"/>
      </rPr>
      <t>3</t>
    </r>
    <r>
      <rPr>
        <sz val="9"/>
        <rFont val="Arial"/>
        <family val="2"/>
      </rPr>
      <t>/d</t>
    </r>
  </si>
  <si>
    <t xml:space="preserve">Poco </t>
  </si>
  <si>
    <t>evolucionados</t>
  </si>
  <si>
    <t>Total (a)</t>
  </si>
  <si>
    <t>Muy productivos</t>
  </si>
  <si>
    <r>
      <rPr>
        <vertAlign val="superscript"/>
        <sz val="9"/>
        <rFont val="Arial"/>
        <family val="2"/>
      </rPr>
      <t>(a)</t>
    </r>
    <r>
      <rPr>
        <sz val="9"/>
        <rFont val="Arial"/>
        <family val="2"/>
      </rPr>
      <t xml:space="preserve"> Se refiere a la superficie estudiada.</t>
    </r>
  </si>
  <si>
    <t>Salinidad y sodicidad</t>
  </si>
  <si>
    <t>Erosión (muy fuerte a media)</t>
  </si>
  <si>
    <t>Mal drenaje</t>
  </si>
  <si>
    <t>Acidez</t>
  </si>
  <si>
    <t>Muy bajo contenido de materia orgánica</t>
  </si>
  <si>
    <t>Baja retención de humedad</t>
  </si>
  <si>
    <t>Pedregosidad  y rocosidad</t>
  </si>
  <si>
    <t>Desertificación</t>
  </si>
  <si>
    <t>FACTORES</t>
  </si>
  <si>
    <t>Mal drenaje interno</t>
  </si>
  <si>
    <t>pH KCl&lt;6</t>
  </si>
  <si>
    <t>pH KCl&lt;4,6</t>
  </si>
  <si>
    <t>De ellas:</t>
  </si>
  <si>
    <t>Muy rocosas y/o pedregosas</t>
  </si>
  <si>
    <t>Zonas semi húmedas</t>
  </si>
  <si>
    <t>Zonas secas</t>
  </si>
  <si>
    <t>Indicador de desempaño.</t>
  </si>
  <si>
    <t>Medidas Permanentes</t>
  </si>
  <si>
    <t>Mantenimiento de las medidas antierosivas</t>
  </si>
  <si>
    <t>Proporción de la superficie agrícola cultivada beneficiada (%)</t>
  </si>
  <si>
    <t>Drenaje simple</t>
  </si>
  <si>
    <t>Muestreo de aguas de riego.</t>
  </si>
  <si>
    <t>(Miles de hectáreas)</t>
  </si>
  <si>
    <t>23°16'</t>
  </si>
  <si>
    <t>80°55'</t>
  </si>
  <si>
    <t>84°57'</t>
  </si>
  <si>
    <t>81°09'</t>
  </si>
  <si>
    <t>Artemisa</t>
  </si>
  <si>
    <t>Mayabeque</t>
  </si>
  <si>
    <t xml:space="preserve">Holguín </t>
  </si>
  <si>
    <t xml:space="preserve">  Mayabeque</t>
  </si>
  <si>
    <t xml:space="preserve">  Artemisa</t>
  </si>
  <si>
    <t>Natural</t>
  </si>
  <si>
    <t>Tasa</t>
  </si>
  <si>
    <t>8va</t>
  </si>
  <si>
    <t>Inspecciones de Seguridad Nuclear  realizadas</t>
  </si>
  <si>
    <t>2010</t>
  </si>
  <si>
    <t>Gladys Rubio Pérez</t>
  </si>
  <si>
    <t>Refugio de Fauna “Delta del Cauto”, Granma</t>
  </si>
  <si>
    <t>Fuente: Oficina Nacional de Estadística e Información a partir de la información del Centro Nacional de Áreas Protegidas.</t>
  </si>
  <si>
    <t>Fuente: Oficina Nacional de Estadística e Información, a partir de la información del Centro Nacional de Estudios del Clima,</t>
  </si>
  <si>
    <t xml:space="preserve">Fuente: Oficina Nacional de Estadística e Información, a partir de la información del Centro Nacional de Estudios  del Clima </t>
  </si>
  <si>
    <t xml:space="preserve">              Instituto de Meteorología.</t>
  </si>
  <si>
    <r>
      <t>PERÍODOS Y CATEGORÍAS</t>
    </r>
    <r>
      <rPr>
        <vertAlign val="superscript"/>
        <sz val="9"/>
        <rFont val="Arial"/>
        <family val="2"/>
      </rPr>
      <t xml:space="preserve"> </t>
    </r>
  </si>
  <si>
    <t xml:space="preserve">Fuente: Oficina Nacional de Estadística e Información a partir de la información del Instituto de Suelos. </t>
  </si>
  <si>
    <t xml:space="preserve">Bahía Honda </t>
  </si>
  <si>
    <t>Jaguey Grande</t>
  </si>
  <si>
    <t>Santa Cruz</t>
  </si>
  <si>
    <t xml:space="preserve">Santiago </t>
  </si>
  <si>
    <t xml:space="preserve"> de Cuba</t>
  </si>
  <si>
    <t xml:space="preserve">Isla de la </t>
  </si>
  <si>
    <t>Juventud</t>
  </si>
  <si>
    <t>La Fé</t>
  </si>
  <si>
    <t xml:space="preserve">Distribución según intensidades de los huracanes  que han azotado a Cuba  por regiones, </t>
  </si>
  <si>
    <t xml:space="preserve">Distribución según intensidades de los frentes fríos  que han azotado a Cuba  por regiones, </t>
  </si>
  <si>
    <t>Urbano</t>
  </si>
  <si>
    <t>SS1 (119-153 km/hora)</t>
  </si>
  <si>
    <t>SS3 (178 - 208 km/hora)</t>
  </si>
  <si>
    <t>SS4 ( 209-251 km/hora)</t>
  </si>
  <si>
    <t>Región Occidental</t>
  </si>
  <si>
    <t>Región Central</t>
  </si>
  <si>
    <t>Región Oriental</t>
  </si>
  <si>
    <t>boscosa</t>
  </si>
  <si>
    <t>Envases de vidrio recuperados</t>
  </si>
  <si>
    <t>Acero inoxidable</t>
  </si>
  <si>
    <t>No metálicos</t>
  </si>
  <si>
    <t xml:space="preserve">Acero inoxidable </t>
  </si>
  <si>
    <t xml:space="preserve">Hierro </t>
  </si>
  <si>
    <t xml:space="preserve">Vidrio </t>
  </si>
  <si>
    <t>Otros metales no ferrosos</t>
  </si>
  <si>
    <t xml:space="preserve">Papel y cartón </t>
  </si>
  <si>
    <t xml:space="preserve">Textiles </t>
  </si>
  <si>
    <t xml:space="preserve">Envases de vidrio recuperados </t>
  </si>
  <si>
    <t>Mariel</t>
  </si>
  <si>
    <t>DATOS PARA EL MAPA</t>
  </si>
  <si>
    <t>Sandy</t>
  </si>
  <si>
    <t>HURACANES</t>
  </si>
  <si>
    <t>Otros no metálicos</t>
  </si>
  <si>
    <t>ÍNDICE</t>
  </si>
  <si>
    <t>Pág.</t>
  </si>
  <si>
    <t>Introducción</t>
  </si>
  <si>
    <t>1 - Situación geográfica de Cuba</t>
  </si>
  <si>
    <t>10 - Emisiones de gases de efecto invernadero</t>
  </si>
  <si>
    <t>ÍNDICE (Continuación)</t>
  </si>
  <si>
    <t>Abreviaturas y Signos convencionales</t>
  </si>
  <si>
    <t>Definiciones metodológicas</t>
  </si>
  <si>
    <r>
      <t xml:space="preserve"> población </t>
    </r>
    <r>
      <rPr>
        <vertAlign val="superscript"/>
        <sz val="9"/>
        <rFont val="Arial"/>
        <family val="2"/>
      </rPr>
      <t>(a)</t>
    </r>
  </si>
  <si>
    <t>Viviendas dañadas (U)</t>
  </si>
  <si>
    <t>Transporte, almacenamiento y comunicaciones</t>
  </si>
  <si>
    <t>Inversión total (Millones de pesos)</t>
  </si>
  <si>
    <t>Inversión en protección ambiental (millones de pesos)</t>
  </si>
  <si>
    <t>Inversión de medio ambiente/Inversión total (Por ciento)</t>
  </si>
  <si>
    <t>Inversión en protección ambiental con relación a la inversión total, por años</t>
  </si>
  <si>
    <t xml:space="preserve">CUENCAS </t>
  </si>
  <si>
    <t>Dra Ángela T. Leyva Sánchez</t>
  </si>
  <si>
    <t>Unidad Básica de  Producción Cooperativa "Maniabo" , Las Tunas</t>
  </si>
  <si>
    <t>21°26'</t>
  </si>
  <si>
    <t>13 - Cantidad y capacidad de presas en explotación</t>
  </si>
  <si>
    <t xml:space="preserve">      Conservación de Suelos</t>
  </si>
  <si>
    <r>
      <t>Mm</t>
    </r>
    <r>
      <rPr>
        <vertAlign val="superscript"/>
        <sz val="9"/>
        <rFont val="Arial"/>
        <family val="2"/>
      </rPr>
      <t>3</t>
    </r>
  </si>
  <si>
    <r>
      <t xml:space="preserve">10 - Emisiones de gases de efecto invernadero </t>
    </r>
    <r>
      <rPr>
        <b/>
        <sz val="9"/>
        <rFont val="Myriad Pro"/>
        <family val="2"/>
      </rPr>
      <t/>
    </r>
  </si>
  <si>
    <t>Superficie cubierta de bosques (Forestales)</t>
  </si>
  <si>
    <t>Daño directo</t>
  </si>
  <si>
    <t>Daño indirecto</t>
  </si>
  <si>
    <t>Superficie boscosa dañada (ha)</t>
  </si>
  <si>
    <t>Bosque natural</t>
  </si>
  <si>
    <t>Plantaciones</t>
  </si>
  <si>
    <t>Número de incendios (U)</t>
  </si>
  <si>
    <t>Superficie forestal dañada (ha)</t>
  </si>
  <si>
    <t>Número de Incendios (U)</t>
  </si>
  <si>
    <t>º</t>
  </si>
  <si>
    <t>Extracción en principales pesquerias</t>
  </si>
  <si>
    <t>Acuicultura</t>
  </si>
  <si>
    <t>Especies con restricción de explotación</t>
  </si>
  <si>
    <t>Pesca en plataforma</t>
  </si>
  <si>
    <t>Captura bruta total</t>
  </si>
  <si>
    <t>Vedas anuales</t>
  </si>
  <si>
    <t>Prohibiciones</t>
  </si>
  <si>
    <t>Vedas permanentes</t>
  </si>
  <si>
    <t>Cuotas de captura</t>
  </si>
  <si>
    <t xml:space="preserve">Veda total en época reproductiva </t>
  </si>
  <si>
    <t>Veda desde el mes de junio hasta octubre</t>
  </si>
  <si>
    <t>Regulación de zonas de pesca y número de tranques calados por zona durante la captura.</t>
  </si>
  <si>
    <t>Fuente: Dirección de Regulaciones Pesqueras, MINAL.</t>
  </si>
  <si>
    <r>
      <t>Pepino de mar (</t>
    </r>
    <r>
      <rPr>
        <i/>
        <sz val="9"/>
        <rFont val="Arial"/>
        <family val="2"/>
      </rPr>
      <t>Isostichopus badionotus)</t>
    </r>
    <r>
      <rPr>
        <sz val="9"/>
        <rFont val="Arial"/>
        <family val="2"/>
      </rPr>
      <t xml:space="preserve"> </t>
    </r>
  </si>
  <si>
    <r>
      <t>Cojinua y Cibí (</t>
    </r>
    <r>
      <rPr>
        <i/>
        <sz val="9"/>
        <rFont val="Arial"/>
        <family val="2"/>
      </rPr>
      <t>Caranx crysos y Caranx ruber</t>
    </r>
    <r>
      <rPr>
        <sz val="9"/>
        <rFont val="Arial"/>
        <family val="2"/>
      </rPr>
      <t xml:space="preserve">) </t>
    </r>
  </si>
  <si>
    <r>
      <t>Quinconte (</t>
    </r>
    <r>
      <rPr>
        <i/>
        <sz val="9"/>
        <rFont val="Arial"/>
        <family val="2"/>
      </rPr>
      <t>Cassis madagascariensis</t>
    </r>
    <r>
      <rPr>
        <sz val="9"/>
        <rFont val="Arial"/>
        <family val="2"/>
      </rPr>
      <t xml:space="preserve">): </t>
    </r>
  </si>
  <si>
    <t xml:space="preserve">Regulación de la talla mínima de captura, limitación en el proceso de extracción de esta especie y rotación de las áreas de pesca. </t>
  </si>
  <si>
    <t>Tipo de veda</t>
  </si>
  <si>
    <t xml:space="preserve">Veda desde el mes de mayo hasta septiembre </t>
  </si>
  <si>
    <t>Veda  en la época de reproducción y desove, regulación de zonas de pesca y la cantidad de embarcaciones</t>
  </si>
  <si>
    <t>2012</t>
  </si>
  <si>
    <t>2013</t>
  </si>
  <si>
    <t xml:space="preserve">  Bromuro de metilo</t>
  </si>
  <si>
    <t>Refrigeración</t>
  </si>
  <si>
    <t xml:space="preserve">                 -</t>
  </si>
  <si>
    <t xml:space="preserve">  Hidroclorofluorocarbonos (HCFC)</t>
  </si>
  <si>
    <t xml:space="preserve">  Metil cloroformo</t>
  </si>
  <si>
    <t xml:space="preserve">  Tetracloruro de carbono</t>
  </si>
  <si>
    <t xml:space="preserve">  Clorofluorocarbonos (CFC)</t>
  </si>
  <si>
    <t>Toneladas</t>
  </si>
  <si>
    <t>9na</t>
  </si>
  <si>
    <t>Guillermo García Montero</t>
  </si>
  <si>
    <t>Juana Herminia Serrano Méndez</t>
  </si>
  <si>
    <t>Estación Experimental de Pastos y Forrajes, Las Tunas</t>
  </si>
  <si>
    <t>Cuerpo de Guardabosques de la República de Cuba</t>
  </si>
  <si>
    <t>CUBA</t>
  </si>
  <si>
    <t>ISLA DE LA JUVENTUD</t>
  </si>
  <si>
    <t>GUANTÁNAMO</t>
  </si>
  <si>
    <t>GRANMA</t>
  </si>
  <si>
    <t>HOLGUÍN</t>
  </si>
  <si>
    <t>LAS TUNAS</t>
  </si>
  <si>
    <t>CIEGO DE ÁVILA</t>
  </si>
  <si>
    <t>CIENFUEGOS</t>
  </si>
  <si>
    <t>VILLA CLARA</t>
  </si>
  <si>
    <t>MATANZAS</t>
  </si>
  <si>
    <t>LA HABANA</t>
  </si>
  <si>
    <t>MAYABEQUE</t>
  </si>
  <si>
    <t>ARTEMISA</t>
  </si>
  <si>
    <t>PINAR DEL RÍO</t>
  </si>
  <si>
    <t xml:space="preserve">La Habana </t>
  </si>
  <si>
    <t>Pardos</t>
  </si>
  <si>
    <t>Húmicos</t>
  </si>
  <si>
    <t>Calcimórficos</t>
  </si>
  <si>
    <t>Hidromórficos</t>
  </si>
  <si>
    <t>Halomórficos</t>
  </si>
  <si>
    <t>Medianamente  productivos</t>
  </si>
  <si>
    <t>SANCTI SPÍRITUS</t>
  </si>
  <si>
    <t>CAMAGÜEY</t>
  </si>
  <si>
    <t>SANTIAGO DE CUBA</t>
  </si>
  <si>
    <r>
      <t>Langosta espinosa (</t>
    </r>
    <r>
      <rPr>
        <i/>
        <sz val="9"/>
        <rFont val="Arial"/>
        <family val="2"/>
      </rPr>
      <t>Panulirus argus</t>
    </r>
    <r>
      <rPr>
        <sz val="9"/>
        <rFont val="Arial"/>
        <family val="2"/>
      </rPr>
      <t xml:space="preserve">)  </t>
    </r>
  </si>
  <si>
    <r>
      <t>Camarón blanco (</t>
    </r>
    <r>
      <rPr>
        <i/>
        <sz val="9"/>
        <rFont val="Arial"/>
        <family val="2"/>
      </rPr>
      <t>Litopenaeus schmitti</t>
    </r>
    <r>
      <rPr>
        <sz val="9"/>
        <rFont val="Arial"/>
        <family val="2"/>
      </rPr>
      <t>)</t>
    </r>
    <r>
      <rPr>
        <sz val="9"/>
        <color indexed="8"/>
        <rFont val="Arial"/>
        <family val="2"/>
      </rPr>
      <t>, Camarón rosado (</t>
    </r>
    <r>
      <rPr>
        <i/>
        <sz val="9"/>
        <color indexed="8"/>
        <rFont val="Arial"/>
        <family val="2"/>
      </rPr>
      <t>Farfantepenaeus notialis)</t>
    </r>
  </si>
  <si>
    <r>
      <t>Biajaiba (</t>
    </r>
    <r>
      <rPr>
        <i/>
        <sz val="9"/>
        <rFont val="Arial"/>
        <family val="2"/>
      </rPr>
      <t>Lutjanus synagris</t>
    </r>
    <r>
      <rPr>
        <sz val="9"/>
        <rFont val="Arial"/>
        <family val="2"/>
      </rPr>
      <t>)</t>
    </r>
  </si>
  <si>
    <r>
      <t xml:space="preserve">Langosta espinosa </t>
    </r>
    <r>
      <rPr>
        <i/>
        <sz val="9"/>
        <color indexed="8"/>
        <rFont val="Arial"/>
        <family val="2"/>
      </rPr>
      <t>(Panulirus argus)</t>
    </r>
  </si>
  <si>
    <t>Peces (54 especies de interes comercial)</t>
  </si>
  <si>
    <t>Fuente: Oficina Nacional de Estadística e Información, a partir de la información del Instituto de Suelos.</t>
  </si>
  <si>
    <t>En peligro</t>
  </si>
  <si>
    <t xml:space="preserve">  </t>
  </si>
  <si>
    <r>
      <t xml:space="preserve">    Otros desechos agrícolas</t>
    </r>
    <r>
      <rPr>
        <vertAlign val="superscript"/>
        <sz val="9"/>
        <rFont val="Myriad Pro"/>
      </rPr>
      <t>(e)</t>
    </r>
  </si>
  <si>
    <t>Batabanó</t>
  </si>
  <si>
    <r>
      <t xml:space="preserve">   Total </t>
    </r>
    <r>
      <rPr>
        <vertAlign val="superscript"/>
        <sz val="9"/>
        <rFont val="Arial"/>
        <family val="2"/>
      </rPr>
      <t>(a)</t>
    </r>
  </si>
  <si>
    <t>Medidas de acondicionamiento antierosivas</t>
  </si>
  <si>
    <t>Incorporación de abonos verdes y restos de cosechas</t>
  </si>
  <si>
    <t>Cuba 92.3%</t>
  </si>
  <si>
    <t xml:space="preserve">Preocupación menor </t>
  </si>
  <si>
    <t>PIB Precios constantes 97 (MMPesos)</t>
  </si>
  <si>
    <t>Miles de metros cuadrados</t>
  </si>
  <si>
    <t xml:space="preserve">6 - Huracanes de diferentes intensidades que han azotado a Cuba </t>
  </si>
  <si>
    <t>Fuente: Jefatura Nacional Cuerpo de Guardabosques del Ministerio del Interior.</t>
  </si>
  <si>
    <t>Fuente:  Jefatura Nacional Cuerpo de Guardabosques del Ministerio del Interior y cálculos de la Oficina Nacional de</t>
  </si>
  <si>
    <t xml:space="preserve">                  Estadística e Información a partir de la fuente.</t>
  </si>
  <si>
    <t>y bahías seleccionadas</t>
  </si>
  <si>
    <t xml:space="preserve">Fuente: Jefatura Nacional Cuerpo de Guardabosques del Ministerio del Interior y cálculos de la Oficina Nacional </t>
  </si>
  <si>
    <t xml:space="preserve">              de Estadística e Información a partir de la fuente.     </t>
  </si>
  <si>
    <t xml:space="preserve">Fuente: Oficina Nacional de Estadística e Información, a partir de la información del Instituto Nacional </t>
  </si>
  <si>
    <t>Anfioxos</t>
  </si>
  <si>
    <t>Actinobacterias</t>
  </si>
  <si>
    <t>Bacteroidetas</t>
  </si>
  <si>
    <t>Proteobacterias</t>
  </si>
  <si>
    <t>Criptomonas</t>
  </si>
  <si>
    <t>Haptófitas</t>
  </si>
  <si>
    <t xml:space="preserve">Licófitos </t>
  </si>
  <si>
    <t>Equinodernos</t>
  </si>
  <si>
    <r>
      <rPr>
        <vertAlign val="superscript"/>
        <sz val="9"/>
        <rFont val="Arial"/>
        <family val="2"/>
      </rPr>
      <t>(a)</t>
    </r>
    <r>
      <rPr>
        <sz val="9"/>
        <rFont val="Arial"/>
        <family val="2"/>
      </rPr>
      <t xml:space="preserve"> Según listado IUCN (Unión Internacional para la Conservación de la Naturaleza) complementada con estudios de </t>
    </r>
  </si>
  <si>
    <t xml:space="preserve">    autores nacionales.</t>
  </si>
  <si>
    <t xml:space="preserve"> Extintas a nivel regional</t>
  </si>
  <si>
    <t>Vulnera-bles</t>
  </si>
  <si>
    <t>Casi amena-zadas</t>
  </si>
  <si>
    <t>Preocu-pación menor</t>
  </si>
  <si>
    <t xml:space="preserve">Datos deficien-tes </t>
  </si>
  <si>
    <r>
      <rPr>
        <vertAlign val="superscript"/>
        <sz val="9"/>
        <rFont val="Arial"/>
        <family val="2"/>
      </rPr>
      <t>(a)</t>
    </r>
    <r>
      <rPr>
        <sz val="9"/>
        <rFont val="Arial"/>
        <family val="2"/>
      </rPr>
      <t xml:space="preserve"> La serie cambia por recategorización de los eventos.</t>
    </r>
  </si>
  <si>
    <r>
      <rPr>
        <vertAlign val="superscript"/>
        <sz val="9"/>
        <rFont val="Arial"/>
        <family val="2"/>
      </rPr>
      <t>(a)</t>
    </r>
    <r>
      <rPr>
        <sz val="9"/>
        <rFont val="Arial"/>
        <family val="2"/>
      </rPr>
      <t xml:space="preserve"> Revisión a partir del mapa 1: 25 000, confeccionado según la Segunda Versión de Clasificación Genética de los Suelos de Cuba, 1975.</t>
    </r>
  </si>
  <si>
    <t xml:space="preserve">CONVENIOS </t>
  </si>
  <si>
    <t>Fecha de adopción</t>
  </si>
  <si>
    <t>Fecha entrada en vigor</t>
  </si>
  <si>
    <t>Fecha desde la que Cuba es parte</t>
  </si>
  <si>
    <t>Globales</t>
  </si>
  <si>
    <t>08/03/1994 por ratificación, entró en vigor el 06/06/1994</t>
  </si>
  <si>
    <t>Protocolo de Cartagena sobre Seguridad de la Biotecnología  del CDB</t>
  </si>
  <si>
    <t>17/09/2002 por ratificación, entró en vigor el 11/09/2003.</t>
  </si>
  <si>
    <t xml:space="preserve">12/014/2001 por accesión, entró en vigor el 12/08/2001 </t>
  </si>
  <si>
    <t>Protocolo de enmienda de la Convención sobre las Humedales de Importancia Internacional, especialmente como Hábitat de Aves Acuáticas</t>
  </si>
  <si>
    <t>12/04/2001 por accesión, entró en vigor el 12/08/2001</t>
  </si>
  <si>
    <t>Convenio sobre el Comercio Internacional de Especies Amenazadas de Flora y Fauna Silvestres</t>
  </si>
  <si>
    <t>20/04/1990 por adhesión, entró en vigor el 19/07/1990</t>
  </si>
  <si>
    <t>Convención sobre la Conservación de Especies Migratorias de Animales Silvestres</t>
  </si>
  <si>
    <t>06/11/2007 , entró en vigor 06/02/2008</t>
  </si>
  <si>
    <t xml:space="preserve">Convención para la Protección del Patrimonio Mundial, Cultural y Natural </t>
  </si>
  <si>
    <t>24/03/1981 por ratificación, entró en vigor el 24/06/1981</t>
  </si>
  <si>
    <t>Convención sobre la Protección del Patrimonio Cultural Subacuático</t>
  </si>
  <si>
    <t>26/05/2008 por ratificación, entró en vigor el 26/08/2008</t>
  </si>
  <si>
    <t>Convención de las Naciones Unidas de Lucha Contra la Desertificación en los Países afectados por la Sequía Grave o la Desertificación, en particular en África</t>
  </si>
  <si>
    <t>13/03/1997 por ratificación, entró en vigor el 13/06/1997</t>
  </si>
  <si>
    <t>Convenio Marco de las Naciones Unidas sobre el Cambio Climático</t>
  </si>
  <si>
    <t>05/01/1994 por ratificación, entró en vigor el 05/04/1994.</t>
  </si>
  <si>
    <t>Protocolo de Kioto del Convenio Marco de las Naciones Unidas sobre el Cambio Climático</t>
  </si>
  <si>
    <t>30/04/2002 por ratificación, entró en vigor el 16/02/2005.</t>
  </si>
  <si>
    <t xml:space="preserve">Convenio de Viena para la Protección de la Capa de Ozono </t>
  </si>
  <si>
    <t>14/07/1992 por accesión, entró en vigor el 07/10/1992</t>
  </si>
  <si>
    <t>Protocolo de Montreal relativo a las sustancias que Agotan la Capa de Ozono</t>
  </si>
  <si>
    <t>14/07/1992 por accesión, entró en vigor el 12/10/1992</t>
  </si>
  <si>
    <t>Convenio de Basilea sobre el control de los Movimientos Transfronterizos  y su Eliminación</t>
  </si>
  <si>
    <t>03/10/1994 por accesión, entró en vigor el 01/01/1995</t>
  </si>
  <si>
    <t>Convenio de Rotterdam sobre el procedimiento de Consentimiento Fundamentado Previo aplicable a ciertos Plaguicidas y productos químicos peligrosos objeto de comercio internacional (CFP).</t>
  </si>
  <si>
    <t>22/02/2008 por ratificación, entró en vigor el 22/05/2008</t>
  </si>
  <si>
    <t>Convenio Internacional sobre Cooperación, Preparación y Lucha contra la Contaminación por hidrocarburos.</t>
  </si>
  <si>
    <t>10/04/2008 por accesión, entró en vigor el 10/07/2008</t>
  </si>
  <si>
    <t>Convenio de Estocolmo sobre Contaminantes Orgánicos Persistentes.</t>
  </si>
  <si>
    <t>21/12/2007 por ratificación, entró en vigor el 20/03/2008</t>
  </si>
  <si>
    <t>Estatuto Constitutivo de la Agencia Internacional de Energías Renovables</t>
  </si>
  <si>
    <t>30/03/2012 por ratificación</t>
  </si>
  <si>
    <t>Convención sobre la Conservación y Gestión de los Recursos Pesqueros de Alta Mar en el Océano Pacífico Sur.</t>
  </si>
  <si>
    <t>09/03/2011 por ratificación, entró en vigor el 24/08/2012</t>
  </si>
  <si>
    <t>Convención Internacional para la Prevención de la Contaminación de Embarcaciones (MARPOL) modificada según el Protocolo de 1978</t>
  </si>
  <si>
    <t>21/12/1992 por accesión, entró en vigor el21/03/1993</t>
  </si>
  <si>
    <t>Convenio sobre la prevención de la contaminación del mar por vertimiento de desechos y otras materias.</t>
  </si>
  <si>
    <t>01/12/1975 por ratificación, entró en vigor el 31/12/1975</t>
  </si>
  <si>
    <t xml:space="preserve">Convención Internacional para Contenedores Seguros </t>
  </si>
  <si>
    <t>11/11/1983 por accesión, entró en vigor el 11/11/1984</t>
  </si>
  <si>
    <t>Convención internacional relativa la intervención en alta mar en casos de accidentes  que causen una contaminación por hidrocarburos</t>
  </si>
  <si>
    <t>05/05/1976 por accesión, entró en vigor el 03/08/1976</t>
  </si>
  <si>
    <t>Convenio sobre la Conservación de los Recursos Vivos del Atlántico Sudoriental</t>
  </si>
  <si>
    <t>15/01/1975 por ratificación, entró en vigor el 14/02/1975</t>
  </si>
  <si>
    <t>Convención Internacional de Protección Fitosanitaria</t>
  </si>
  <si>
    <t>14/04/1976 por ratificación, entró en vigor el mismo día</t>
  </si>
  <si>
    <t>Estatuto del Centro Internacional de Ingeniería Genética y Biotecnología</t>
  </si>
  <si>
    <t>30/06/1986 por ratificación con reserva, entró en vigor el 03/02/1994</t>
  </si>
  <si>
    <t>Tratado Internacional sobre los Recursos Fitogenéticos para la Alimentación y la Agricultura</t>
  </si>
  <si>
    <t>16/09/2004 por ratificación, entró en vigor el 15/12/2006</t>
  </si>
  <si>
    <t>Protocolo para enmendar el Convenio Internacional para la Conservación del Atún del Atlántico</t>
  </si>
  <si>
    <t>11/01/1989 por aceptación</t>
  </si>
  <si>
    <t>Regionales</t>
  </si>
  <si>
    <t>Convenio para la Protección y el Desarrollo del Medio Marino de la Región del Gran Caribe</t>
  </si>
  <si>
    <t>15/09/1988 por adhesión, entró en vigor el 15/10/1988</t>
  </si>
  <si>
    <t>Protocolo Relativo a la Cooperación para Combatir los Derrames de Hidrocarburos en la Región del Gran Caribe</t>
  </si>
  <si>
    <t>11//10/1986</t>
  </si>
  <si>
    <t>15/09/1988 por accesión, entró en vigor el 15/10/1988</t>
  </si>
  <si>
    <t>Protocolo Relativo a las Áreas y a la Flora y la Fauna Silvestres Especialmente Protegidas del Convenio para la Protección y el Desarrollo del Medio Marino en la Región del Gran Caribe</t>
  </si>
  <si>
    <t>04/08/1998  por ratificación, entró en vigor el 18/06/2000</t>
  </si>
  <si>
    <r>
      <t>(%)</t>
    </r>
    <r>
      <rPr>
        <vertAlign val="superscript"/>
        <sz val="9"/>
        <color indexed="8"/>
        <rFont val="Arial"/>
        <family val="2"/>
      </rPr>
      <t xml:space="preserve"> </t>
    </r>
  </si>
  <si>
    <r>
      <rPr>
        <vertAlign val="superscript"/>
        <sz val="9"/>
        <color indexed="8"/>
        <rFont val="Arial"/>
        <family val="2"/>
      </rPr>
      <t xml:space="preserve">(c) </t>
    </r>
    <r>
      <rPr>
        <sz val="9"/>
        <color indexed="8"/>
        <rFont val="Arial"/>
        <family val="2"/>
      </rPr>
      <t>Superficie ajustada por la fuente.</t>
    </r>
  </si>
  <si>
    <t>2014</t>
  </si>
  <si>
    <r>
      <t>Cobo (</t>
    </r>
    <r>
      <rPr>
        <i/>
        <sz val="9"/>
        <rFont val="Arial"/>
        <family val="2"/>
      </rPr>
      <t>Lobophus gigas)</t>
    </r>
  </si>
  <si>
    <t>Extinto</t>
  </si>
  <si>
    <t>Vulnerable</t>
  </si>
  <si>
    <t>Casi amenazado</t>
  </si>
  <si>
    <t xml:space="preserve">Datos insuficientes </t>
  </si>
  <si>
    <t>Cantidad de táxones evaluados</t>
  </si>
  <si>
    <t xml:space="preserve"> (U)</t>
  </si>
  <si>
    <r>
      <t xml:space="preserve">2013 </t>
    </r>
    <r>
      <rPr>
        <vertAlign val="superscript"/>
        <sz val="9"/>
        <color indexed="8"/>
        <rFont val="Arial"/>
        <family val="2"/>
      </rPr>
      <t>(c)</t>
    </r>
  </si>
  <si>
    <t>GB MSc Armando Choy Rodríguez, Presidente Grupo de Trabajo Estatal de la Bahía de La Habana, CITMA.</t>
  </si>
  <si>
    <t>Dra. Gisela Alonso Domínguez, Presidenta Agencia de Medio Ambiente, CITMA.</t>
  </si>
  <si>
    <t xml:space="preserve">2014 </t>
  </si>
  <si>
    <t>Empresa de Proyectos de Arquitectura e Ingeniería, MICONS, Matanzas.</t>
  </si>
  <si>
    <t xml:space="preserve">Centro Cultural de Educación Ambiental Comunitario de Cubaníquel (Programa ECOARTE), MINEM, Holguín. </t>
  </si>
  <si>
    <t>Total bahías</t>
  </si>
  <si>
    <t>Media Provincial</t>
  </si>
  <si>
    <t>2015</t>
  </si>
  <si>
    <r>
      <t>Cangrejo moro (</t>
    </r>
    <r>
      <rPr>
        <i/>
        <sz val="9"/>
        <rFont val="Arial"/>
        <family val="2"/>
      </rPr>
      <t>Menippe mercenaria</t>
    </r>
    <r>
      <rPr>
        <sz val="9"/>
        <rFont val="Arial"/>
        <family val="2"/>
      </rPr>
      <t>)</t>
    </r>
  </si>
  <si>
    <r>
      <t>Pepino de mar (</t>
    </r>
    <r>
      <rPr>
        <i/>
        <sz val="9"/>
        <rFont val="Arial"/>
        <family val="2"/>
      </rPr>
      <t>Holothuria mexicana</t>
    </r>
    <r>
      <rPr>
        <sz val="9"/>
        <rFont val="Arial"/>
        <family val="2"/>
      </rPr>
      <t xml:space="preserve">) </t>
    </r>
  </si>
  <si>
    <t xml:space="preserve">Veda reproductiva desde abril hasta agosto </t>
  </si>
  <si>
    <t>Veda desde el mes de mayo hasta noviembre</t>
  </si>
  <si>
    <r>
      <t>Esponja (</t>
    </r>
    <r>
      <rPr>
        <i/>
        <sz val="9"/>
        <rFont val="Arial"/>
        <family val="2"/>
      </rPr>
      <t>Hippospongia lachne sp</t>
    </r>
    <r>
      <rPr>
        <sz val="9"/>
        <rFont val="Arial"/>
        <family val="2"/>
      </rPr>
      <t xml:space="preserve">, </t>
    </r>
    <r>
      <rPr>
        <i/>
        <sz val="9"/>
        <rFont val="Arial"/>
        <family val="2"/>
      </rPr>
      <t>Spongia obscura, Spongia barbara</t>
    </r>
    <r>
      <rPr>
        <sz val="9"/>
        <rFont val="Arial"/>
        <family val="2"/>
      </rPr>
      <t xml:space="preserve">) </t>
    </r>
  </si>
  <si>
    <t>10a</t>
  </si>
  <si>
    <t>UEB Depósito Gas Licuado Camagüey, Empresa Comercializadora de Combustible Camagüey, CUPET, MINEM.</t>
  </si>
  <si>
    <t>DrC. Manuel Antonio Iturralde Vinent, Presidente Sociedad Cubana de Geología.</t>
  </si>
  <si>
    <t>Media Nacional</t>
  </si>
  <si>
    <t xml:space="preserve">  Euryarchaeota</t>
  </si>
  <si>
    <t xml:space="preserve">  Cyanobacteria</t>
  </si>
  <si>
    <t xml:space="preserve">Algas verde azules </t>
  </si>
  <si>
    <t xml:space="preserve">  Firmicutes</t>
  </si>
  <si>
    <t xml:space="preserve">  Actinobacteria</t>
  </si>
  <si>
    <t xml:space="preserve">  Bacteroidetes</t>
  </si>
  <si>
    <t xml:space="preserve">  Proteobacteria</t>
  </si>
  <si>
    <t>Eucariontes</t>
  </si>
  <si>
    <t xml:space="preserve">  Reino Chromista</t>
  </si>
  <si>
    <t xml:space="preserve">  Cryptophyta</t>
  </si>
  <si>
    <t xml:space="preserve">  Haptophyta</t>
  </si>
  <si>
    <t xml:space="preserve">  Ochrophyta</t>
  </si>
  <si>
    <t xml:space="preserve">  Sagenista</t>
  </si>
  <si>
    <t xml:space="preserve">  Oomycota</t>
  </si>
  <si>
    <t xml:space="preserve">  Bacillariophyta</t>
  </si>
  <si>
    <t xml:space="preserve">  Rhodophyta</t>
  </si>
  <si>
    <t xml:space="preserve">  Reino Protozoa</t>
  </si>
  <si>
    <t xml:space="preserve">  Dinoflagellata</t>
  </si>
  <si>
    <t xml:space="preserve">  Ciliophora</t>
  </si>
  <si>
    <t xml:space="preserve">  Euglenozoa</t>
  </si>
  <si>
    <t xml:space="preserve">  Foraminifera</t>
  </si>
  <si>
    <t xml:space="preserve">  Plasmodiophoromycota</t>
  </si>
  <si>
    <t xml:space="preserve">  Protozoa</t>
  </si>
  <si>
    <t xml:space="preserve">  Myxomycota</t>
  </si>
  <si>
    <t xml:space="preserve">  Reino Fungi</t>
  </si>
  <si>
    <t xml:space="preserve">  Reino Plantae</t>
  </si>
  <si>
    <t>Plantas</t>
  </si>
  <si>
    <t xml:space="preserve">  Chlorophyta</t>
  </si>
  <si>
    <t xml:space="preserve">  Hepatophyta</t>
  </si>
  <si>
    <t xml:space="preserve">  Anthocerotophyta</t>
  </si>
  <si>
    <t xml:space="preserve">  Bryophyta</t>
  </si>
  <si>
    <t xml:space="preserve">  Lycophyta</t>
  </si>
  <si>
    <t xml:space="preserve">  Monilophyta</t>
  </si>
  <si>
    <t>Helechos y plantas afines</t>
  </si>
  <si>
    <t xml:space="preserve">  Coniferophyta</t>
  </si>
  <si>
    <t xml:space="preserve">  Cycadophyta</t>
  </si>
  <si>
    <t xml:space="preserve">  Magnoliophyta </t>
  </si>
  <si>
    <t xml:space="preserve">  Ctenophora</t>
  </si>
  <si>
    <t xml:space="preserve">  Cnidaria</t>
  </si>
  <si>
    <t xml:space="preserve">    - Clase Anthozoa</t>
  </si>
  <si>
    <t xml:space="preserve">    - Clase Hydrozoa</t>
  </si>
  <si>
    <t xml:space="preserve">  Chaetognatha</t>
  </si>
  <si>
    <t xml:space="preserve">  Annelida</t>
  </si>
  <si>
    <t xml:space="preserve">     - Clase Oligochaeta</t>
  </si>
  <si>
    <t xml:space="preserve">     - Clase Polychaeta</t>
  </si>
  <si>
    <t xml:space="preserve">    - Clase Pogonophora</t>
  </si>
  <si>
    <t xml:space="preserve">  Mollusca</t>
  </si>
  <si>
    <t xml:space="preserve">  Bryozoa </t>
  </si>
  <si>
    <t xml:space="preserve">  Sipunculida</t>
  </si>
  <si>
    <t xml:space="preserve">  Acanthocephala</t>
  </si>
  <si>
    <t xml:space="preserve">  Platyhelminthes</t>
  </si>
  <si>
    <t xml:space="preserve">     - Clase Turbellaria</t>
  </si>
  <si>
    <t xml:space="preserve">     - Clase Monogenea</t>
  </si>
  <si>
    <t xml:space="preserve">     - Clase Trematoda</t>
  </si>
  <si>
    <t xml:space="preserve">     - Clase Cestoda</t>
  </si>
  <si>
    <t>Tenias y gusanos  acintados</t>
  </si>
  <si>
    <t xml:space="preserve">  Nematoda</t>
  </si>
  <si>
    <t xml:space="preserve">  Tardigrada</t>
  </si>
  <si>
    <t>Tradígrados</t>
  </si>
  <si>
    <t xml:space="preserve">     -Clase Heterotardigrada</t>
  </si>
  <si>
    <t>Heterotardígrados</t>
  </si>
  <si>
    <t xml:space="preserve">  Arthropoda</t>
  </si>
  <si>
    <t xml:space="preserve">     - Clase Arachnida</t>
  </si>
  <si>
    <t xml:space="preserve">     - Clase Pycnogonida</t>
  </si>
  <si>
    <t xml:space="preserve">     - Superclase Crustacea</t>
  </si>
  <si>
    <t xml:space="preserve">     - Clase Chilopoda</t>
  </si>
  <si>
    <t xml:space="preserve">     - Clase Diplopoda</t>
  </si>
  <si>
    <t xml:space="preserve">     - Clase Insecta</t>
  </si>
  <si>
    <t xml:space="preserve">  Echinodermata</t>
  </si>
  <si>
    <t xml:space="preserve">    - Clase Crinoidea</t>
  </si>
  <si>
    <t xml:space="preserve">    - Clase Asteroidea</t>
  </si>
  <si>
    <t xml:space="preserve">   - Clase Ophiuroidea</t>
  </si>
  <si>
    <t>Estrellas frágiles u ofiuras</t>
  </si>
  <si>
    <t xml:space="preserve">    - Clase Echinoidea</t>
  </si>
  <si>
    <t xml:space="preserve">    - Clase Holothuroidea</t>
  </si>
  <si>
    <t>Peces óseos</t>
  </si>
  <si>
    <t>Tardigrada</t>
  </si>
  <si>
    <t>Tardígrados</t>
  </si>
  <si>
    <t xml:space="preserve">    -   Crustacea</t>
  </si>
  <si>
    <r>
      <rPr>
        <vertAlign val="superscript"/>
        <sz val="9"/>
        <rFont val="Arial"/>
        <family val="2"/>
      </rPr>
      <t xml:space="preserve">(b) </t>
    </r>
    <r>
      <rPr>
        <sz val="9"/>
        <rFont val="Arial"/>
        <family val="2"/>
      </rPr>
      <t>Categoría que incluye táxones evaluados preliminarmente como amenazados, pero sin asignarles una categoría UICN.</t>
    </r>
  </si>
  <si>
    <t>Población Urbana</t>
  </si>
  <si>
    <t>Variación promedio anual 2003-2014 (%)</t>
  </si>
  <si>
    <t>SS5 (≥252 km/hora)</t>
  </si>
  <si>
    <t>Nota: Las posibles diferencias en los totales se deben al redondeo de las cifras.</t>
  </si>
  <si>
    <t xml:space="preserve">        y Conservación de Suelos</t>
  </si>
  <si>
    <t>Centro de Gestión de la Información</t>
  </si>
  <si>
    <t>Económica, Medioambiental y Social</t>
  </si>
  <si>
    <t>Volumen NAN :Volumen del nivel de aguas normales.</t>
  </si>
  <si>
    <t>Volumen NM : Volumen del nivel muerto.</t>
  </si>
  <si>
    <t>CUBA/PROVINCIAS</t>
  </si>
  <si>
    <t>CUBA/AÑOS/PROVINCIAS</t>
  </si>
  <si>
    <t>CUBA/PROVINCIAS/ESTACIONES</t>
  </si>
  <si>
    <t>Caibarién</t>
  </si>
  <si>
    <t>Vertisuelos</t>
  </si>
  <si>
    <t>Superficie agrícola total beneficiada</t>
  </si>
  <si>
    <t>Superficie agrícola total beneficiada (Mha)</t>
  </si>
  <si>
    <r>
      <t>(e)</t>
    </r>
    <r>
      <rPr>
        <sz val="9"/>
        <rFont val="Myriad Pro"/>
        <family val="2"/>
      </rPr>
      <t xml:space="preserve"> Incluye cáscara de coco y otros desechos agrícolas.</t>
    </r>
  </si>
  <si>
    <t>DE INTERÉS NACIONAL</t>
  </si>
  <si>
    <r>
      <t xml:space="preserve">(a) </t>
    </r>
    <r>
      <rPr>
        <sz val="9"/>
        <rFont val="Arial"/>
        <family val="2"/>
      </rPr>
      <t>Según escala de Richter.</t>
    </r>
  </si>
  <si>
    <t>RECONOCIMIENTOS/AÑOS</t>
  </si>
  <si>
    <t>Fuente: Ministerio de Relaciones Exteriores.</t>
  </si>
  <si>
    <t xml:space="preserve">Convenio sobre la Diversidad Biológica (CDB) </t>
  </si>
  <si>
    <r>
      <rPr>
        <vertAlign val="superscript"/>
        <sz val="9"/>
        <rFont val="Arial"/>
        <family val="2"/>
      </rPr>
      <t>(a)</t>
    </r>
    <r>
      <rPr>
        <sz val="9"/>
        <rFont val="Arial"/>
        <family val="2"/>
      </rPr>
      <t xml:space="preserve"> No incluye especies extintas, ni exóticas naturaliazadas (excepto en las plantas con flores)</t>
    </r>
  </si>
  <si>
    <t xml:space="preserve">13 -Cantidad y capacidad de presas en explotación </t>
  </si>
  <si>
    <r>
      <t>Caimán (</t>
    </r>
    <r>
      <rPr>
        <i/>
        <sz val="9"/>
        <rFont val="Arial"/>
        <family val="2"/>
      </rPr>
      <t>Caiman cocodrilus</t>
    </r>
    <r>
      <rPr>
        <sz val="9"/>
        <rFont val="Arial"/>
        <family val="2"/>
      </rPr>
      <t>), Cocodrilo (</t>
    </r>
    <r>
      <rPr>
        <i/>
        <sz val="9"/>
        <rFont val="Arial"/>
        <family val="2"/>
      </rPr>
      <t>Crocodylus rhombifer / C. acutus</t>
    </r>
    <r>
      <rPr>
        <sz val="9"/>
        <rFont val="Arial"/>
        <family val="2"/>
      </rPr>
      <t>) , Coral negro (</t>
    </r>
    <r>
      <rPr>
        <i/>
        <sz val="9"/>
        <rFont val="Arial"/>
        <family val="2"/>
      </rPr>
      <t>Antipatharia spp</t>
    </r>
    <r>
      <rPr>
        <sz val="9"/>
        <rFont val="Arial"/>
        <family val="2"/>
      </rPr>
      <t>), Jicotea (</t>
    </r>
    <r>
      <rPr>
        <i/>
        <sz val="9"/>
        <rFont val="Arial"/>
        <family val="2"/>
      </rPr>
      <t>Trachemys decussata</t>
    </r>
    <r>
      <rPr>
        <sz val="9"/>
        <rFont val="Arial"/>
        <family val="2"/>
      </rPr>
      <t>) , Delfines (</t>
    </r>
    <r>
      <rPr>
        <i/>
        <sz val="9"/>
        <rFont val="Arial"/>
        <family val="2"/>
      </rPr>
      <t>Tursiops truncatus</t>
    </r>
    <r>
      <rPr>
        <sz val="9"/>
        <rFont val="Arial"/>
        <family val="2"/>
      </rPr>
      <t>), Manatí (</t>
    </r>
    <r>
      <rPr>
        <i/>
        <sz val="9"/>
        <rFont val="Arial"/>
        <family val="2"/>
      </rPr>
      <t>Trichechus manutus</t>
    </r>
    <r>
      <rPr>
        <sz val="9"/>
        <rFont val="Arial"/>
        <family val="2"/>
      </rPr>
      <t>), Paiche (</t>
    </r>
    <r>
      <rPr>
        <i/>
        <sz val="9"/>
        <rFont val="Arial"/>
        <family val="2"/>
      </rPr>
      <t>Arapaima gigas</t>
    </r>
    <r>
      <rPr>
        <sz val="9"/>
        <rFont val="Arial"/>
        <family val="2"/>
      </rPr>
      <t>), Quelonios (carey -</t>
    </r>
    <r>
      <rPr>
        <i/>
        <sz val="9"/>
        <rFont val="Arial"/>
        <family val="2"/>
      </rPr>
      <t>Eretmochelys imbricata</t>
    </r>
    <r>
      <rPr>
        <sz val="9"/>
        <rFont val="Arial"/>
        <family val="2"/>
      </rPr>
      <t>), tortuga verde-</t>
    </r>
    <r>
      <rPr>
        <i/>
        <sz val="9"/>
        <rFont val="Arial"/>
        <family val="2"/>
      </rPr>
      <t>Chelonia mydas</t>
    </r>
    <r>
      <rPr>
        <sz val="9"/>
        <rFont val="Arial"/>
        <family val="2"/>
      </rPr>
      <t>, caguama-</t>
    </r>
    <r>
      <rPr>
        <i/>
        <sz val="9"/>
        <rFont val="Arial"/>
        <family val="2"/>
      </rPr>
      <t>Caretta caretta</t>
    </r>
    <r>
      <rPr>
        <sz val="9"/>
        <rFont val="Arial"/>
        <family val="2"/>
      </rPr>
      <t>, tinglado-</t>
    </r>
    <r>
      <rPr>
        <i/>
        <sz val="9"/>
        <rFont val="Arial"/>
        <family val="2"/>
      </rPr>
      <t>Dermochelys coriacea</t>
    </r>
    <r>
      <rPr>
        <sz val="9"/>
        <rFont val="Arial"/>
        <family val="2"/>
      </rPr>
      <t>), Manjuarí (</t>
    </r>
    <r>
      <rPr>
        <i/>
        <sz val="9"/>
        <rFont val="Arial"/>
        <family val="2"/>
      </rPr>
      <t>Atractosteus tristoechus</t>
    </r>
    <r>
      <rPr>
        <sz val="9"/>
        <rFont val="Arial"/>
        <family val="2"/>
      </rPr>
      <t xml:space="preserve">) </t>
    </r>
  </si>
  <si>
    <r>
      <t xml:space="preserve">Pepino de Mar ( </t>
    </r>
    <r>
      <rPr>
        <i/>
        <sz val="9"/>
        <rFont val="Arial"/>
        <family val="2"/>
      </rPr>
      <t>Holothuria floridana</t>
    </r>
    <r>
      <rPr>
        <sz val="9"/>
        <rFont val="Arial"/>
        <family val="2"/>
      </rPr>
      <t>)</t>
    </r>
  </si>
  <si>
    <r>
      <t>Langosta espinosa (</t>
    </r>
    <r>
      <rPr>
        <i/>
        <sz val="9"/>
        <rFont val="Arial"/>
        <family val="2"/>
      </rPr>
      <t>Panulirus argus</t>
    </r>
    <r>
      <rPr>
        <sz val="9"/>
        <rFont val="Arial"/>
        <family val="2"/>
      </rPr>
      <t>),  Camarón rosado (</t>
    </r>
    <r>
      <rPr>
        <i/>
        <sz val="9"/>
        <rFont val="Arial"/>
        <family val="2"/>
      </rPr>
      <t>Farfantepenaeus notialis</t>
    </r>
    <r>
      <rPr>
        <sz val="9"/>
        <rFont val="Arial"/>
        <family val="2"/>
      </rPr>
      <t xml:space="preserve">), Pepino de mar </t>
    </r>
    <r>
      <rPr>
        <i/>
        <sz val="9"/>
        <rFont val="Arial"/>
        <family val="2"/>
      </rPr>
      <t>(Isostichopus badionotus)</t>
    </r>
    <r>
      <rPr>
        <sz val="9"/>
        <rFont val="Arial"/>
        <family val="2"/>
      </rPr>
      <t xml:space="preserve">, Cobo </t>
    </r>
    <r>
      <rPr>
        <i/>
        <sz val="9"/>
        <rFont val="Arial"/>
        <family val="2"/>
      </rPr>
      <t xml:space="preserve">(Lobophus gigas), Esponja (Hippospongia lachne sp, Spongia obscura, Spongia barbara), </t>
    </r>
    <r>
      <rPr>
        <sz val="9"/>
        <rFont val="Arial"/>
        <family val="2"/>
      </rPr>
      <t>Cangrejo moro</t>
    </r>
    <r>
      <rPr>
        <i/>
        <sz val="9"/>
        <rFont val="Arial"/>
        <family val="2"/>
      </rPr>
      <t xml:space="preserve"> (Menippe mercenaria), </t>
    </r>
    <r>
      <rPr>
        <sz val="9"/>
        <rFont val="Arial"/>
        <family val="2"/>
      </rPr>
      <t>Pepino de mar</t>
    </r>
    <r>
      <rPr>
        <i/>
        <sz val="9"/>
        <rFont val="Arial"/>
        <family val="2"/>
      </rPr>
      <t xml:space="preserve"> (Holothuria mexicana y H. floridana), </t>
    </r>
    <r>
      <rPr>
        <sz val="9"/>
        <rFont val="Arial"/>
        <family val="2"/>
      </rPr>
      <t>Biajaiba</t>
    </r>
    <r>
      <rPr>
        <i/>
        <sz val="9"/>
        <rFont val="Arial"/>
        <family val="2"/>
      </rPr>
      <t xml:space="preserve"> ( Lutjanus synagris)</t>
    </r>
  </si>
  <si>
    <t>Pérdidas totales</t>
  </si>
  <si>
    <r>
      <t xml:space="preserve">CATEGORÍAS </t>
    </r>
    <r>
      <rPr>
        <vertAlign val="superscript"/>
        <sz val="9"/>
        <color indexed="8"/>
        <rFont val="Arial"/>
        <family val="2"/>
      </rPr>
      <t>(b)</t>
    </r>
  </si>
  <si>
    <t>Tenóforos</t>
  </si>
  <si>
    <t>Cinidarios</t>
  </si>
  <si>
    <t xml:space="preserve"> - Clase Cephalochordata</t>
  </si>
  <si>
    <t xml:space="preserve"> - Clase Chondrichthyes</t>
  </si>
  <si>
    <t xml:space="preserve">11a </t>
  </si>
  <si>
    <t>2016</t>
  </si>
  <si>
    <t>Lic. Roger Eduardo Rivero Vega</t>
  </si>
  <si>
    <t>Hotel Brisas Guardalavaca</t>
  </si>
  <si>
    <t>Centro de Estudios de Educación Ambiental (CEEA-GEA), Universidad de Ciencias Pedagógicas “Enrique José Varona”</t>
  </si>
  <si>
    <t>Centro de Estudios de Química Aplicada (CEQA), Facultad de Química-Farmacia de la Universidad Central de Las Villas “Marta Abreu”</t>
  </si>
  <si>
    <t>Otras Cuencas</t>
  </si>
  <si>
    <t>Media Municipio Especial</t>
  </si>
  <si>
    <t>Matthew (Octubre)</t>
  </si>
  <si>
    <t xml:space="preserve">            Agricultura, silvicultura y pesca </t>
  </si>
  <si>
    <t xml:space="preserve">            Industrias manufactureras </t>
  </si>
  <si>
    <t xml:space="preserve">            Otras actividades económicas </t>
  </si>
  <si>
    <t xml:space="preserve">                 De ello, Intercambio entre Provincias</t>
  </si>
  <si>
    <t xml:space="preserve">De ello: Reciclado/ abonado  </t>
  </si>
  <si>
    <t>Intermediación financiera</t>
  </si>
  <si>
    <t>Educación</t>
  </si>
  <si>
    <t>Salud pública y asistencia social</t>
  </si>
  <si>
    <t>Otras actividades de servicios comunales, de asociaciones y personales</t>
  </si>
  <si>
    <t xml:space="preserve">9 -  pH de la lluvia anual por estaciones de monitoreo </t>
  </si>
  <si>
    <t>Protección de los Suelos</t>
  </si>
  <si>
    <t xml:space="preserve"> incendios </t>
  </si>
  <si>
    <t>Número de</t>
  </si>
  <si>
    <t>Vequitas</t>
  </si>
  <si>
    <t>Guira de Melena</t>
  </si>
  <si>
    <t>La Fe</t>
  </si>
  <si>
    <t>Sancti Spiritus</t>
  </si>
  <si>
    <t>Yabu</t>
  </si>
  <si>
    <t>2017</t>
  </si>
  <si>
    <t>Irma (Septiembre)</t>
  </si>
  <si>
    <t xml:space="preserve">   Granma</t>
  </si>
  <si>
    <t>Fuente: Instituto de Meteorología, Ministerio de Ciencia, Tecnología y Medio Ambiente.</t>
  </si>
  <si>
    <t xml:space="preserve">Veda desde el mes de julio hasta diciembre en correspondencia con los resultados de los muestreos de prospección. </t>
  </si>
  <si>
    <t xml:space="preserve">Otras Bahías </t>
  </si>
  <si>
    <t xml:space="preserve">12a </t>
  </si>
  <si>
    <t>Comandante de la Revolución Ramiro Valdés Menéndez</t>
  </si>
  <si>
    <t xml:space="preserve">Dr Luis Joaquín Catasús Guerra, Investigador del Jardín Botánico “Cupaynicú” de la provincia Granma, CITMA. </t>
  </si>
  <si>
    <t xml:space="preserve">2017 </t>
  </si>
  <si>
    <t>Empresa de Diseño e Ingeniería “Dimarq” (Ciego de Avila)</t>
  </si>
  <si>
    <t>Empresa de proyectos y Arquitectura e Ingeniería (Villa Clara)</t>
  </si>
  <si>
    <t xml:space="preserve">Fuente: Instituto de Meteorología, Ministerio de Ciencia, Tecnología y Medio Ambiente. </t>
  </si>
  <si>
    <t xml:space="preserve">               Instituto de Meteorología, Ministerio de Ciencia, Tecnología y Medio Ambiente. </t>
  </si>
  <si>
    <t xml:space="preserve">Fuente: Oficina Técnica del Ozono, Ministerio de Ciencia, Tecnología y Medio Ambiente. </t>
  </si>
  <si>
    <t>14 - Cobertura de agua potable y saneamiento</t>
  </si>
  <si>
    <t xml:space="preserve">17 - Principales factores limitantes edáficos, año 1996 </t>
  </si>
  <si>
    <t>19 - Uso de la tierra según clasificaciones FAO</t>
  </si>
  <si>
    <t>Fuente: Dirección de Suelos y Control de la tierra, Ministerio de la Agricultura.</t>
  </si>
  <si>
    <r>
      <t xml:space="preserve">Clasificación agroproductiva de los suelos de Cuba </t>
    </r>
    <r>
      <rPr>
        <b/>
        <vertAlign val="superscript"/>
        <sz val="10"/>
        <color rgb="FF000099"/>
        <rFont val="Arial"/>
        <family val="2"/>
      </rPr>
      <t xml:space="preserve">(a)  </t>
    </r>
  </si>
  <si>
    <r>
      <t>16 - Clasificación genética de los suelos de Cuba</t>
    </r>
    <r>
      <rPr>
        <b/>
        <vertAlign val="superscript"/>
        <sz val="10"/>
        <color rgb="FF000099"/>
        <rFont val="Arial"/>
        <family val="2"/>
      </rPr>
      <t xml:space="preserve"> (a)</t>
    </r>
  </si>
  <si>
    <t>2003</t>
  </si>
  <si>
    <t>Extensión de la Superficie de bosques</t>
  </si>
  <si>
    <r>
      <t xml:space="preserve">Proporción cubierta de bosques </t>
    </r>
    <r>
      <rPr>
        <vertAlign val="superscript"/>
        <sz val="9"/>
        <rFont val="Arial"/>
        <family val="2"/>
      </rPr>
      <t>(a)</t>
    </r>
  </si>
  <si>
    <t>Variación anual de la superficie boscosa</t>
  </si>
  <si>
    <t>Extensión Superficie de bosques Natural</t>
  </si>
  <si>
    <t>Cobertura de bosque natural</t>
  </si>
  <si>
    <t>Variación anual superficie de bosques natural</t>
  </si>
  <si>
    <t>Superficie deforestada</t>
  </si>
  <si>
    <t>Variación de la superficie deforestada</t>
  </si>
  <si>
    <r>
      <rPr>
        <vertAlign val="superscript"/>
        <sz val="9"/>
        <color indexed="8"/>
        <rFont val="Arial"/>
        <family val="2"/>
      </rPr>
      <t>(a)</t>
    </r>
    <r>
      <rPr>
        <sz val="9"/>
        <color indexed="8"/>
        <rFont val="Arial"/>
        <family val="2"/>
      </rPr>
      <t xml:space="preserve"> Calculada con relación a la superficie terrestre total de Cuba(excluye aguas interiores).</t>
    </r>
  </si>
  <si>
    <t xml:space="preserve">Proporción </t>
  </si>
  <si>
    <t xml:space="preserve">cubierta de </t>
  </si>
  <si>
    <t>bosques</t>
  </si>
  <si>
    <r>
      <t xml:space="preserve">bosques </t>
    </r>
    <r>
      <rPr>
        <vertAlign val="superscript"/>
        <sz val="9"/>
        <color indexed="8"/>
        <rFont val="Arial"/>
        <family val="2"/>
      </rPr>
      <t>(a)</t>
    </r>
  </si>
  <si>
    <t xml:space="preserve">Bosque </t>
  </si>
  <si>
    <t>21 - Superficie plantada de árboles por provincias</t>
  </si>
  <si>
    <t>20 - Indicadores seleccionados de Silvicultura.</t>
  </si>
  <si>
    <r>
      <t xml:space="preserve">15 - Sistema de acueductos y alcantarillados </t>
    </r>
    <r>
      <rPr>
        <b/>
        <vertAlign val="superscript"/>
        <sz val="10"/>
        <color rgb="FF000099"/>
        <rFont val="Arial"/>
        <family val="2"/>
      </rPr>
      <t>(a)</t>
    </r>
  </si>
  <si>
    <r>
      <rPr>
        <vertAlign val="superscript"/>
        <sz val="9"/>
        <rFont val="Arial"/>
        <family val="2"/>
      </rPr>
      <t>(a)</t>
    </r>
    <r>
      <rPr>
        <sz val="9"/>
        <rFont val="Arial"/>
        <family val="2"/>
      </rPr>
      <t xml:space="preserve"> Actualización de la serie históricas en los indicadores: volumen de agua suministrada por el acueducto,  volumen de aguas residuales evacuado y tratado, las localidades con alcantarillado y la extensión de sus redes así comoel número de estaciones de cloración con hipoclorito de sodio, teniendo encuenta la activación del proceso inversionista, la revisión con las instancias territoriales, la repercusío del Programa de Saneamiento en todo el país y el desarrollo del Programa de Fuentes de Abasto.</t>
    </r>
  </si>
  <si>
    <t xml:space="preserve">   </t>
  </si>
  <si>
    <t>30 - Especies marinas con restricción de explotación</t>
  </si>
  <si>
    <t>31 - Vedas permanentes</t>
  </si>
  <si>
    <t>32- Vedas anuales</t>
  </si>
  <si>
    <t>33 Cuotas de captura</t>
  </si>
  <si>
    <t>38- Afectaciones por ciclones tropicales</t>
  </si>
  <si>
    <t xml:space="preserve">42 - Pérdidas económicas por incendios forestales </t>
  </si>
  <si>
    <t xml:space="preserve">43 - Terremotos fuertes reportados en Cuba </t>
  </si>
  <si>
    <t>45 - Volumen de desechos sólidos recolectados por provincias</t>
  </si>
  <si>
    <t>46 - Tratamiento y recolección de desechos sólidos</t>
  </si>
  <si>
    <t>47 - Producción de materias primas recicladas</t>
  </si>
  <si>
    <t>48 - Áreas verdes existentes por provincias</t>
  </si>
  <si>
    <t>49 - Gastos de inversión para la protección del medio ambiente</t>
  </si>
  <si>
    <t xml:space="preserve">50 - Gastos de inversión para la protección del medio ambiente por actividad ambiental </t>
  </si>
  <si>
    <t>51 - Gastos de inversión para la protección del medio ambiente por actividad económica</t>
  </si>
  <si>
    <t>52 - Gastos de inversión para la protección del medio ambiente por provincias</t>
  </si>
  <si>
    <t xml:space="preserve">53 - Gastos de inversión para la protección del medio ambiente en cuencas hidrográficas de interés nacional  </t>
  </si>
  <si>
    <t xml:space="preserve">54 - Inversiones para el medio ambiente por  actividades, en cuencas de interés nacional y bahías </t>
  </si>
  <si>
    <t>n</t>
  </si>
  <si>
    <t>Acuerdo de París sobre Cambio Climático adoptado bajo la Convención Marco de las Naciones Unidas sobre Cambio Climático.</t>
  </si>
  <si>
    <t>22/04/2016 firma; 28/12/2016 ratificación; entró en vigor el 27/01/2017</t>
  </si>
  <si>
    <t>Miles de Pesos</t>
  </si>
  <si>
    <t>Inversiones  ambientales en cuencas de interés nacional y bahías seleccionadas y</t>
  </si>
  <si>
    <t xml:space="preserve">Inversión ambiental </t>
  </si>
  <si>
    <t xml:space="preserve">Inversión en cuencas hidrográficas de interés nacional </t>
  </si>
  <si>
    <t>Inversión en cuencas/inversión medio ambiental</t>
  </si>
  <si>
    <t xml:space="preserve">Inversión en bahías </t>
  </si>
  <si>
    <t xml:space="preserve">Inversión en bahías/inversión medio ambiental </t>
  </si>
  <si>
    <t>Enmienda de Doha al Protocolo de Kioto de la Convención Marco de las Naciones Unidas sobre Cambio Climático</t>
  </si>
  <si>
    <t>No ha entrado en vigor</t>
  </si>
  <si>
    <t>28/12/2016 por aceptación</t>
  </si>
  <si>
    <t>Convención sobre la Protección Física de los Materiales Nucleares</t>
  </si>
  <si>
    <t>Adhesión (26/9/1997)</t>
  </si>
  <si>
    <t>Enmienda a la Convención sobre la Protección Física de los Materiales Nucleares</t>
  </si>
  <si>
    <t>Ratificación (16/9/2013)</t>
  </si>
  <si>
    <t>Convención sobre pronta notificación de accidente nuclear</t>
  </si>
  <si>
    <t>Firma (26/9/1986) Ratificación (8/1/1991)</t>
  </si>
  <si>
    <t>Convención sobre asistencia en caso de accidente nuclear o emergencia radiológica</t>
  </si>
  <si>
    <t>Convención sobre Seguridad Nuclear</t>
  </si>
  <si>
    <t xml:space="preserve">Convención conjunta sobre seguridad en la gestión del combustible gastado y sobre la seguridad de la gestión de desechos radiactivos. </t>
  </si>
  <si>
    <t>Adhesión (3/7/2017)</t>
  </si>
  <si>
    <t>Convenio de Viena sobre Responsabilidad Civil por Daños Nucleares</t>
  </si>
  <si>
    <t>Firma (10/12/1964) Ratificación (25/10/1965)</t>
  </si>
  <si>
    <t>Convención de Armas Químicas</t>
  </si>
  <si>
    <t>Firma (13/1/1993) Ratificación (27/4/1997)</t>
  </si>
  <si>
    <t>Firma (20/9/1994 Ratificación (3/7/2017)</t>
  </si>
  <si>
    <t>Convención de Armas Biológicas</t>
  </si>
  <si>
    <t>Firma (10/4/1972) Ratificación (21/4/1976)</t>
  </si>
  <si>
    <t>Cobertura agua</t>
  </si>
  <si>
    <t>Saneamiento</t>
  </si>
  <si>
    <t>52- Gastos de inversión para la protección del medio ambiente, por provincias</t>
  </si>
  <si>
    <t>55 - Convocatorias  del Fondo Nacional de Medio Ambiente</t>
  </si>
  <si>
    <t>56 - Proyectos financiados a través del Fondo Nacional de Medio Ambiente por provincia.</t>
  </si>
  <si>
    <t>15 - Sistema de acueductos y alcantarillados</t>
  </si>
  <si>
    <t>16 - Clasificación genética de los suelos de Cuba</t>
  </si>
  <si>
    <t>17 - Principales factores limitantes edáficos, año 1996</t>
  </si>
  <si>
    <t xml:space="preserve">18 - Superficie beneficiada y medidas tomadas dentro del Programa Nacional de Mejoramiento </t>
  </si>
  <si>
    <t>20 - Indicadores seleccionados de Silvicultura</t>
  </si>
  <si>
    <t xml:space="preserve">28 - Áreas protegidas </t>
  </si>
  <si>
    <t>32 - Vedas anuales</t>
  </si>
  <si>
    <t>33 - Cuotas de captura</t>
  </si>
  <si>
    <t>35 - Uso de energía y Renovabilidad energética</t>
  </si>
  <si>
    <t>36 - Dispositivos generadores de energía renovable y biomasa empleada como combustible</t>
  </si>
  <si>
    <t>37 - Oferta y consumo de energía renovable</t>
  </si>
  <si>
    <t>38 - Afectaciones por ciclones tropicales</t>
  </si>
  <si>
    <t>40 - Incendios forestales  por provincias</t>
  </si>
  <si>
    <t>42 - Pérdidas económicas por incendios forestales</t>
  </si>
  <si>
    <t>43 - Terremotos fuertes reportados en Cuba</t>
  </si>
  <si>
    <t xml:space="preserve">54 - Inversiones para el medio ambiente por  actividades, en cuencas de interés nacional y </t>
  </si>
  <si>
    <t>57-  Actividad reguladora ambiental</t>
  </si>
  <si>
    <t>56 - Proyectos financiados a través del Fondo Nacional de Medio Ambiente por provincia</t>
  </si>
  <si>
    <t xml:space="preserve">            Miles de Pesos</t>
  </si>
  <si>
    <t>ACTIVIDAD ECONÓMICA</t>
  </si>
  <si>
    <t xml:space="preserve">    Agricultura, ganadería, caza y silvicultura</t>
  </si>
  <si>
    <t xml:space="preserve">    Pesca</t>
  </si>
  <si>
    <t>Industria azucarera</t>
  </si>
  <si>
    <t>Industria manufacturada excepto la industria azucarera</t>
  </si>
  <si>
    <t>Industria manufacturada exc.Industria azucarera</t>
  </si>
  <si>
    <t>Comercio , reparación de efectos personal</t>
  </si>
  <si>
    <t>Hoteles y restaurantes</t>
  </si>
  <si>
    <t>Servicio empresarial, actividades inmobiliarias y de alquiler</t>
  </si>
  <si>
    <t>Administración pública, defensa, seguridad social</t>
  </si>
  <si>
    <t>Ciencia e innovación tecnológica</t>
  </si>
  <si>
    <t>Cultura y deporte</t>
  </si>
  <si>
    <t>Otras actividades económicas</t>
  </si>
  <si>
    <t>Estructura de las inversiones ambientales por actividad económica</t>
  </si>
  <si>
    <t xml:space="preserve">Extracción bruta de agua dulce </t>
  </si>
  <si>
    <t xml:space="preserve">    Extracción de agua por la industria del suministro de agua</t>
  </si>
  <si>
    <t xml:space="preserve">       Agricultura, silvicultura y pesca </t>
  </si>
  <si>
    <t xml:space="preserve">       Industrias manufactureras </t>
  </si>
  <si>
    <t xml:space="preserve">      Otras actividades económicas </t>
  </si>
  <si>
    <t xml:space="preserve">  Extracción bruta de agua dulce superficial </t>
  </si>
  <si>
    <t xml:space="preserve">       Extracción de agua por la industria del suministro de agua</t>
  </si>
  <si>
    <t xml:space="preserve">       Extracción directa de agua</t>
  </si>
  <si>
    <t xml:space="preserve">               De ello Servicio medioambiental (gasto sanitario)</t>
  </si>
  <si>
    <t xml:space="preserve">  Extracción bruta de agua dulce subterránea </t>
  </si>
  <si>
    <t xml:space="preserve">        Extracción de agua por la industria del suministro de agua</t>
  </si>
  <si>
    <t xml:space="preserve">        Extracción directa de agua</t>
  </si>
  <si>
    <t>Pérdidas de Conducción</t>
  </si>
  <si>
    <t>Extracción neta de agua dulce</t>
  </si>
  <si>
    <r>
      <t>m</t>
    </r>
    <r>
      <rPr>
        <b/>
        <vertAlign val="superscript"/>
        <sz val="9"/>
        <rFont val="Arial"/>
        <family val="2"/>
      </rPr>
      <t>3</t>
    </r>
    <r>
      <rPr>
        <b/>
        <sz val="9"/>
        <rFont val="Arial"/>
        <family val="2"/>
      </rPr>
      <t xml:space="preserve"> / habitante/año</t>
    </r>
  </si>
  <si>
    <t>Recursos Hidráulicos</t>
  </si>
  <si>
    <t xml:space="preserve">Fuente:  Oficina Nacional de Estadística e Información a partir de la información de la Dirección Nacional </t>
  </si>
  <si>
    <r>
      <t>Capacidad (Mm</t>
    </r>
    <r>
      <rPr>
        <vertAlign val="superscript"/>
        <sz val="9"/>
        <color indexed="8"/>
        <rFont val="Arial"/>
        <family val="2"/>
      </rPr>
      <t>3</t>
    </r>
    <r>
      <rPr>
        <sz val="9"/>
        <color indexed="8"/>
        <rFont val="Arial"/>
        <family val="2"/>
      </rPr>
      <t>)</t>
    </r>
  </si>
  <si>
    <t>Cambio de uso de la tierra y variación promedio anual 2003-2017, según clasificaciones FAO</t>
  </si>
  <si>
    <r>
      <t>7 - Valor promedio anual de la concentración de dióxido de azufre (SO</t>
    </r>
    <r>
      <rPr>
        <b/>
        <vertAlign val="subscript"/>
        <sz val="10"/>
        <color rgb="FF000099"/>
        <rFont val="Arial"/>
        <family val="2"/>
      </rPr>
      <t>2</t>
    </r>
    <r>
      <rPr>
        <b/>
        <sz val="10"/>
        <color rgb="FF000099"/>
        <rFont val="Arial"/>
        <family val="2"/>
      </rPr>
      <t xml:space="preserve">) por estaciones de monitoreo </t>
    </r>
    <r>
      <rPr>
        <b/>
        <vertAlign val="superscript"/>
        <sz val="10"/>
        <color rgb="FF000099"/>
        <rFont val="Arial"/>
        <family val="2"/>
      </rPr>
      <t xml:space="preserve">(a) </t>
    </r>
  </si>
  <si>
    <r>
      <t>8 - Valor promedio anual de la concentración de dióxido de nitrógeno (NO</t>
    </r>
    <r>
      <rPr>
        <b/>
        <vertAlign val="subscript"/>
        <sz val="10"/>
        <color rgb="FF000099"/>
        <rFont val="Arial"/>
        <family val="2"/>
      </rPr>
      <t>2</t>
    </r>
    <r>
      <rPr>
        <b/>
        <sz val="10"/>
        <color rgb="FF000099"/>
        <rFont val="Arial"/>
        <family val="2"/>
      </rPr>
      <t xml:space="preserve">) por estaciones de monitoreo </t>
    </r>
    <r>
      <rPr>
        <b/>
        <vertAlign val="superscript"/>
        <sz val="10"/>
        <color rgb="FF000099"/>
        <rFont val="Arial"/>
        <family val="2"/>
      </rPr>
      <t>(a)</t>
    </r>
    <r>
      <rPr>
        <b/>
        <sz val="10"/>
        <color rgb="FF000099"/>
        <rFont val="Arial"/>
        <family val="2"/>
      </rPr>
      <t xml:space="preserve"> </t>
    </r>
  </si>
  <si>
    <t xml:space="preserve">18 - Superficie beneficiada y medidas tomadas dentro del Programa Nacional de Mejoramiento y </t>
  </si>
  <si>
    <r>
      <t xml:space="preserve">28 - Áreas protegidas </t>
    </r>
    <r>
      <rPr>
        <b/>
        <vertAlign val="superscript"/>
        <sz val="10"/>
        <color rgb="FF000099"/>
        <rFont val="Arial"/>
        <family val="2"/>
      </rPr>
      <t>(a)</t>
    </r>
    <r>
      <rPr>
        <b/>
        <sz val="10"/>
        <color indexed="12"/>
        <rFont val="Arial"/>
        <family val="2"/>
      </rPr>
      <t/>
    </r>
  </si>
  <si>
    <r>
      <t xml:space="preserve">37 - Oferta y consumo de energía renovable </t>
    </r>
    <r>
      <rPr>
        <b/>
        <vertAlign val="superscript"/>
        <sz val="10"/>
        <color rgb="FF000099"/>
        <rFont val="Arial"/>
        <family val="2"/>
      </rPr>
      <t>(a)</t>
    </r>
  </si>
  <si>
    <t>Superficie 2017(Mha)</t>
  </si>
  <si>
    <r>
      <t>(b)</t>
    </r>
    <r>
      <rPr>
        <sz val="9"/>
        <rFont val="Arial"/>
        <family val="2"/>
      </rPr>
      <t xml:space="preserve"> Según escala EMS-98.</t>
    </r>
  </si>
  <si>
    <t>34 - Regulaciones en la actividad pesquera</t>
  </si>
  <si>
    <t>21 - Superficie de árboles plantada por provincias</t>
  </si>
  <si>
    <t xml:space="preserve">Fuente: Instituto de Suelos, Ministerio de la Agricultura. </t>
  </si>
  <si>
    <t>Fuente: Instituto de Suelos, Ministerio de la Agricultura.</t>
  </si>
  <si>
    <t xml:space="preserve">               Forestal Ministerio de la Agricultura.</t>
  </si>
  <si>
    <t>Tipo de regulación</t>
  </si>
  <si>
    <r>
      <t xml:space="preserve">    para un total de 179 766,8 km</t>
    </r>
    <r>
      <rPr>
        <vertAlign val="superscript"/>
        <sz val="9"/>
        <color indexed="8"/>
        <rFont val="Arial"/>
        <family val="2"/>
      </rPr>
      <t>2</t>
    </r>
    <r>
      <rPr>
        <sz val="9"/>
        <color indexed="8"/>
        <rFont val="Arial"/>
        <family val="2"/>
      </rPr>
      <t>.</t>
    </r>
  </si>
  <si>
    <r>
      <rPr>
        <vertAlign val="superscript"/>
        <sz val="9"/>
        <color indexed="8"/>
        <rFont val="Arial"/>
        <family val="2"/>
      </rPr>
      <t>(b)</t>
    </r>
    <r>
      <rPr>
        <sz val="9"/>
        <color indexed="8"/>
        <rFont val="Arial"/>
        <family val="2"/>
      </rPr>
      <t xml:space="preserve"> Porcentaje calculado a razón de la superficie total del territorio nacional más la superficie de la plataforma marina </t>
    </r>
  </si>
  <si>
    <t>Fuente: Centro Nacional de Áreas Protegidas, Ministerio de Ciencia, Tecnología y Medio Ambiente.</t>
  </si>
  <si>
    <t>Fuente: Centro Nacional de Biodiversidad, Ministerio de Ciencia, Tecnología y Medio Ambiente.</t>
  </si>
  <si>
    <t>Fuente: Centro Nacional de Biodiversidad, Ministerio de Ciencia,Tecnología y Medio Ambiente.</t>
  </si>
  <si>
    <t xml:space="preserve">40 - Incendios forestales  por provincias </t>
  </si>
  <si>
    <t>CUENCAS HIDROGRÁFICAS</t>
  </si>
  <si>
    <t>Fuente: Centro Nacional de Investigaciones Sismológicas, Ministerio de Ciencia, Tecnología y Medio Ambiente.</t>
  </si>
  <si>
    <t>Fuente: Centro de Inspección y Control Ambiental, Ministerio de Ciencia, Tecnología y Medio Ambiente.</t>
  </si>
  <si>
    <t xml:space="preserve">12 - Cuba: Extracción de agua por destinos </t>
  </si>
  <si>
    <t xml:space="preserve">Fuente: Oficina Nacional de Estadística e Información, a partir de la información del Instituto Nacional de Recursos </t>
  </si>
  <si>
    <t xml:space="preserve">Fuente: Oficina Nacional de Estadística e Información a partir de la información del Catastro Nacional de la </t>
  </si>
  <si>
    <t xml:space="preserve">               Oficina Nacional de Hidrografía y Geodesia y a partir del 2011 Ministerio de la Agricultura</t>
  </si>
  <si>
    <t>División Político - Administrativa, año 2011</t>
  </si>
  <si>
    <t>Hidráulicos</t>
  </si>
  <si>
    <t>(Continuación)</t>
  </si>
  <si>
    <t>(Conclusión)</t>
  </si>
  <si>
    <r>
      <rPr>
        <vertAlign val="superscript"/>
        <sz val="9"/>
        <rFont val="Arial"/>
        <family val="2"/>
      </rPr>
      <t>(a)</t>
    </r>
    <r>
      <rPr>
        <sz val="9"/>
        <rFont val="Arial"/>
        <family val="2"/>
      </rPr>
      <t xml:space="preserve"> Según listado IUCN (Unión Internacional para la Conservación de la Naturaleza) complementada con estudios de  autores nacionales.</t>
    </r>
  </si>
  <si>
    <t xml:space="preserve">53 - Gastos de inversión para la protección del medio ambiente en cuencas hidrográficas de </t>
  </si>
  <si>
    <t xml:space="preserve">       interés nacional  y bahías seleccionadas</t>
  </si>
  <si>
    <r>
      <t xml:space="preserve">11 - Consumo de sustancias agotadoras de la capa de ozono de acuerdo. </t>
    </r>
    <r>
      <rPr>
        <b/>
        <i/>
        <sz val="9"/>
        <color indexed="8"/>
        <rFont val="Myriad Pro"/>
        <family val="2"/>
      </rPr>
      <t/>
    </r>
  </si>
  <si>
    <t xml:space="preserve">11 - Consumo de sustancias agotadoras de la capa de ozono </t>
  </si>
  <si>
    <r>
      <t>7 - Valor promedio anual de la concentración de dióxido de azufre (SO</t>
    </r>
    <r>
      <rPr>
        <vertAlign val="subscript"/>
        <sz val="11"/>
        <rFont val="Arial"/>
        <family val="2"/>
      </rPr>
      <t>2</t>
    </r>
    <r>
      <rPr>
        <sz val="11"/>
        <rFont val="Arial"/>
        <family val="2"/>
      </rPr>
      <t>) por estaciones de monitoreo</t>
    </r>
  </si>
  <si>
    <t xml:space="preserve">  Estructura de las inversiones ambientales en cuencas de interés nacional</t>
  </si>
  <si>
    <t xml:space="preserve">       Gráficos de Inversiones  ambientales en cuencas de interés nacional y bahías seleccionadas</t>
  </si>
  <si>
    <t>PANORAMA AMBIENTAL. CUBA 2018</t>
  </si>
  <si>
    <t xml:space="preserve">Fuente: Síntesis Geográfica, Económica y Cultural de Cuba, versión digital, año 2018 y mapa plegable, Cuba. </t>
  </si>
  <si>
    <t>ND</t>
  </si>
  <si>
    <t>Arqueobacterias halófitas</t>
  </si>
  <si>
    <t>Bacteria</t>
  </si>
  <si>
    <t>Animales</t>
  </si>
  <si>
    <t xml:space="preserve">  Porifera</t>
  </si>
  <si>
    <t>Tormenta Subtropical Alberto (Mayo)</t>
  </si>
  <si>
    <t>Michael (Octubre)</t>
  </si>
  <si>
    <t>AÑO</t>
  </si>
  <si>
    <r>
      <t>CO</t>
    </r>
    <r>
      <rPr>
        <vertAlign val="subscript"/>
        <sz val="9"/>
        <rFont val="Arial"/>
        <family val="2"/>
      </rPr>
      <t>2</t>
    </r>
  </si>
  <si>
    <r>
      <t>CH</t>
    </r>
    <r>
      <rPr>
        <vertAlign val="subscript"/>
        <sz val="9"/>
        <rFont val="Arial"/>
        <family val="2"/>
      </rPr>
      <t>4</t>
    </r>
  </si>
  <si>
    <r>
      <t>N</t>
    </r>
    <r>
      <rPr>
        <vertAlign val="subscript"/>
        <sz val="9"/>
        <rFont val="Arial"/>
        <family val="2"/>
      </rPr>
      <t>2</t>
    </r>
    <r>
      <rPr>
        <sz val="9"/>
        <rFont val="Arial"/>
        <family val="2"/>
      </rPr>
      <t>O</t>
    </r>
  </si>
  <si>
    <r>
      <t>NO</t>
    </r>
    <r>
      <rPr>
        <vertAlign val="subscript"/>
        <sz val="9"/>
        <rFont val="Arial"/>
        <family val="2"/>
      </rPr>
      <t>x</t>
    </r>
  </si>
  <si>
    <t>CO</t>
  </si>
  <si>
    <t>COVDM</t>
  </si>
  <si>
    <r>
      <t>SO</t>
    </r>
    <r>
      <rPr>
        <vertAlign val="subscript"/>
        <sz val="9"/>
        <rFont val="Arial"/>
        <family val="2"/>
      </rPr>
      <t>2</t>
    </r>
  </si>
  <si>
    <t>Procesos Industriales</t>
  </si>
  <si>
    <t>Uso de Solventes</t>
  </si>
  <si>
    <t>Cambio de Uso de la Tierra y Silvicultura</t>
  </si>
  <si>
    <r>
      <t>2004</t>
    </r>
    <r>
      <rPr>
        <b/>
        <vertAlign val="superscript"/>
        <sz val="9"/>
        <color indexed="8"/>
        <rFont val="Arial"/>
        <family val="2"/>
      </rPr>
      <t xml:space="preserve"> (a)</t>
    </r>
  </si>
  <si>
    <t xml:space="preserve">      Energía</t>
  </si>
  <si>
    <t xml:space="preserve">      Procesos industriales</t>
  </si>
  <si>
    <t xml:space="preserve">  Uso de solventes</t>
  </si>
  <si>
    <t xml:space="preserve">  Agricultura</t>
  </si>
  <si>
    <t xml:space="preserve">  Cambio de uso de la tierra y silvicultura</t>
  </si>
  <si>
    <t xml:space="preserve">  Desechos</t>
  </si>
  <si>
    <r>
      <t xml:space="preserve">2010 </t>
    </r>
    <r>
      <rPr>
        <b/>
        <vertAlign val="superscript"/>
        <sz val="9"/>
        <color indexed="8"/>
        <rFont val="Arial"/>
        <family val="2"/>
      </rPr>
      <t>(a)</t>
    </r>
  </si>
  <si>
    <r>
      <rPr>
        <vertAlign val="superscript"/>
        <sz val="9"/>
        <rFont val="Arial"/>
        <family val="2"/>
      </rPr>
      <t xml:space="preserve">(a) </t>
    </r>
    <r>
      <rPr>
        <sz val="9"/>
        <rFont val="Arial"/>
        <family val="2"/>
      </rPr>
      <t>Emisiones recalculadas según la metodología aplicada para el reporte mencionado en la fuente.</t>
    </r>
  </si>
  <si>
    <r>
      <t xml:space="preserve">10 - Emisiones de gases de efecto invernadero. (Continuación) </t>
    </r>
    <r>
      <rPr>
        <b/>
        <sz val="9"/>
        <rFont val="Myriad Pro"/>
        <family val="2"/>
      </rPr>
      <t/>
    </r>
  </si>
  <si>
    <t>III</t>
  </si>
  <si>
    <t>Cárdenas</t>
  </si>
  <si>
    <t>2018</t>
  </si>
  <si>
    <t>Dr. Eusebio Leal Spengler Historiador de la Ciudad, Oficina del Historiador de la Habana</t>
  </si>
  <si>
    <t>Estado Mayor Nacional de la Defensa Civil,L a Habana</t>
  </si>
  <si>
    <t>Hotel Iberostar "Parque Central", La Habana</t>
  </si>
  <si>
    <t>Fábrica de Refrescos y Embotelladora de Aguas Natural y Gaseada" Los Portales "S.A, Pinar del Río</t>
  </si>
  <si>
    <t>Datos para el mapa</t>
  </si>
  <si>
    <t>58 - Actividad reguladora de seguridad nuclear</t>
  </si>
  <si>
    <r>
      <rPr>
        <vertAlign val="superscript"/>
        <sz val="9"/>
        <rFont val="Myriad Web"/>
      </rPr>
      <t>(a)</t>
    </r>
    <r>
      <rPr>
        <sz val="9"/>
        <rFont val="Myriad Web"/>
        <family val="2"/>
      </rPr>
      <t xml:space="preserve"> Se integró la inspeccion en materia de seguridad biológica y quimica  con la ambiental</t>
    </r>
  </si>
  <si>
    <t>59 - Reconocimientos otorgados en la esfera ambiental</t>
  </si>
  <si>
    <t>60 - Convenios y compromisos internacionales de los que Cuba es parte en el ámbito ambiental</t>
  </si>
  <si>
    <t xml:space="preserve">60 - Convenios y compromisos internacionales de los que Cuba es parte en el ámbito ambiental </t>
  </si>
  <si>
    <t xml:space="preserve">Población </t>
  </si>
  <si>
    <t>Disponibilidad en m3</t>
  </si>
  <si>
    <t>Disponibilidad en Millones m3</t>
  </si>
  <si>
    <t xml:space="preserve">Cojinua (Caranx crysos) y cibí (Caranx ruber)  </t>
  </si>
  <si>
    <t xml:space="preserve">Calado de tranques, uso de paso de malla, talla mínima legal </t>
  </si>
  <si>
    <r>
      <t xml:space="preserve">Camarón Rosado </t>
    </r>
    <r>
      <rPr>
        <i/>
        <sz val="9"/>
        <rFont val="Arial"/>
        <family val="2"/>
      </rPr>
      <t>(Farfantepenaeus notialis)</t>
    </r>
  </si>
  <si>
    <t>Talla mínima legal</t>
  </si>
  <si>
    <t>Biajaiba ( Lutjanus synagris)</t>
  </si>
  <si>
    <r>
      <t>Cobo (</t>
    </r>
    <r>
      <rPr>
        <i/>
        <sz val="10"/>
        <rFont val="Arial"/>
        <family val="2"/>
      </rPr>
      <t>Lobatus gigas</t>
    </r>
    <r>
      <rPr>
        <sz val="10"/>
        <rFont val="Arial"/>
        <family val="2"/>
      </rPr>
      <t xml:space="preserve">) </t>
    </r>
  </si>
  <si>
    <t xml:space="preserve"> Veda (comienza y culmina en diferentes fechas según la región del país)        </t>
  </si>
  <si>
    <t>Talla mínima legal 7.6 cm de largo del cefalotórax</t>
  </si>
  <si>
    <t>Talla máxima legal 140 mm del cefalotórax</t>
  </si>
  <si>
    <t>Áreas de cría y cuotas de captura por empresa</t>
  </si>
  <si>
    <t>Limitación del esfuerzo pesquero</t>
  </si>
  <si>
    <t xml:space="preserve">Pepino de mar </t>
  </si>
  <si>
    <t>Veda del 1 de junio-31 de octubre</t>
  </si>
  <si>
    <t>Tall mínma de largo 22 cm en la Región Sur oriental y 19 cm en Región Norte de la Isla de la Juventud</t>
  </si>
  <si>
    <t>Talla mínima 8 cm</t>
  </si>
  <si>
    <t>Veda julio-diciembre</t>
  </si>
  <si>
    <t>Prohibido el uso del calado de tranque</t>
  </si>
  <si>
    <t>Regulación de la colecta y la transportación</t>
  </si>
  <si>
    <t>Prohibidas la captura y comercialización por considerarse potencialmente tóxicas</t>
  </si>
  <si>
    <t>Se prohibe la pesca del cuarto creciente a la luna llena en la zona Sur Oriental y en dos poligonos uno en Región Sur Occidental y otro en la RegiónNororiental en meses de abril-junio.</t>
  </si>
  <si>
    <t>Cuota de captura y Talla mínima de 18 cm</t>
  </si>
  <si>
    <r>
      <t>Otros desechos agrícolas</t>
    </r>
    <r>
      <rPr>
        <vertAlign val="superscript"/>
        <sz val="9"/>
        <rFont val="Myriad Pro"/>
      </rPr>
      <t>(e)</t>
    </r>
  </si>
  <si>
    <r>
      <t>(e)</t>
    </r>
    <r>
      <rPr>
        <sz val="9"/>
        <rFont val="Myriad Pro"/>
        <family val="2"/>
      </rPr>
      <t xml:space="preserve"> Incluye cáscara de coco y otros desechos agrícolas</t>
    </r>
  </si>
  <si>
    <t xml:space="preserve">Uso de energía (equivalente en kilogramos de combustible convencional) por 1 peso del PIB </t>
  </si>
  <si>
    <t>35- Uso de energía y renovablidad energética</t>
  </si>
  <si>
    <r>
      <t xml:space="preserve">36 - Dispositivos generadores de energía renovable y biomasa empleada como combustible </t>
    </r>
    <r>
      <rPr>
        <b/>
        <vertAlign val="superscript"/>
        <sz val="10"/>
        <color indexed="62"/>
        <rFont val="Arial"/>
        <family val="2"/>
      </rPr>
      <t>(a)</t>
    </r>
  </si>
  <si>
    <t xml:space="preserve"> • Talla mínima legal de 8 mm de grosor de labio  externo</t>
  </si>
  <si>
    <t xml:space="preserve"> • Veda 1 mayo-30 septiembre</t>
  </si>
  <si>
    <t>Captura de la especie se realizará por inmersión libre</t>
  </si>
  <si>
    <t>• Cuotas de captura</t>
  </si>
  <si>
    <t>• Se encuentra en el apéndice II de la resolución 160 del CITMA</t>
  </si>
  <si>
    <t xml:space="preserve">Especies de peces de  la platafaforma cubana </t>
  </si>
  <si>
    <t>Cobertura de saneamiento por provincias, año 2018</t>
  </si>
  <si>
    <t xml:space="preserve">    </t>
  </si>
  <si>
    <t>Enero-Diciembre de 2019</t>
  </si>
  <si>
    <t>PANORAMA AMBIENTAL. CUBA 2019</t>
  </si>
  <si>
    <t>3 - Principales indicadores del clima, año 2019</t>
  </si>
  <si>
    <t>3 - Principales indicadores del clima, año 2019 (Conclusión)</t>
  </si>
  <si>
    <t xml:space="preserve">   984.6</t>
  </si>
  <si>
    <t>2018/2019</t>
  </si>
  <si>
    <t>1916/17 a 2018/2019</t>
  </si>
  <si>
    <r>
      <t>1791-</t>
    </r>
    <r>
      <rPr>
        <b/>
        <sz val="9"/>
        <rFont val="Arial"/>
        <family val="2"/>
      </rPr>
      <t>2019</t>
    </r>
  </si>
  <si>
    <t>período 1791-2019</t>
  </si>
  <si>
    <t>1791-2019</t>
  </si>
  <si>
    <t>Diclorodifluoroetano (HCFC-409A)</t>
  </si>
  <si>
    <t>23 - Diversidad de la biota cubana, año 2019</t>
  </si>
  <si>
    <t>23 - Diversidad de la biota cubana, año 2019 (Conclusión)</t>
  </si>
  <si>
    <t>24 - Diversidad y endemismo de la biota terrestre cubana, año 2019</t>
  </si>
  <si>
    <t>25 - Endemismo vegetal por distritos fitogeográficos seleccionados, año 2019</t>
  </si>
  <si>
    <t>Plantae</t>
  </si>
  <si>
    <t>-  Actinopterigios</t>
  </si>
  <si>
    <t xml:space="preserve">Occidental </t>
  </si>
  <si>
    <t>Peligro crítico</t>
  </si>
  <si>
    <t>Otros amenazados (b)</t>
  </si>
  <si>
    <r>
      <t xml:space="preserve">26 -Táxones de la flora cubana evaluados según las categorías de UICN </t>
    </r>
    <r>
      <rPr>
        <b/>
        <vertAlign val="superscript"/>
        <sz val="10"/>
        <color rgb="FF000099"/>
        <rFont val="Arial"/>
        <family val="2"/>
      </rPr>
      <t>(a)</t>
    </r>
    <r>
      <rPr>
        <b/>
        <sz val="10"/>
        <color rgb="FF000099"/>
        <rFont val="Arial"/>
        <family val="2"/>
      </rPr>
      <t>, año 2019</t>
    </r>
  </si>
  <si>
    <t>27 -Táxones de la fauna cubana evaluados según las categorías de la UICN, año 2019</t>
  </si>
  <si>
    <t xml:space="preserve"> Invertebrados</t>
  </si>
  <si>
    <t xml:space="preserve">  Hydrozoa (Hidrozoos)</t>
  </si>
  <si>
    <t xml:space="preserve">  Anthozoa (Corales)</t>
  </si>
  <si>
    <t xml:space="preserve">  Gastropoda </t>
  </si>
  <si>
    <t xml:space="preserve">    (Moluscos gastrópodos)</t>
  </si>
  <si>
    <t xml:space="preserve">  Bivalva (Moluscos bivalvos)</t>
  </si>
  <si>
    <t xml:space="preserve">  Arachnida (Arácnidos)</t>
  </si>
  <si>
    <t xml:space="preserve">  Malacostraca (Crustáceos)</t>
  </si>
  <si>
    <t xml:space="preserve">  Maxillopoda (Crustáceos)</t>
  </si>
  <si>
    <t xml:space="preserve">   Insecta (Insectos)</t>
  </si>
  <si>
    <t xml:space="preserve"> Vertebrados</t>
  </si>
  <si>
    <t xml:space="preserve">  Myxini  (Mixinas)</t>
  </si>
  <si>
    <t xml:space="preserve">Chondrichthyes </t>
  </si>
  <si>
    <t xml:space="preserve">   (Peces cartilaginosos)</t>
  </si>
  <si>
    <t xml:space="preserve">  Actinopterygii (Peces óseos)</t>
  </si>
  <si>
    <t xml:space="preserve">  Amphibia (Anfibios)</t>
  </si>
  <si>
    <t xml:space="preserve">  Reptilia (Reptiles)</t>
  </si>
  <si>
    <t xml:space="preserve">  Aves </t>
  </si>
  <si>
    <t xml:space="preserve">  Mammalia (Mamíferos)</t>
  </si>
  <si>
    <r>
      <t>Proporción de la superficie cubierta por áreas protegidas terrestres, año 2019</t>
    </r>
    <r>
      <rPr>
        <b/>
        <vertAlign val="superscript"/>
        <sz val="10"/>
        <color rgb="FF000099"/>
        <rFont val="Arial"/>
        <family val="2"/>
      </rPr>
      <t xml:space="preserve"> (a)</t>
    </r>
  </si>
  <si>
    <t>29 - Áreas protegidas con reconocimiento internacional, año 2019</t>
  </si>
  <si>
    <t>Reservas de la Biósfera</t>
  </si>
  <si>
    <t xml:space="preserve">  Guanahacabibes</t>
  </si>
  <si>
    <t xml:space="preserve">  Sierra del Rosario</t>
  </si>
  <si>
    <t xml:space="preserve">  Cuchillas del Toa</t>
  </si>
  <si>
    <t xml:space="preserve">  Ciénaga de Zapata</t>
  </si>
  <si>
    <t xml:space="preserve">  Buenavista</t>
  </si>
  <si>
    <t xml:space="preserve">Villa Clara, S. Spíritus </t>
  </si>
  <si>
    <t xml:space="preserve">  Baconao</t>
  </si>
  <si>
    <t xml:space="preserve">  Parque Nacional</t>
  </si>
  <si>
    <t xml:space="preserve">    Desembarco del Granma</t>
  </si>
  <si>
    <t xml:space="preserve">    Alejandro de Humboldt</t>
  </si>
  <si>
    <t xml:space="preserve">  Parque Nacional Viñales</t>
  </si>
  <si>
    <t xml:space="preserve">  Ciénaga de Lanier y Sur </t>
  </si>
  <si>
    <t xml:space="preserve">   de la Isla de la Juventud</t>
  </si>
  <si>
    <t xml:space="preserve">   Humedal Río </t>
  </si>
  <si>
    <t xml:space="preserve">    Máximo-Camagüey</t>
  </si>
  <si>
    <t xml:space="preserve">   Humedal del Norte</t>
  </si>
  <si>
    <t xml:space="preserve">    de Ciego de Ávila</t>
  </si>
  <si>
    <t xml:space="preserve">   Buenavista</t>
  </si>
  <si>
    <t>Villa Clara, S. Spíritus</t>
  </si>
  <si>
    <t xml:space="preserve"> y  Ciego de Ávila</t>
  </si>
  <si>
    <t xml:space="preserve">   Humedal Delta del Cauto</t>
  </si>
  <si>
    <t>Tunas y Granma</t>
  </si>
  <si>
    <t>Tornado (Enero)</t>
  </si>
  <si>
    <t>39 - Incendios forestales por causas, año 2019</t>
  </si>
  <si>
    <t>CUYAGUATEJE</t>
  </si>
  <si>
    <t>ALMENDARES VENTO</t>
  </si>
  <si>
    <t>ARIGUANABO</t>
  </si>
  <si>
    <t>CIENAGA DE ZAPATA</t>
  </si>
  <si>
    <t>HANABANILA</t>
  </si>
  <si>
    <t>ZAZA</t>
  </si>
  <si>
    <t>CAUTO</t>
  </si>
  <si>
    <t>MAYARI</t>
  </si>
  <si>
    <t>GUANTANAMO-GUASO</t>
  </si>
  <si>
    <t>TOA</t>
  </si>
  <si>
    <t>41 - Incendios forestales  en Cuencas Hidrográficas de Interés Nacional, año 2019</t>
  </si>
  <si>
    <t>Uvero</t>
  </si>
  <si>
    <t>44 - Terremotos perceptibles, año 2019</t>
  </si>
  <si>
    <t>Sureste  de Santiago de Cuba</t>
  </si>
  <si>
    <t xml:space="preserve"> 23:45</t>
  </si>
  <si>
    <t>Noreste de Playa Varadero</t>
  </si>
  <si>
    <t>Sureste de Imias, Guantánamo</t>
  </si>
  <si>
    <t>Sur sureste de Chivirico, Santiago de Cuba</t>
  </si>
  <si>
    <t>Sur de Playa Siboney, Santiago de Cuba</t>
  </si>
  <si>
    <t>Sureste de la Ciudad de Santiago de Cuba</t>
  </si>
  <si>
    <t xml:space="preserve">  Hierro</t>
  </si>
  <si>
    <t xml:space="preserve">Variación interanual 2019/2018 de la producción de materias primas recicladas </t>
  </si>
  <si>
    <t>Superficie boscosa dañada  Mh</t>
  </si>
  <si>
    <t>Superficie cubierta de bosques 2019 Mh</t>
  </si>
  <si>
    <t>TASA</t>
  </si>
  <si>
    <t>Suelos</t>
  </si>
  <si>
    <t>seleccionadas,  año 2019</t>
  </si>
  <si>
    <t>Lluvia media mensual año 2019</t>
  </si>
  <si>
    <t>Lluvia media mensual año 2004 (Año más seco en el periodo  2000-2019)</t>
  </si>
  <si>
    <t>Lluvia media mensual año 2007 (Año más lluvioso en el periodo  2000-2019)</t>
  </si>
  <si>
    <t>DATOS PARA EL MAPA 2019</t>
  </si>
  <si>
    <t>Acceso a espacios verdes públicos, año 2019</t>
  </si>
  <si>
    <r>
      <t>2016</t>
    </r>
    <r>
      <rPr>
        <b/>
        <vertAlign val="superscript"/>
        <sz val="9"/>
        <color indexed="8"/>
        <rFont val="Arial"/>
        <family val="2"/>
      </rPr>
      <t>(a)</t>
    </r>
  </si>
  <si>
    <r>
      <t>2014</t>
    </r>
    <r>
      <rPr>
        <b/>
        <vertAlign val="superscript"/>
        <sz val="9"/>
        <color indexed="8"/>
        <rFont val="Arial"/>
        <family val="2"/>
      </rPr>
      <t>(a)</t>
    </r>
  </si>
  <si>
    <r>
      <t>2012</t>
    </r>
    <r>
      <rPr>
        <b/>
        <vertAlign val="superscript"/>
        <sz val="9"/>
        <color indexed="8"/>
        <rFont val="Arial"/>
        <family val="2"/>
      </rPr>
      <t>(a)</t>
    </r>
  </si>
  <si>
    <t>Extracción directa del agua</t>
  </si>
  <si>
    <t>Población con acceso a  fuentes de agua mejoradas</t>
  </si>
  <si>
    <t>Con Gestión:</t>
  </si>
  <si>
    <t>De manera segura</t>
  </si>
  <si>
    <t>Por lo menos Básica  (&lt;30 minutos)</t>
  </si>
  <si>
    <t>Limitada (&gt;30 minutos)</t>
  </si>
  <si>
    <t>Población sin acceso a  fuentes de agua mejoradas</t>
  </si>
  <si>
    <t>Población con acceso a instalaciones de saneamiento mejoradas</t>
  </si>
  <si>
    <t>De Manera Segura</t>
  </si>
  <si>
    <t>Por lo menos Básica</t>
  </si>
  <si>
    <t xml:space="preserve">     Limitada (compartida)</t>
  </si>
  <si>
    <t>Población sin acceso instalaciones de saneamiento mejoradas</t>
  </si>
  <si>
    <t>Año 2019</t>
  </si>
  <si>
    <t>14 - Proporción de la población que utilizan fuentes mejoradas de agua e instalaciones mejoradas de saneamiento</t>
  </si>
  <si>
    <t>2019</t>
  </si>
  <si>
    <t xml:space="preserve"> y bahías seleccionadas, año 2019</t>
  </si>
  <si>
    <t>Total de medidas controladas.</t>
  </si>
  <si>
    <r>
      <t xml:space="preserve">1 349 </t>
    </r>
    <r>
      <rPr>
        <vertAlign val="superscript"/>
        <sz val="9"/>
        <rFont val="Myriad Web"/>
      </rPr>
      <t>(a)</t>
    </r>
  </si>
  <si>
    <t xml:space="preserve">  PANORAMA AMBIENTAL. CUBA 2019</t>
  </si>
  <si>
    <t>Cobertura de agua potable por provincias, año 2019</t>
  </si>
  <si>
    <t>Tasa de superficie boscosa afectada por incendios forestales, año 2019</t>
  </si>
  <si>
    <t xml:space="preserve"> Ejecución de las inversiones de medio ambiente por territorios, año 2019</t>
  </si>
  <si>
    <t>2 - Extensión superficial, población y densidad, año 2019</t>
  </si>
  <si>
    <t>Disponibilidad de agua por habitantes, año 2019</t>
  </si>
  <si>
    <t xml:space="preserve">2 - Extensión superficial, población y densidad, año 2019 </t>
  </si>
  <si>
    <t xml:space="preserve">8- Valor promedio anual de la concentración de dióxido de nitrógeno (NO2) por estaciones de monitoreo </t>
  </si>
  <si>
    <t>26 -Táxones de la flora cubana evaluados según las categorías de UICN, año 2019</t>
  </si>
  <si>
    <t xml:space="preserve">       bahías seleccionadas, año 2019</t>
  </si>
  <si>
    <t>“Año 63 de la Revolución”</t>
  </si>
  <si>
    <t>57 - Actividad reguladora ambiental</t>
  </si>
  <si>
    <t>Edición 2021</t>
  </si>
  <si>
    <t>período 1975/1976 a  2018/2019</t>
  </si>
</sst>
</file>

<file path=xl/styles.xml><?xml version="1.0" encoding="utf-8"?>
<styleSheet xmlns="http://schemas.openxmlformats.org/spreadsheetml/2006/main" xmlns:mc="http://schemas.openxmlformats.org/markup-compatibility/2006" xmlns:x14ac="http://schemas.microsoft.com/office/spreadsheetml/2009/9/ac" mc:Ignorable="x14ac">
  <numFmts count="33">
    <numFmt numFmtId="6" formatCode="#,##0\ &quot;€&quot;;[Red]\-#,##0\ &quot;€&quot;"/>
    <numFmt numFmtId="43" formatCode="_-* #,##0.00\ _€_-;\-* #,##0.00\ _€_-;_-* &quot;-&quot;??\ _€_-;_-@_-"/>
    <numFmt numFmtId="164" formatCode="_(&quot;$&quot;* #,##0_);_(&quot;$&quot;* \(#,##0\);_(&quot;$&quot;* &quot;-&quot;_);_(@_)"/>
    <numFmt numFmtId="165" formatCode="_-* #,##0.00\ _$_-;\-* #,##0.00\ _$_-;_-* &quot;-&quot;??\ _$_-;_-@_-"/>
    <numFmt numFmtId="166" formatCode="_-* #,##0\ &quot;Pts&quot;_-;\-* #,##0\ &quot;Pts&quot;_-;_-* &quot;-&quot;\ &quot;Pts&quot;_-;_-@_-"/>
    <numFmt numFmtId="167" formatCode="_-* #,##0.00\ _P_t_s_-;\-* #,##0.00\ _P_t_s_-;_-* &quot;-&quot;??\ _P_t_s_-;_-@_-"/>
    <numFmt numFmtId="168" formatCode="0_)"/>
    <numFmt numFmtId="169" formatCode="0.0_)"/>
    <numFmt numFmtId="170" formatCode="0.0"/>
    <numFmt numFmtId="171" formatCode="0.00_)"/>
    <numFmt numFmtId="172" formatCode="General_)"/>
    <numFmt numFmtId="173" formatCode="#\ ##0"/>
    <numFmt numFmtId="174" formatCode="#\ ###\ ###.0"/>
    <numFmt numFmtId="175" formatCode="#,##0.0"/>
    <numFmt numFmtId="176" formatCode="#\ ##0.0"/>
    <numFmt numFmtId="177" formatCode="_(&quot;€&quot;* #,##0.00_);_(&quot;€&quot;* \(#,##0.00\);_(&quot;€&quot;* &quot;-&quot;??_);_(@_)"/>
    <numFmt numFmtId="178" formatCode="#,##0.000"/>
    <numFmt numFmtId="179" formatCode="0;[Red]0"/>
    <numFmt numFmtId="180" formatCode="dd/mm"/>
    <numFmt numFmtId="181" formatCode="0.0000"/>
    <numFmt numFmtId="182" formatCode="[$-409]h:mm\ AM/PM;@"/>
    <numFmt numFmtId="183" formatCode="_-* #,##0.00\ _P_t_s_-;\-* #,##0.00\ _P_t_s_-;_-* \-??\ _P_t_s_-;_-@_-"/>
    <numFmt numFmtId="184" formatCode="_(\€* #,##0.00_);_(\€* \(#,##0.00\);_(\€* \-??_);_(@_)"/>
    <numFmt numFmtId="185" formatCode="_-* #,##0.00\ _$_-;\-* #,##0.00\ _$_-;_-* \-??\ _$_-;_-@_-"/>
    <numFmt numFmtId="186" formatCode="#,##0.00000"/>
    <numFmt numFmtId="187" formatCode="_-* #,##0\ _P_t_s_-;\-* #,##0\ _P_t_s_-;_-* &quot;-&quot;\ _P_t_s_-;_-@_-"/>
    <numFmt numFmtId="188" formatCode="###0;\-###0;\-"/>
    <numFmt numFmtId="189" formatCode="#,##0;\ \-#,##0;\ \-"/>
    <numFmt numFmtId="190" formatCode="###0.0;\-###0.0;\-"/>
    <numFmt numFmtId="191" formatCode="_-* #,##0.0\ _€_-;\-* #,##0.0\ _€_-;_-* &quot;-&quot;??\ _€_-;_-@_-"/>
    <numFmt numFmtId="192" formatCode="#,##0.0_ ;\-#,##0.0\ "/>
    <numFmt numFmtId="193" formatCode="#,##0.0000"/>
    <numFmt numFmtId="194" formatCode="#,##0.0;\ \-#,##0.0;\ \-"/>
  </numFmts>
  <fonts count="214">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sz val="10"/>
      <name val="Courier"/>
      <family val="3"/>
    </font>
    <font>
      <b/>
      <i/>
      <sz val="12"/>
      <color indexed="8"/>
      <name val="Arial"/>
      <family val="2"/>
    </font>
    <font>
      <b/>
      <i/>
      <sz val="10"/>
      <name val="Arial"/>
      <family val="2"/>
    </font>
    <font>
      <sz val="12"/>
      <color indexed="8"/>
      <name val="Times New Roman"/>
      <family val="1"/>
    </font>
    <font>
      <b/>
      <i/>
      <sz val="12"/>
      <color indexed="8"/>
      <name val="Times New Roman"/>
      <family val="1"/>
    </font>
    <font>
      <b/>
      <sz val="12"/>
      <color indexed="8"/>
      <name val="Times New Roman"/>
      <family val="1"/>
    </font>
    <font>
      <sz val="12"/>
      <name val="Times New Roman"/>
      <family val="1"/>
    </font>
    <font>
      <b/>
      <i/>
      <sz val="12"/>
      <name val="Times New Roman"/>
      <family val="1"/>
    </font>
    <font>
      <b/>
      <sz val="12"/>
      <name val="Times New Roman"/>
      <family val="1"/>
    </font>
    <font>
      <u/>
      <sz val="10"/>
      <color indexed="12"/>
      <name val="Arial"/>
      <family val="2"/>
    </font>
    <font>
      <b/>
      <sz val="9"/>
      <name val="Arial"/>
      <family val="2"/>
    </font>
    <font>
      <sz val="8"/>
      <name val="Arial"/>
      <family val="2"/>
    </font>
    <font>
      <sz val="9"/>
      <name val="Arial"/>
      <family val="2"/>
    </font>
    <font>
      <b/>
      <i/>
      <sz val="9"/>
      <name val="Arial"/>
      <family val="2"/>
    </font>
    <font>
      <b/>
      <sz val="9"/>
      <color indexed="12"/>
      <name val="Arial"/>
      <family val="2"/>
    </font>
    <font>
      <b/>
      <sz val="9"/>
      <color indexed="8"/>
      <name val="Arial"/>
      <family val="2"/>
    </font>
    <font>
      <sz val="9"/>
      <color indexed="8"/>
      <name val="Arial"/>
      <family val="2"/>
    </font>
    <font>
      <i/>
      <sz val="9"/>
      <name val="Arial"/>
      <family val="2"/>
    </font>
    <font>
      <sz val="11"/>
      <color indexed="17"/>
      <name val="Calibri"/>
      <family val="2"/>
    </font>
    <font>
      <sz val="11"/>
      <color indexed="20"/>
      <name val="Calibri"/>
      <family val="2"/>
    </font>
    <font>
      <sz val="11"/>
      <color indexed="62"/>
      <name val="Calibri"/>
      <family val="2"/>
    </font>
    <font>
      <b/>
      <sz val="11"/>
      <color indexed="63"/>
      <name val="Calibri"/>
      <family val="2"/>
    </font>
    <font>
      <b/>
      <sz val="11"/>
      <color indexed="52"/>
      <name val="Calibri"/>
      <family val="2"/>
    </font>
    <font>
      <sz val="11"/>
      <color indexed="52"/>
      <name val="Calibri"/>
      <family val="2"/>
    </font>
    <font>
      <b/>
      <sz val="11"/>
      <color indexed="9"/>
      <name val="Calibri"/>
      <family val="2"/>
    </font>
    <font>
      <sz val="11"/>
      <color indexed="10"/>
      <name val="Calibri"/>
      <family val="2"/>
    </font>
    <font>
      <sz val="10"/>
      <name val="Arial"/>
      <family val="2"/>
    </font>
    <font>
      <i/>
      <sz val="11"/>
      <color indexed="23"/>
      <name val="Calibri"/>
      <family val="2"/>
    </font>
    <font>
      <sz val="11"/>
      <color indexed="9"/>
      <name val="Calibri"/>
      <family val="2"/>
    </font>
    <font>
      <sz val="11"/>
      <color indexed="8"/>
      <name val="Calibri"/>
      <family val="2"/>
    </font>
    <font>
      <b/>
      <sz val="9"/>
      <name val="Myriad Pro"/>
      <family val="2"/>
    </font>
    <font>
      <sz val="9"/>
      <name val="Myriad Pro"/>
      <family val="2"/>
    </font>
    <font>
      <b/>
      <sz val="11"/>
      <color indexed="56"/>
      <name val="Calibri"/>
      <family val="2"/>
    </font>
    <font>
      <sz val="10"/>
      <name val="Arial"/>
      <family val="2"/>
    </font>
    <font>
      <sz val="10"/>
      <name val="Courier"/>
      <family val="3"/>
    </font>
    <font>
      <sz val="8"/>
      <name val="Arial"/>
      <family val="2"/>
    </font>
    <font>
      <sz val="12"/>
      <name val="Myriad Pro"/>
      <family val="2"/>
    </font>
    <font>
      <b/>
      <i/>
      <sz val="9"/>
      <color indexed="8"/>
      <name val="Myriad Pro"/>
      <family val="2"/>
    </font>
    <font>
      <sz val="11"/>
      <name val="Arial"/>
      <family val="2"/>
    </font>
    <font>
      <sz val="8"/>
      <color indexed="8"/>
      <name val="Arial"/>
      <family val="2"/>
    </font>
    <font>
      <b/>
      <i/>
      <sz val="11"/>
      <name val="Arial"/>
      <family val="2"/>
    </font>
    <font>
      <sz val="11"/>
      <color indexed="8"/>
      <name val="Arial"/>
      <family val="2"/>
    </font>
    <font>
      <u/>
      <sz val="10"/>
      <color indexed="12"/>
      <name val="Arial"/>
      <family val="2"/>
    </font>
    <font>
      <b/>
      <sz val="10"/>
      <name val="Arial"/>
      <family val="2"/>
    </font>
    <font>
      <b/>
      <sz val="11"/>
      <color indexed="62"/>
      <name val="Calibri"/>
      <family val="2"/>
    </font>
    <font>
      <b/>
      <sz val="9"/>
      <name val="Myriad Web"/>
      <family val="2"/>
    </font>
    <font>
      <sz val="9"/>
      <name val="Myriad Web"/>
      <family val="2"/>
    </font>
    <font>
      <sz val="8"/>
      <name val="Myriad Web"/>
      <family val="2"/>
    </font>
    <font>
      <sz val="12"/>
      <name val="Arial"/>
      <family val="2"/>
    </font>
    <font>
      <sz val="9"/>
      <color indexed="8"/>
      <name val="Myriad Web"/>
      <family val="2"/>
    </font>
    <font>
      <b/>
      <sz val="15"/>
      <color indexed="62"/>
      <name val="Calibri"/>
      <family val="2"/>
    </font>
    <font>
      <b/>
      <sz val="13"/>
      <color indexed="62"/>
      <name val="Calibri"/>
      <family val="2"/>
    </font>
    <font>
      <sz val="10"/>
      <name val="Arial Narrow"/>
      <family val="2"/>
    </font>
    <font>
      <b/>
      <sz val="18"/>
      <color indexed="62"/>
      <name val="Cambria"/>
      <family val="2"/>
    </font>
    <font>
      <b/>
      <sz val="11"/>
      <name val="Arial"/>
      <family val="2"/>
    </font>
    <font>
      <b/>
      <sz val="10"/>
      <color indexed="12"/>
      <name val="Arial"/>
      <family val="2"/>
    </font>
    <font>
      <b/>
      <sz val="9"/>
      <color indexed="9"/>
      <name val="Arial"/>
      <family val="2"/>
    </font>
    <font>
      <b/>
      <sz val="8"/>
      <name val="Arial"/>
      <family val="2"/>
    </font>
    <font>
      <vertAlign val="superscript"/>
      <sz val="9"/>
      <name val="Arial"/>
      <family val="2"/>
    </font>
    <font>
      <i/>
      <sz val="8"/>
      <name val="Arial"/>
      <family val="2"/>
    </font>
    <font>
      <vertAlign val="superscript"/>
      <sz val="8"/>
      <color indexed="8"/>
      <name val="Arial"/>
      <family val="2"/>
    </font>
    <font>
      <b/>
      <i/>
      <sz val="8"/>
      <name val="Arial"/>
      <family val="2"/>
    </font>
    <font>
      <b/>
      <i/>
      <sz val="9"/>
      <color indexed="8"/>
      <name val="Arial"/>
      <family val="2"/>
    </font>
    <font>
      <b/>
      <sz val="9"/>
      <color indexed="10"/>
      <name val="Arial"/>
      <family val="2"/>
    </font>
    <font>
      <sz val="9"/>
      <color indexed="10"/>
      <name val="Arial"/>
      <family val="2"/>
    </font>
    <font>
      <b/>
      <sz val="10"/>
      <color indexed="12"/>
      <name val="Arial"/>
      <family val="2"/>
    </font>
    <font>
      <i/>
      <sz val="9"/>
      <color indexed="8"/>
      <name val="Arial"/>
      <family val="2"/>
    </font>
    <font>
      <b/>
      <i/>
      <sz val="9"/>
      <color indexed="8"/>
      <name val="Arial"/>
      <family val="2"/>
    </font>
    <font>
      <sz val="9"/>
      <color indexed="8"/>
      <name val="Arial"/>
      <family val="2"/>
    </font>
    <font>
      <vertAlign val="superscript"/>
      <sz val="9"/>
      <color indexed="8"/>
      <name val="Arial"/>
      <family val="2"/>
    </font>
    <font>
      <b/>
      <vertAlign val="superscript"/>
      <sz val="9"/>
      <name val="Arial"/>
      <family val="2"/>
    </font>
    <font>
      <b/>
      <sz val="8"/>
      <color indexed="51"/>
      <name val="Arial"/>
      <family val="2"/>
    </font>
    <font>
      <b/>
      <sz val="10"/>
      <color indexed="48"/>
      <name val="Arial"/>
      <family val="2"/>
    </font>
    <font>
      <b/>
      <sz val="10"/>
      <color indexed="12"/>
      <name val="Arial"/>
      <family val="2"/>
    </font>
    <font>
      <sz val="9"/>
      <color indexed="8"/>
      <name val="Arial"/>
      <family val="2"/>
    </font>
    <font>
      <sz val="8"/>
      <color indexed="8"/>
      <name val="Arial"/>
      <family val="2"/>
    </font>
    <font>
      <b/>
      <i/>
      <sz val="10"/>
      <color indexed="8"/>
      <name val="Arial"/>
      <family val="2"/>
    </font>
    <font>
      <u/>
      <sz val="9"/>
      <color indexed="8"/>
      <name val="Arial"/>
      <family val="2"/>
    </font>
    <font>
      <sz val="10"/>
      <name val="Arial"/>
      <family val="2"/>
    </font>
    <font>
      <sz val="9"/>
      <name val="Tms Rmn"/>
    </font>
    <font>
      <b/>
      <sz val="10"/>
      <color indexed="10"/>
      <name val="Arial"/>
      <family val="2"/>
    </font>
    <font>
      <b/>
      <i/>
      <sz val="10"/>
      <color indexed="10"/>
      <name val="Arial"/>
      <family val="2"/>
    </font>
    <font>
      <sz val="10"/>
      <color indexed="10"/>
      <name val="Arial"/>
      <family val="2"/>
    </font>
    <font>
      <sz val="10"/>
      <name val="Times New Roman"/>
      <family val="1"/>
    </font>
    <font>
      <b/>
      <sz val="9"/>
      <color indexed="8"/>
      <name val="Rial"/>
    </font>
    <font>
      <sz val="9"/>
      <name val="Rial"/>
    </font>
    <font>
      <sz val="9"/>
      <color indexed="8"/>
      <name val="Rial"/>
    </font>
    <font>
      <sz val="10"/>
      <name val="Myriad Web"/>
      <family val="2"/>
    </font>
    <font>
      <b/>
      <sz val="12"/>
      <name val="Myriad Web"/>
      <family val="2"/>
    </font>
    <font>
      <b/>
      <sz val="12"/>
      <color indexed="18"/>
      <name val="Arial"/>
      <family val="2"/>
    </font>
    <font>
      <b/>
      <sz val="10"/>
      <color indexed="18"/>
      <name val="Arial"/>
      <family val="2"/>
    </font>
    <font>
      <sz val="10"/>
      <color indexed="18"/>
      <name val="Arial"/>
      <family val="2"/>
    </font>
    <font>
      <sz val="8"/>
      <color indexed="18"/>
      <name val="Arial"/>
      <family val="2"/>
    </font>
    <font>
      <b/>
      <sz val="9"/>
      <color indexed="18"/>
      <name val="Arial"/>
      <family val="2"/>
    </font>
    <font>
      <b/>
      <i/>
      <sz val="9"/>
      <color indexed="18"/>
      <name val="Arial"/>
      <family val="2"/>
    </font>
    <font>
      <sz val="9"/>
      <color indexed="18"/>
      <name val="Arial"/>
      <family val="2"/>
    </font>
    <font>
      <b/>
      <sz val="10"/>
      <color indexed="18"/>
      <name val="Myriad Web"/>
      <family val="2"/>
    </font>
    <font>
      <sz val="9"/>
      <color indexed="18"/>
      <name val="Myriad Pro"/>
      <family val="2"/>
    </font>
    <font>
      <b/>
      <sz val="12"/>
      <color indexed="18"/>
      <name val="Myriad Pro"/>
      <family val="2"/>
    </font>
    <font>
      <sz val="11"/>
      <color indexed="18"/>
      <name val="Arial"/>
      <family val="2"/>
    </font>
    <font>
      <i/>
      <sz val="8"/>
      <color indexed="18"/>
      <name val="Arial"/>
      <family val="2"/>
    </font>
    <font>
      <sz val="11"/>
      <name val="Tahoma"/>
      <family val="2"/>
    </font>
    <font>
      <sz val="7"/>
      <name val="Times New Roman"/>
      <family val="1"/>
    </font>
    <font>
      <sz val="8"/>
      <color indexed="10"/>
      <name val="Arial"/>
      <family val="2"/>
    </font>
    <font>
      <sz val="10"/>
      <name val="Arial"/>
      <family val="2"/>
    </font>
    <font>
      <sz val="8"/>
      <name val="Arial"/>
      <family val="2"/>
    </font>
    <font>
      <b/>
      <sz val="12"/>
      <color indexed="62"/>
      <name val="Arial"/>
      <family val="2"/>
    </font>
    <font>
      <b/>
      <sz val="10"/>
      <color indexed="62"/>
      <name val="Arial"/>
      <family val="2"/>
    </font>
    <font>
      <sz val="9"/>
      <color indexed="62"/>
      <name val="Arial"/>
      <family val="2"/>
    </font>
    <font>
      <b/>
      <sz val="10"/>
      <color indexed="62"/>
      <name val="Myriad Web"/>
      <family val="2"/>
    </font>
    <font>
      <b/>
      <sz val="11"/>
      <color indexed="10"/>
      <name val="Arial"/>
      <family val="2"/>
    </font>
    <font>
      <b/>
      <sz val="9"/>
      <color indexed="62"/>
      <name val="Arial"/>
      <family val="2"/>
    </font>
    <font>
      <sz val="11"/>
      <color theme="1"/>
      <name val="Calibri"/>
      <family val="2"/>
      <scheme val="minor"/>
    </font>
    <font>
      <sz val="9"/>
      <name val="Times New Roman"/>
      <family val="1"/>
    </font>
    <font>
      <sz val="11"/>
      <color indexed="60"/>
      <name val="Calibri"/>
      <family val="2"/>
    </font>
    <font>
      <b/>
      <sz val="15"/>
      <color indexed="56"/>
      <name val="Calibri"/>
      <family val="2"/>
    </font>
    <font>
      <b/>
      <sz val="13"/>
      <color indexed="56"/>
      <name val="Calibri"/>
      <family val="2"/>
    </font>
    <font>
      <b/>
      <sz val="18"/>
      <color indexed="56"/>
      <name val="Cambria"/>
      <family val="2"/>
    </font>
    <font>
      <b/>
      <sz val="11"/>
      <color indexed="8"/>
      <name val="Calibri"/>
      <family val="2"/>
    </font>
    <font>
      <sz val="10"/>
      <color indexed="8"/>
      <name val="Arial"/>
      <family val="2"/>
    </font>
    <font>
      <sz val="9"/>
      <color rgb="FFFF0000"/>
      <name val="Arial"/>
      <family val="2"/>
    </font>
    <font>
      <sz val="9"/>
      <color theme="1"/>
      <name val="Arial"/>
      <family val="2"/>
    </font>
    <font>
      <b/>
      <sz val="10"/>
      <color indexed="8"/>
      <name val="Arial"/>
      <family val="2"/>
    </font>
    <font>
      <sz val="9"/>
      <color theme="6" tint="-0.499984740745262"/>
      <name val="Myriad Pro"/>
      <family val="2"/>
    </font>
    <font>
      <sz val="9"/>
      <color rgb="FFFF0000"/>
      <name val="Myriad Pro"/>
      <family val="2"/>
    </font>
    <font>
      <b/>
      <sz val="14"/>
      <color rgb="FF000099"/>
      <name val="Arial"/>
      <family val="2"/>
    </font>
    <font>
      <b/>
      <sz val="16"/>
      <color rgb="FF000099"/>
      <name val="Arial"/>
      <family val="2"/>
    </font>
    <font>
      <sz val="16"/>
      <color rgb="FF333399"/>
      <name val="Arial"/>
      <family val="2"/>
    </font>
    <font>
      <sz val="16"/>
      <color rgb="FF000099"/>
      <name val="Arial"/>
      <family val="2"/>
    </font>
    <font>
      <b/>
      <sz val="12"/>
      <color rgb="FF000099"/>
      <name val="Arial"/>
      <family val="2"/>
    </font>
    <font>
      <sz val="12"/>
      <color rgb="FF000099"/>
      <name val="Arial"/>
      <family val="2"/>
    </font>
    <font>
      <sz val="16"/>
      <name val="Arial"/>
      <family val="2"/>
    </font>
    <font>
      <b/>
      <sz val="16"/>
      <name val="Arial"/>
      <family val="2"/>
    </font>
    <font>
      <sz val="16"/>
      <name val="Times New Roman"/>
      <family val="1"/>
    </font>
    <font>
      <b/>
      <sz val="11"/>
      <color rgb="FF000000"/>
      <name val="Arial"/>
      <family val="2"/>
    </font>
    <font>
      <sz val="11"/>
      <color rgb="FF000000"/>
      <name val="Arial"/>
      <family val="2"/>
    </font>
    <font>
      <sz val="10"/>
      <color rgb="FFFF0000"/>
      <name val="Arial"/>
      <family val="2"/>
    </font>
    <font>
      <sz val="9"/>
      <color rgb="FF000000"/>
      <name val="Arial"/>
      <family val="2"/>
    </font>
    <font>
      <b/>
      <sz val="9"/>
      <color rgb="FF000000"/>
      <name val="Arial"/>
      <family val="2"/>
    </font>
    <font>
      <sz val="9"/>
      <color rgb="FF008000"/>
      <name val="Arial"/>
      <family val="2"/>
    </font>
    <font>
      <sz val="9"/>
      <color rgb="FF92D050"/>
      <name val="Arial"/>
      <family val="2"/>
    </font>
    <font>
      <sz val="9"/>
      <color theme="9" tint="0.59999389629810485"/>
      <name val="Arial"/>
      <family val="2"/>
    </font>
    <font>
      <sz val="9"/>
      <color theme="9" tint="0.39997558519241921"/>
      <name val="Arial"/>
      <family val="2"/>
    </font>
    <font>
      <sz val="9"/>
      <color theme="9" tint="-0.249977111117893"/>
      <name val="Arial"/>
      <family val="2"/>
    </font>
    <font>
      <b/>
      <sz val="8"/>
      <color indexed="18"/>
      <name val="Arial"/>
      <family val="2"/>
    </font>
    <font>
      <sz val="9"/>
      <color rgb="FFFFFF99"/>
      <name val="Arial"/>
      <family val="2"/>
    </font>
    <font>
      <b/>
      <sz val="9"/>
      <color theme="1"/>
      <name val="Arial"/>
      <family val="2"/>
    </font>
    <font>
      <u/>
      <sz val="9"/>
      <color rgb="FF000000"/>
      <name val="Arial"/>
      <family val="2"/>
    </font>
    <font>
      <sz val="10"/>
      <name val="Arial"/>
      <family val="2"/>
    </font>
    <font>
      <sz val="11"/>
      <color theme="1"/>
      <name val="Arial"/>
      <family val="2"/>
    </font>
    <font>
      <b/>
      <sz val="9"/>
      <color rgb="FFFF0000"/>
      <name val="Arial"/>
      <family val="2"/>
    </font>
    <font>
      <b/>
      <sz val="8"/>
      <color rgb="FFFF0000"/>
      <name val="Arial"/>
      <family val="2"/>
    </font>
    <font>
      <vertAlign val="superscript"/>
      <sz val="9"/>
      <name val="Myriad Pro"/>
    </font>
    <font>
      <vertAlign val="superscript"/>
      <sz val="9"/>
      <name val="Myriad Pro"/>
      <family val="2"/>
    </font>
    <font>
      <sz val="9"/>
      <color theme="9" tint="0.79998168889431442"/>
      <name val="Arial"/>
      <family val="2"/>
    </font>
    <font>
      <sz val="9"/>
      <color theme="9" tint="-0.499984740745262"/>
      <name val="Arial"/>
      <family val="2"/>
    </font>
    <font>
      <b/>
      <sz val="9"/>
      <color rgb="FFFFFFFF"/>
      <name val="Arial"/>
      <family val="2"/>
    </font>
    <font>
      <sz val="10"/>
      <name val="Arial"/>
      <family val="2"/>
    </font>
    <font>
      <sz val="10"/>
      <name val="Arial"/>
      <family val="2"/>
    </font>
    <font>
      <sz val="10"/>
      <name val="MS Sans Serif"/>
      <family val="2"/>
    </font>
    <font>
      <sz val="9"/>
      <name val="Calibri"/>
      <family val="2"/>
    </font>
    <font>
      <b/>
      <sz val="16"/>
      <color rgb="FF000080"/>
      <name val="Arial"/>
      <family val="2"/>
    </font>
    <font>
      <sz val="16"/>
      <color rgb="FFFF0000"/>
      <name val="Arial"/>
      <family val="2"/>
    </font>
    <font>
      <b/>
      <sz val="14"/>
      <name val="Arial"/>
      <family val="2"/>
    </font>
    <font>
      <sz val="11"/>
      <color rgb="FFFF0000"/>
      <name val="Arial"/>
      <family val="2"/>
    </font>
    <font>
      <b/>
      <sz val="12"/>
      <name val="Arial"/>
      <family val="2"/>
    </font>
    <font>
      <b/>
      <sz val="9"/>
      <name val="Myriad Web"/>
    </font>
    <font>
      <b/>
      <sz val="10"/>
      <color indexed="12"/>
      <name val="Myriad Web"/>
      <family val="2"/>
    </font>
    <font>
      <b/>
      <sz val="12"/>
      <name val="Myriad Pro"/>
      <family val="2"/>
    </font>
    <font>
      <b/>
      <sz val="10"/>
      <name val="Myriad Pro"/>
      <family val="2"/>
    </font>
    <font>
      <sz val="9"/>
      <color rgb="FF000099"/>
      <name val="Arial"/>
      <family val="2"/>
    </font>
    <font>
      <b/>
      <sz val="10"/>
      <color rgb="FF000099"/>
      <name val="Arial"/>
      <family val="2"/>
    </font>
    <font>
      <sz val="10"/>
      <color rgb="FF0000FF"/>
      <name val="Arial"/>
      <family val="2"/>
    </font>
    <font>
      <sz val="10"/>
      <color rgb="FF000099"/>
      <name val="Arial"/>
      <family val="2"/>
    </font>
    <font>
      <b/>
      <i/>
      <sz val="9"/>
      <color rgb="FF000099"/>
      <name val="Arial"/>
      <family val="2"/>
    </font>
    <font>
      <b/>
      <vertAlign val="superscript"/>
      <sz val="10"/>
      <color rgb="FF000099"/>
      <name val="Arial"/>
      <family val="2"/>
    </font>
    <font>
      <b/>
      <sz val="9"/>
      <color rgb="FF000099"/>
      <name val="Arial"/>
      <family val="2"/>
    </font>
    <font>
      <sz val="8"/>
      <color rgb="FF000099"/>
      <name val="Arial"/>
      <family val="2"/>
    </font>
    <font>
      <b/>
      <sz val="10"/>
      <color rgb="FF333399"/>
      <name val="Arial"/>
      <family val="2"/>
    </font>
    <font>
      <sz val="10"/>
      <name val="Myriad Pro"/>
      <family val="2"/>
    </font>
    <font>
      <sz val="10"/>
      <color indexed="62"/>
      <name val="Arial"/>
      <family val="2"/>
    </font>
    <font>
      <vertAlign val="subscript"/>
      <sz val="11"/>
      <name val="Arial"/>
      <family val="2"/>
    </font>
    <font>
      <b/>
      <i/>
      <sz val="8"/>
      <color indexed="8"/>
      <name val="Arial"/>
      <family val="2"/>
    </font>
    <font>
      <u/>
      <sz val="7.5"/>
      <color indexed="36"/>
      <name val="Arial"/>
      <family val="2"/>
    </font>
    <font>
      <u/>
      <sz val="7.5"/>
      <color indexed="12"/>
      <name val="Arial"/>
      <family val="2"/>
    </font>
    <font>
      <b/>
      <sz val="10"/>
      <color rgb="FFFF0000"/>
      <name val="Arial"/>
      <family val="2"/>
    </font>
    <font>
      <b/>
      <sz val="12"/>
      <color rgb="FFFF0000"/>
      <name val="Arial"/>
      <family val="2"/>
    </font>
    <font>
      <sz val="8"/>
      <color rgb="FFFF0000"/>
      <name val="Arial"/>
      <family val="2"/>
    </font>
    <font>
      <b/>
      <sz val="12"/>
      <color theme="3"/>
      <name val="Arial"/>
      <family val="2"/>
    </font>
    <font>
      <b/>
      <vertAlign val="subscript"/>
      <sz val="10"/>
      <color rgb="FF000099"/>
      <name val="Arial"/>
      <family val="2"/>
    </font>
    <font>
      <sz val="9"/>
      <color theme="4" tint="-0.249977111117893"/>
      <name val="Arial"/>
      <family val="2"/>
    </font>
    <font>
      <i/>
      <sz val="9"/>
      <color rgb="FF000099"/>
      <name val="Arial"/>
      <family val="2"/>
    </font>
    <font>
      <b/>
      <sz val="8"/>
      <color rgb="FF000099"/>
      <name val="Arial"/>
      <family val="2"/>
    </font>
    <font>
      <b/>
      <sz val="10"/>
      <color rgb="FF000099"/>
      <name val="Rial"/>
    </font>
    <font>
      <sz val="9"/>
      <color theme="3"/>
      <name val="Arial"/>
      <family val="2"/>
    </font>
    <font>
      <vertAlign val="subscript"/>
      <sz val="9"/>
      <name val="Arial"/>
      <family val="2"/>
    </font>
    <font>
      <b/>
      <vertAlign val="superscript"/>
      <sz val="9"/>
      <color indexed="8"/>
      <name val="Arial"/>
      <family val="2"/>
    </font>
    <font>
      <b/>
      <sz val="11"/>
      <color indexed="18"/>
      <name val="Arial"/>
      <family val="2"/>
    </font>
    <font>
      <vertAlign val="superscript"/>
      <sz val="9"/>
      <name val="Myriad Web"/>
    </font>
    <font>
      <sz val="9"/>
      <name val="Myriad Web"/>
    </font>
    <font>
      <i/>
      <sz val="10"/>
      <name val="Arial"/>
      <family val="2"/>
    </font>
    <font>
      <b/>
      <vertAlign val="superscript"/>
      <sz val="10"/>
      <color indexed="62"/>
      <name val="Arial"/>
      <family val="2"/>
    </font>
  </fonts>
  <fills count="57">
    <fill>
      <patternFill patternType="none"/>
    </fill>
    <fill>
      <patternFill patternType="gray125"/>
    </fill>
    <fill>
      <patternFill patternType="solid">
        <fgColor indexed="47"/>
      </patternFill>
    </fill>
    <fill>
      <patternFill patternType="solid">
        <fgColor indexed="29"/>
      </patternFill>
    </fill>
    <fill>
      <patternFill patternType="solid">
        <fgColor indexed="26"/>
      </patternFill>
    </fill>
    <fill>
      <patternFill patternType="solid">
        <fgColor indexed="27"/>
      </patternFill>
    </fill>
    <fill>
      <patternFill patternType="solid">
        <fgColor indexed="22"/>
      </patternFill>
    </fill>
    <fill>
      <patternFill patternType="solid">
        <fgColor indexed="43"/>
      </patternFill>
    </fill>
    <fill>
      <patternFill patternType="solid">
        <fgColor indexed="44"/>
      </patternFill>
    </fill>
    <fill>
      <patternFill patternType="solid">
        <fgColor indexed="49"/>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45"/>
      </patternFill>
    </fill>
    <fill>
      <patternFill patternType="solid">
        <fgColor indexed="42"/>
      </patternFill>
    </fill>
    <fill>
      <patternFill patternType="solid">
        <fgColor indexed="9"/>
      </patternFill>
    </fill>
    <fill>
      <patternFill patternType="solid">
        <fgColor indexed="55"/>
      </patternFill>
    </fill>
    <fill>
      <patternFill patternType="solid">
        <fgColor indexed="22"/>
        <bgColor indexed="64"/>
      </patternFill>
    </fill>
    <fill>
      <patternFill patternType="solid">
        <fgColor indexed="49"/>
        <bgColor indexed="64"/>
      </patternFill>
    </fill>
    <fill>
      <patternFill patternType="solid">
        <fgColor indexed="47"/>
        <bgColor indexed="64"/>
      </patternFill>
    </fill>
    <fill>
      <patternFill patternType="solid">
        <fgColor indexed="9"/>
        <bgColor indexed="64"/>
      </patternFill>
    </fill>
    <fill>
      <patternFill patternType="solid">
        <fgColor indexed="47"/>
        <bgColor indexed="22"/>
      </patternFill>
    </fill>
    <fill>
      <patternFill patternType="solid">
        <fgColor indexed="29"/>
        <bgColor indexed="45"/>
      </patternFill>
    </fill>
    <fill>
      <patternFill patternType="solid">
        <fgColor indexed="26"/>
        <bgColor indexed="9"/>
      </patternFill>
    </fill>
    <fill>
      <patternFill patternType="solid">
        <fgColor indexed="27"/>
        <bgColor indexed="41"/>
      </patternFill>
    </fill>
    <fill>
      <patternFill patternType="solid">
        <fgColor indexed="31"/>
      </patternFill>
    </fill>
    <fill>
      <patternFill patternType="solid">
        <fgColor indexed="46"/>
      </patternFill>
    </fill>
    <fill>
      <patternFill patternType="solid">
        <fgColor indexed="22"/>
        <bgColor indexed="31"/>
      </patternFill>
    </fill>
    <fill>
      <patternFill patternType="solid">
        <fgColor indexed="43"/>
        <bgColor indexed="26"/>
      </patternFill>
    </fill>
    <fill>
      <patternFill patternType="solid">
        <fgColor indexed="44"/>
        <bgColor indexed="31"/>
      </patternFill>
    </fill>
    <fill>
      <patternFill patternType="solid">
        <fgColor indexed="11"/>
      </patternFill>
    </fill>
    <fill>
      <patternFill patternType="solid">
        <fgColor indexed="51"/>
      </patternFill>
    </fill>
    <fill>
      <patternFill patternType="solid">
        <fgColor indexed="49"/>
        <bgColor indexed="40"/>
      </patternFill>
    </fill>
    <fill>
      <patternFill patternType="solid">
        <fgColor indexed="30"/>
      </patternFill>
    </fill>
    <fill>
      <patternFill patternType="solid">
        <fgColor indexed="36"/>
      </patternFill>
    </fill>
    <fill>
      <patternFill patternType="solid">
        <fgColor indexed="52"/>
      </patternFill>
    </fill>
    <fill>
      <patternFill patternType="solid">
        <fgColor indexed="10"/>
        <bgColor indexed="60"/>
      </patternFill>
    </fill>
    <fill>
      <patternFill patternType="solid">
        <fgColor indexed="57"/>
        <bgColor indexed="21"/>
      </patternFill>
    </fill>
    <fill>
      <patternFill patternType="solid">
        <fgColor indexed="54"/>
        <bgColor indexed="23"/>
      </patternFill>
    </fill>
    <fill>
      <patternFill patternType="solid">
        <fgColor indexed="53"/>
        <bgColor indexed="52"/>
      </patternFill>
    </fill>
    <fill>
      <patternFill patternType="solid">
        <fgColor indexed="45"/>
        <bgColor indexed="29"/>
      </patternFill>
    </fill>
    <fill>
      <patternFill patternType="solid">
        <fgColor indexed="42"/>
        <bgColor indexed="27"/>
      </patternFill>
    </fill>
    <fill>
      <patternFill patternType="solid">
        <fgColor indexed="9"/>
        <bgColor indexed="26"/>
      </patternFill>
    </fill>
    <fill>
      <patternFill patternType="solid">
        <fgColor indexed="55"/>
        <bgColor indexed="23"/>
      </patternFill>
    </fill>
    <fill>
      <patternFill patternType="solid">
        <fgColor indexed="62"/>
      </patternFill>
    </fill>
    <fill>
      <patternFill patternType="solid">
        <fgColor theme="0"/>
        <bgColor indexed="64"/>
      </patternFill>
    </fill>
    <fill>
      <patternFill patternType="solid">
        <fgColor indexed="9"/>
        <bgColor indexed="9"/>
      </patternFill>
    </fill>
    <fill>
      <patternFill patternType="solid">
        <fgColor theme="6" tint="0.39997558519241921"/>
        <bgColor indexed="64"/>
      </patternFill>
    </fill>
    <fill>
      <patternFill patternType="solid">
        <fgColor theme="6" tint="-0.249977111117893"/>
        <bgColor indexed="64"/>
      </patternFill>
    </fill>
    <fill>
      <patternFill patternType="solid">
        <fgColor theme="6" tint="0.79998168889431442"/>
        <bgColor indexed="64"/>
      </patternFill>
    </fill>
    <fill>
      <patternFill patternType="solid">
        <fgColor theme="6" tint="-0.499984740745262"/>
        <bgColor indexed="64"/>
      </patternFill>
    </fill>
    <fill>
      <patternFill patternType="solid">
        <fgColor indexed="11"/>
        <bgColor indexed="64"/>
      </patternFill>
    </fill>
    <fill>
      <patternFill patternType="solid">
        <fgColor indexed="51"/>
        <bgColor indexed="64"/>
      </patternFill>
    </fill>
    <fill>
      <patternFill patternType="solid">
        <fgColor rgb="FFFFFFCC"/>
      </patternFill>
    </fill>
    <fill>
      <patternFill patternType="solid">
        <fgColor theme="0"/>
        <bgColor theme="0"/>
      </patternFill>
    </fill>
    <fill>
      <patternFill patternType="solid">
        <fgColor rgb="FFFFFF00"/>
        <bgColor indexed="64"/>
      </patternFill>
    </fill>
  </fills>
  <borders count="43">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49"/>
      </bottom>
      <diagonal/>
    </border>
    <border>
      <left/>
      <right/>
      <top/>
      <bottom style="thick">
        <color indexed="22"/>
      </bottom>
      <diagonal/>
    </border>
    <border>
      <left/>
      <right/>
      <top/>
      <bottom style="medium">
        <color indexed="49"/>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medium">
        <color indexed="64"/>
      </bottom>
      <diagonal/>
    </border>
    <border>
      <left/>
      <right/>
      <top/>
      <bottom style="hair">
        <color indexed="64"/>
      </bottom>
      <diagonal/>
    </border>
    <border>
      <left/>
      <right/>
      <top/>
      <bottom style="thin">
        <color indexed="10"/>
      </bottom>
      <diagonal/>
    </border>
    <border>
      <left/>
      <right/>
      <top style="thin">
        <color indexed="10"/>
      </top>
      <bottom/>
      <diagonal/>
    </border>
    <border>
      <left/>
      <right/>
      <top/>
      <bottom style="thin">
        <color indexed="64"/>
      </bottom>
      <diagonal/>
    </border>
    <border>
      <left/>
      <right/>
      <top style="thin">
        <color indexed="10"/>
      </top>
      <bottom style="thin">
        <color indexed="10"/>
      </bottom>
      <diagonal/>
    </border>
    <border>
      <left/>
      <right/>
      <top/>
      <bottom style="thin">
        <color rgb="FFFF0000"/>
      </bottom>
      <diagonal/>
    </border>
    <border>
      <left/>
      <right/>
      <top/>
      <bottom style="thin">
        <color indexed="49"/>
      </bottom>
      <diagonal/>
    </border>
    <border>
      <left/>
      <right/>
      <top/>
      <bottom style="thin">
        <color indexed="22"/>
      </bottom>
      <diagonal/>
    </border>
    <border>
      <left/>
      <right/>
      <top/>
      <bottom style="thick">
        <color indexed="62"/>
      </bottom>
      <diagonal/>
    </border>
    <border>
      <left/>
      <right/>
      <top/>
      <bottom style="medium">
        <color indexed="30"/>
      </bottom>
      <diagonal/>
    </border>
    <border>
      <left/>
      <right/>
      <top style="thin">
        <color indexed="49"/>
      </top>
      <bottom style="double">
        <color indexed="49"/>
      </bottom>
      <diagonal/>
    </border>
    <border>
      <left/>
      <right/>
      <top style="thin">
        <color rgb="FFFF0000"/>
      </top>
      <bottom/>
      <diagonal/>
    </border>
    <border>
      <left style="medium">
        <color rgb="FFFF0000"/>
      </left>
      <right/>
      <top/>
      <bottom/>
      <diagonal/>
    </border>
    <border>
      <left style="medium">
        <color rgb="FFFF0000"/>
      </left>
      <right/>
      <top style="medium">
        <color rgb="FFFF0000"/>
      </top>
      <bottom/>
      <diagonal/>
    </border>
    <border>
      <left/>
      <right style="medium">
        <color rgb="FFFF0000"/>
      </right>
      <top style="medium">
        <color rgb="FFFF0000"/>
      </top>
      <bottom/>
      <diagonal/>
    </border>
    <border>
      <left/>
      <right style="medium">
        <color rgb="FFFF0000"/>
      </right>
      <top/>
      <bottom/>
      <diagonal/>
    </border>
    <border>
      <left style="medium">
        <color rgb="FFFF0000"/>
      </left>
      <right/>
      <top/>
      <bottom style="medium">
        <color rgb="FFFF0000"/>
      </bottom>
      <diagonal/>
    </border>
    <border>
      <left/>
      <right style="medium">
        <color rgb="FFFF0000"/>
      </right>
      <top/>
      <bottom style="medium">
        <color rgb="FFFF0000"/>
      </bottom>
      <diagonal/>
    </border>
    <border>
      <left/>
      <right/>
      <top style="medium">
        <color rgb="FFFF0000"/>
      </top>
      <bottom/>
      <diagonal/>
    </border>
    <border>
      <left/>
      <right/>
      <top/>
      <bottom style="medium">
        <color rgb="FFFF0000"/>
      </bottom>
      <diagonal/>
    </border>
    <border>
      <left style="medium">
        <color rgb="FFFF0000"/>
      </left>
      <right/>
      <top style="medium">
        <color indexed="64"/>
      </top>
      <bottom/>
      <diagonal/>
    </border>
    <border>
      <left/>
      <right style="medium">
        <color rgb="FFFF0000"/>
      </right>
      <top style="medium">
        <color indexed="64"/>
      </top>
      <bottom/>
      <diagonal/>
    </border>
    <border>
      <left style="thin">
        <color rgb="FFB2B2B2"/>
      </left>
      <right style="thin">
        <color rgb="FFB2B2B2"/>
      </right>
      <top style="thin">
        <color rgb="FFB2B2B2"/>
      </top>
      <bottom style="thin">
        <color rgb="FFB2B2B2"/>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auto="1"/>
      </top>
      <bottom/>
      <diagonal/>
    </border>
    <border>
      <left/>
      <right/>
      <top/>
      <bottom style="thin">
        <color auto="1"/>
      </bottom>
      <diagonal/>
    </border>
    <border>
      <left/>
      <right/>
      <top style="thin">
        <color auto="1"/>
      </top>
      <bottom style="thin">
        <color auto="1"/>
      </bottom>
      <diagonal/>
    </border>
    <border>
      <left/>
      <right/>
      <top/>
      <bottom style="thin">
        <color indexed="10"/>
      </bottom>
      <diagonal/>
    </border>
  </borders>
  <cellStyleXfs count="1218">
    <xf numFmtId="0" fontId="0" fillId="0" borderId="0"/>
    <xf numFmtId="0" fontId="45" fillId="0" borderId="0"/>
    <xf numFmtId="0" fontId="45" fillId="0" borderId="0"/>
    <xf numFmtId="0" fontId="11" fillId="0" borderId="0"/>
    <xf numFmtId="0" fontId="11" fillId="0" borderId="0"/>
    <xf numFmtId="0" fontId="11" fillId="0" borderId="0"/>
    <xf numFmtId="0" fontId="11" fillId="0" borderId="0"/>
    <xf numFmtId="0" fontId="11" fillId="0" borderId="0"/>
    <xf numFmtId="0" fontId="116" fillId="0" borderId="0"/>
    <xf numFmtId="0" fontId="11" fillId="0" borderId="0"/>
    <xf numFmtId="0" fontId="45" fillId="0" borderId="0"/>
    <xf numFmtId="0" fontId="11" fillId="0" borderId="0"/>
    <xf numFmtId="0" fontId="11" fillId="0" borderId="0"/>
    <xf numFmtId="0" fontId="11" fillId="0" borderId="0"/>
    <xf numFmtId="0" fontId="45" fillId="0" borderId="0"/>
    <xf numFmtId="0" fontId="45" fillId="0" borderId="0"/>
    <xf numFmtId="0" fontId="11" fillId="0" borderId="0"/>
    <xf numFmtId="0" fontId="11" fillId="0" borderId="0"/>
    <xf numFmtId="0" fontId="11" fillId="0" borderId="0"/>
    <xf numFmtId="0" fontId="11" fillId="0" borderId="0"/>
    <xf numFmtId="0" fontId="11" fillId="0" borderId="0"/>
    <xf numFmtId="0" fontId="116" fillId="0" borderId="0"/>
    <xf numFmtId="0" fontId="11" fillId="0" borderId="0"/>
    <xf numFmtId="0" fontId="45" fillId="0" borderId="0"/>
    <xf numFmtId="0" fontId="11" fillId="0" borderId="0"/>
    <xf numFmtId="0" fontId="11" fillId="0" borderId="0"/>
    <xf numFmtId="0" fontId="11" fillId="0" borderId="0"/>
    <xf numFmtId="0" fontId="45" fillId="0" borderId="0"/>
    <xf numFmtId="0" fontId="45" fillId="0" borderId="0"/>
    <xf numFmtId="0" fontId="11" fillId="0" borderId="0"/>
    <xf numFmtId="0" fontId="11" fillId="0" borderId="0"/>
    <xf numFmtId="0" fontId="11" fillId="0" borderId="0"/>
    <xf numFmtId="0" fontId="11" fillId="0" borderId="0"/>
    <xf numFmtId="0" fontId="11" fillId="0" borderId="0"/>
    <xf numFmtId="0" fontId="116" fillId="0" borderId="0"/>
    <xf numFmtId="0" fontId="11" fillId="0" borderId="0"/>
    <xf numFmtId="0" fontId="45" fillId="0" borderId="0"/>
    <xf numFmtId="0" fontId="11" fillId="0" borderId="0"/>
    <xf numFmtId="0" fontId="11" fillId="0" borderId="0"/>
    <xf numFmtId="0" fontId="11" fillId="0" borderId="0"/>
    <xf numFmtId="0" fontId="45" fillId="0" borderId="0"/>
    <xf numFmtId="0" fontId="45" fillId="0" borderId="0"/>
    <xf numFmtId="0" fontId="11" fillId="0" borderId="0"/>
    <xf numFmtId="0" fontId="11" fillId="0" borderId="0"/>
    <xf numFmtId="0" fontId="11" fillId="0" borderId="0"/>
    <xf numFmtId="0" fontId="11" fillId="0" borderId="0"/>
    <xf numFmtId="0" fontId="11" fillId="0" borderId="0"/>
    <xf numFmtId="0" fontId="116" fillId="0" borderId="0"/>
    <xf numFmtId="0" fontId="11" fillId="0" borderId="0"/>
    <xf numFmtId="0" fontId="45" fillId="0" borderId="0"/>
    <xf numFmtId="0" fontId="11" fillId="0" borderId="0"/>
    <xf numFmtId="0" fontId="11" fillId="0" borderId="0"/>
    <xf numFmtId="0" fontId="11" fillId="0" borderId="0"/>
    <xf numFmtId="0" fontId="45" fillId="0" borderId="0"/>
    <xf numFmtId="0" fontId="45" fillId="0" borderId="0"/>
    <xf numFmtId="0" fontId="11" fillId="0" borderId="0"/>
    <xf numFmtId="0" fontId="11" fillId="0" borderId="0"/>
    <xf numFmtId="0" fontId="11" fillId="0" borderId="0"/>
    <xf numFmtId="0" fontId="11" fillId="0" borderId="0"/>
    <xf numFmtId="0" fontId="11" fillId="0" borderId="0"/>
    <xf numFmtId="0" fontId="116" fillId="0" borderId="0"/>
    <xf numFmtId="0" fontId="11" fillId="0" borderId="0"/>
    <xf numFmtId="0" fontId="45" fillId="0" borderId="0"/>
    <xf numFmtId="0" fontId="11" fillId="0" borderId="0"/>
    <xf numFmtId="0" fontId="11" fillId="0" borderId="0"/>
    <xf numFmtId="0" fontId="11" fillId="0" borderId="0"/>
    <xf numFmtId="0" fontId="45" fillId="0" borderId="0"/>
    <xf numFmtId="0" fontId="45" fillId="0" borderId="0"/>
    <xf numFmtId="0" fontId="11" fillId="0" borderId="0"/>
    <xf numFmtId="0" fontId="11" fillId="0" borderId="0"/>
    <xf numFmtId="0" fontId="11" fillId="0" borderId="0"/>
    <xf numFmtId="0" fontId="11" fillId="0" borderId="0"/>
    <xf numFmtId="0" fontId="11" fillId="0" borderId="0"/>
    <xf numFmtId="0" fontId="116" fillId="0" borderId="0"/>
    <xf numFmtId="0" fontId="11" fillId="0" borderId="0"/>
    <xf numFmtId="0" fontId="45" fillId="0" borderId="0"/>
    <xf numFmtId="0" fontId="11" fillId="0" borderId="0"/>
    <xf numFmtId="0" fontId="11" fillId="0" borderId="0"/>
    <xf numFmtId="0" fontId="11" fillId="0" borderId="0"/>
    <xf numFmtId="0" fontId="91" fillId="0" borderId="0" applyNumberFormat="0" applyFill="0" applyBorder="0" applyAlignment="0" applyProtection="0"/>
    <xf numFmtId="0" fontId="41" fillId="2" borderId="0" applyNumberFormat="0" applyBorder="0" applyAlignment="0" applyProtection="0"/>
    <xf numFmtId="0" fontId="41" fillId="3" borderId="0" applyNumberFormat="0" applyBorder="0" applyAlignment="0" applyProtection="0"/>
    <xf numFmtId="0" fontId="41" fillId="4" borderId="0" applyNumberFormat="0" applyBorder="0" applyAlignment="0" applyProtection="0"/>
    <xf numFmtId="0" fontId="41" fillId="2" borderId="0" applyNumberFormat="0" applyBorder="0" applyAlignment="0" applyProtection="0"/>
    <xf numFmtId="0" fontId="41" fillId="5" borderId="0" applyNumberFormat="0" applyBorder="0" applyAlignment="0" applyProtection="0"/>
    <xf numFmtId="0" fontId="41" fillId="4" borderId="0" applyNumberFormat="0" applyBorder="0" applyAlignment="0" applyProtection="0"/>
    <xf numFmtId="0" fontId="41" fillId="6" borderId="0" applyNumberFormat="0" applyBorder="0" applyAlignment="0" applyProtection="0"/>
    <xf numFmtId="0" fontId="41" fillId="3" borderId="0" applyNumberFormat="0" applyBorder="0" applyAlignment="0" applyProtection="0"/>
    <xf numFmtId="0" fontId="41" fillId="7" borderId="0" applyNumberFormat="0" applyBorder="0" applyAlignment="0" applyProtection="0"/>
    <xf numFmtId="0" fontId="41" fillId="6" borderId="0" applyNumberFormat="0" applyBorder="0" applyAlignment="0" applyProtection="0"/>
    <xf numFmtId="0" fontId="41" fillId="8" borderId="0" applyNumberFormat="0" applyBorder="0" applyAlignment="0" applyProtection="0"/>
    <xf numFmtId="0" fontId="41" fillId="7" borderId="0" applyNumberFormat="0" applyBorder="0" applyAlignment="0" applyProtection="0"/>
    <xf numFmtId="0" fontId="40" fillId="9" borderId="0" applyNumberFormat="0" applyBorder="0" applyAlignment="0" applyProtection="0"/>
    <xf numFmtId="0" fontId="40" fillId="3" borderId="0" applyNumberFormat="0" applyBorder="0" applyAlignment="0" applyProtection="0"/>
    <xf numFmtId="0" fontId="40" fillId="7" borderId="0" applyNumberFormat="0" applyBorder="0" applyAlignment="0" applyProtection="0"/>
    <xf numFmtId="0" fontId="40" fillId="6" borderId="0" applyNumberFormat="0" applyBorder="0" applyAlignment="0" applyProtection="0"/>
    <xf numFmtId="0" fontId="40" fillId="9" borderId="0" applyNumberFormat="0" applyBorder="0" applyAlignment="0" applyProtection="0"/>
    <xf numFmtId="0" fontId="40" fillId="3" borderId="0" applyNumberFormat="0" applyBorder="0" applyAlignment="0" applyProtection="0"/>
    <xf numFmtId="0" fontId="40" fillId="9" borderId="0" applyNumberFormat="0" applyBorder="0" applyAlignment="0" applyProtection="0"/>
    <xf numFmtId="0" fontId="40" fillId="10" borderId="0" applyNumberFormat="0" applyBorder="0" applyAlignment="0" applyProtection="0"/>
    <xf numFmtId="0" fontId="40" fillId="11" borderId="0" applyNumberFormat="0" applyBorder="0" applyAlignment="0" applyProtection="0"/>
    <xf numFmtId="0" fontId="40" fillId="12" borderId="0" applyNumberFormat="0" applyBorder="0" applyAlignment="0" applyProtection="0"/>
    <xf numFmtId="0" fontId="40" fillId="9" borderId="0" applyNumberFormat="0" applyBorder="0" applyAlignment="0" applyProtection="0"/>
    <xf numFmtId="0" fontId="40" fillId="13" borderId="0" applyNumberFormat="0" applyBorder="0" applyAlignment="0" applyProtection="0"/>
    <xf numFmtId="0" fontId="31" fillId="14"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4" fillId="16" borderId="1" applyNumberFormat="0" applyAlignment="0" applyProtection="0"/>
    <xf numFmtId="0" fontId="36" fillId="17" borderId="2" applyNumberFormat="0" applyAlignment="0" applyProtection="0"/>
    <xf numFmtId="0" fontId="35" fillId="0" borderId="3" applyNumberFormat="0" applyFill="0" applyAlignment="0" applyProtection="0"/>
    <xf numFmtId="0" fontId="36" fillId="17" borderId="2" applyNumberFormat="0" applyAlignment="0" applyProtection="0"/>
    <xf numFmtId="0" fontId="11" fillId="0" borderId="0" applyFont="0" applyFill="0" applyBorder="0" applyAlignment="0" applyProtection="0"/>
    <xf numFmtId="0" fontId="44" fillId="0" borderId="0" applyNumberFormat="0" applyFill="0" applyBorder="0" applyAlignment="0" applyProtection="0"/>
    <xf numFmtId="0" fontId="32" fillId="2" borderId="1" applyNumberFormat="0" applyAlignment="0" applyProtection="0"/>
    <xf numFmtId="0" fontId="116" fillId="0" borderId="0"/>
    <xf numFmtId="177" fontId="45" fillId="0" borderId="0" applyFont="0" applyFill="0" applyBorder="0" applyAlignment="0" applyProtection="0"/>
    <xf numFmtId="0" fontId="39" fillId="0" borderId="0" applyNumberFormat="0" applyFill="0" applyBorder="0" applyAlignment="0" applyProtection="0"/>
    <xf numFmtId="0" fontId="30" fillId="15" borderId="0" applyNumberFormat="0" applyBorder="0" applyAlignment="0" applyProtection="0"/>
    <xf numFmtId="0" fontId="62" fillId="0" borderId="4" applyNumberFormat="0" applyFill="0" applyAlignment="0" applyProtection="0"/>
    <xf numFmtId="0" fontId="63" fillId="0" borderId="5" applyNumberFormat="0" applyFill="0" applyAlignment="0" applyProtection="0"/>
    <xf numFmtId="0" fontId="56" fillId="0" borderId="6" applyNumberFormat="0" applyFill="0" applyAlignment="0" applyProtection="0"/>
    <xf numFmtId="0" fontId="56" fillId="0" borderId="0" applyNumberFormat="0" applyFill="0" applyBorder="0" applyAlignment="0" applyProtection="0"/>
    <xf numFmtId="0" fontId="21" fillId="0" borderId="0" applyNumberFormat="0" applyFill="0" applyBorder="0" applyAlignment="0" applyProtection="0">
      <alignment vertical="top"/>
      <protection locked="0"/>
    </xf>
    <xf numFmtId="0" fontId="54" fillId="0" borderId="0" applyNumberFormat="0" applyFill="0" applyBorder="0" applyAlignment="0" applyProtection="0">
      <alignment vertical="top"/>
      <protection locked="0"/>
    </xf>
    <xf numFmtId="0" fontId="54" fillId="0" borderId="0" applyNumberFormat="0" applyFill="0" applyBorder="0" applyAlignment="0" applyProtection="0">
      <alignment vertical="top"/>
      <protection locked="0"/>
    </xf>
    <xf numFmtId="0" fontId="32" fillId="7" borderId="1" applyNumberFormat="0" applyAlignment="0" applyProtection="0"/>
    <xf numFmtId="0" fontId="35" fillId="0" borderId="3" applyNumberFormat="0" applyFill="0" applyAlignment="0" applyProtection="0"/>
    <xf numFmtId="165" fontId="64" fillId="0" borderId="0" applyFont="0" applyFill="0" applyBorder="0" applyAlignment="0" applyProtection="0"/>
    <xf numFmtId="0" fontId="41" fillId="0" borderId="0"/>
    <xf numFmtId="0" fontId="41" fillId="0" borderId="0"/>
    <xf numFmtId="0" fontId="41" fillId="0" borderId="0"/>
    <xf numFmtId="4" fontId="45" fillId="0" borderId="0"/>
    <xf numFmtId="4" fontId="45" fillId="0" borderId="0"/>
    <xf numFmtId="4" fontId="45" fillId="0" borderId="0"/>
    <xf numFmtId="4" fontId="45" fillId="0" borderId="0"/>
    <xf numFmtId="0" fontId="45" fillId="0" borderId="0"/>
    <xf numFmtId="0" fontId="45" fillId="0" borderId="0"/>
    <xf numFmtId="0" fontId="45" fillId="0" borderId="0"/>
    <xf numFmtId="0" fontId="45" fillId="0" borderId="0"/>
    <xf numFmtId="0" fontId="11" fillId="0" borderId="0"/>
    <xf numFmtId="4" fontId="45" fillId="0" borderId="0"/>
    <xf numFmtId="0" fontId="11" fillId="0" borderId="0"/>
    <xf numFmtId="4" fontId="11" fillId="0" borderId="0"/>
    <xf numFmtId="0" fontId="64" fillId="0" borderId="0"/>
    <xf numFmtId="0" fontId="48" fillId="0" borderId="0"/>
    <xf numFmtId="0" fontId="124" fillId="0" borderId="0"/>
    <xf numFmtId="0" fontId="11" fillId="0" borderId="0"/>
    <xf numFmtId="0" fontId="41" fillId="0" borderId="0"/>
    <xf numFmtId="0" fontId="45" fillId="0" borderId="0"/>
    <xf numFmtId="0" fontId="11" fillId="0" borderId="0"/>
    <xf numFmtId="0" fontId="11" fillId="0" borderId="0"/>
    <xf numFmtId="0" fontId="11" fillId="0" borderId="0"/>
    <xf numFmtId="0" fontId="41" fillId="0" borderId="0"/>
    <xf numFmtId="0" fontId="10" fillId="0" borderId="0"/>
    <xf numFmtId="0" fontId="45" fillId="0" borderId="0"/>
    <xf numFmtId="0" fontId="11" fillId="0" borderId="0"/>
    <xf numFmtId="0" fontId="11" fillId="0" borderId="0"/>
    <xf numFmtId="0" fontId="45" fillId="0" borderId="0"/>
    <xf numFmtId="0" fontId="11" fillId="0" borderId="0"/>
    <xf numFmtId="0" fontId="11" fillId="0" borderId="0"/>
    <xf numFmtId="0" fontId="45" fillId="0" borderId="0"/>
    <xf numFmtId="0" fontId="45" fillId="0" borderId="0"/>
    <xf numFmtId="0" fontId="45" fillId="0" borderId="0"/>
    <xf numFmtId="0" fontId="45" fillId="0" borderId="0"/>
    <xf numFmtId="0" fontId="45" fillId="0" borderId="0"/>
    <xf numFmtId="0" fontId="90" fillId="0" borderId="0"/>
    <xf numFmtId="4" fontId="11" fillId="0" borderId="0"/>
    <xf numFmtId="4" fontId="38" fillId="0" borderId="0"/>
    <xf numFmtId="0" fontId="11" fillId="0" borderId="0"/>
    <xf numFmtId="168" fontId="12" fillId="0" borderId="0"/>
    <xf numFmtId="168" fontId="46" fillId="0" borderId="0"/>
    <xf numFmtId="169" fontId="12" fillId="0" borderId="0"/>
    <xf numFmtId="175" fontId="46" fillId="0" borderId="0"/>
    <xf numFmtId="175" fontId="46" fillId="0" borderId="0"/>
    <xf numFmtId="169" fontId="12" fillId="0" borderId="0"/>
    <xf numFmtId="169" fontId="12" fillId="0" borderId="0"/>
    <xf numFmtId="169" fontId="12" fillId="0" borderId="0"/>
    <xf numFmtId="168" fontId="12" fillId="0" borderId="0"/>
    <xf numFmtId="168" fontId="12" fillId="0" borderId="0"/>
    <xf numFmtId="167" fontId="46" fillId="0" borderId="0"/>
    <xf numFmtId="167" fontId="46" fillId="0" borderId="0"/>
    <xf numFmtId="168" fontId="12" fillId="0" borderId="0"/>
    <xf numFmtId="167" fontId="46" fillId="0" borderId="0"/>
    <xf numFmtId="168" fontId="12" fillId="0" borderId="0"/>
    <xf numFmtId="168" fontId="12" fillId="0" borderId="0"/>
    <xf numFmtId="168" fontId="46" fillId="0" borderId="0"/>
    <xf numFmtId="169" fontId="12" fillId="0" borderId="0"/>
    <xf numFmtId="175" fontId="46" fillId="0" borderId="0"/>
    <xf numFmtId="175" fontId="46" fillId="0" borderId="0"/>
    <xf numFmtId="0" fontId="12" fillId="0" borderId="0"/>
    <xf numFmtId="169" fontId="12" fillId="0" borderId="0"/>
    <xf numFmtId="167" fontId="46" fillId="0" borderId="0"/>
    <xf numFmtId="0" fontId="12" fillId="0" borderId="0"/>
    <xf numFmtId="169" fontId="12" fillId="0" borderId="0"/>
    <xf numFmtId="169" fontId="46" fillId="0" borderId="0"/>
    <xf numFmtId="168" fontId="46" fillId="0" borderId="0"/>
    <xf numFmtId="168" fontId="46" fillId="0" borderId="0"/>
    <xf numFmtId="179" fontId="46" fillId="0" borderId="0"/>
    <xf numFmtId="174" fontId="12" fillId="0" borderId="0"/>
    <xf numFmtId="170" fontId="12" fillId="0" borderId="0"/>
    <xf numFmtId="169" fontId="12" fillId="0" borderId="0"/>
    <xf numFmtId="0" fontId="12" fillId="0" borderId="0"/>
    <xf numFmtId="0" fontId="60" fillId="0" borderId="0"/>
    <xf numFmtId="0" fontId="11" fillId="0" borderId="0"/>
    <xf numFmtId="0" fontId="45" fillId="0" borderId="0"/>
    <xf numFmtId="0" fontId="11" fillId="0" borderId="0"/>
    <xf numFmtId="0" fontId="11" fillId="0" borderId="0"/>
    <xf numFmtId="171" fontId="12" fillId="0" borderId="0"/>
    <xf numFmtId="0" fontId="11" fillId="0" borderId="0"/>
    <xf numFmtId="166" fontId="46" fillId="0" borderId="0"/>
    <xf numFmtId="169" fontId="12" fillId="0" borderId="0"/>
    <xf numFmtId="168" fontId="46" fillId="0" borderId="0"/>
    <xf numFmtId="172" fontId="12" fillId="0" borderId="0"/>
    <xf numFmtId="168" fontId="46" fillId="0" borderId="0"/>
    <xf numFmtId="172" fontId="12" fillId="0" borderId="0"/>
    <xf numFmtId="0" fontId="12" fillId="0" borderId="0"/>
    <xf numFmtId="172" fontId="12" fillId="0" borderId="0"/>
    <xf numFmtId="172" fontId="46" fillId="0" borderId="0"/>
    <xf numFmtId="173" fontId="12" fillId="0" borderId="0"/>
    <xf numFmtId="0" fontId="41" fillId="4" borderId="7" applyNumberFormat="0" applyFont="0" applyAlignment="0" applyProtection="0"/>
    <xf numFmtId="0" fontId="11" fillId="4" borderId="7" applyNumberFormat="0" applyFont="0" applyAlignment="0" applyProtection="0"/>
    <xf numFmtId="0" fontId="33" fillId="16" borderId="8" applyNumberFormat="0" applyAlignment="0" applyProtection="0"/>
    <xf numFmtId="9" fontId="45" fillId="0" borderId="0" applyFont="0" applyFill="0" applyBorder="0" applyAlignment="0" applyProtection="0"/>
    <xf numFmtId="9" fontId="45" fillId="0" borderId="0" applyFont="0" applyFill="0" applyBorder="0" applyAlignment="0" applyProtection="0"/>
    <xf numFmtId="0" fontId="95" fillId="0" borderId="0"/>
    <xf numFmtId="0" fontId="37" fillId="0" borderId="0" applyNumberFormat="0" applyFill="0" applyBorder="0" applyAlignment="0" applyProtection="0"/>
    <xf numFmtId="0" fontId="65" fillId="0" borderId="0" applyNumberFormat="0" applyFill="0" applyBorder="0" applyAlignment="0" applyProtection="0"/>
    <xf numFmtId="0" fontId="37" fillId="0" borderId="0" applyNumberFormat="0" applyFill="0" applyBorder="0" applyAlignment="0" applyProtection="0"/>
    <xf numFmtId="0" fontId="11" fillId="0" borderId="0"/>
    <xf numFmtId="0" fontId="11" fillId="0" borderId="0"/>
    <xf numFmtId="0" fontId="11" fillId="0" borderId="0"/>
    <xf numFmtId="0" fontId="11" fillId="0" borderId="0"/>
    <xf numFmtId="0" fontId="60" fillId="0" borderId="0"/>
    <xf numFmtId="0" fontId="12" fillId="0" borderId="0"/>
    <xf numFmtId="0" fontId="11" fillId="0" borderId="0"/>
    <xf numFmtId="0" fontId="11" fillId="0" borderId="0"/>
    <xf numFmtId="0" fontId="30" fillId="15"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 fillId="0" borderId="0"/>
    <xf numFmtId="0" fontId="11" fillId="0" borderId="0"/>
    <xf numFmtId="0" fontId="11" fillId="0" borderId="0"/>
    <xf numFmtId="0" fontId="11" fillId="0" borderId="0"/>
    <xf numFmtId="182" fontId="11" fillId="0" borderId="0"/>
    <xf numFmtId="182" fontId="11" fillId="0" borderId="0"/>
    <xf numFmtId="182" fontId="11" fillId="0" borderId="0"/>
    <xf numFmtId="182" fontId="11" fillId="0" borderId="0"/>
    <xf numFmtId="182" fontId="11" fillId="0" borderId="0"/>
    <xf numFmtId="0" fontId="11" fillId="0" borderId="0"/>
    <xf numFmtId="182" fontId="11" fillId="0" borderId="0"/>
    <xf numFmtId="182" fontId="11" fillId="0" borderId="0"/>
    <xf numFmtId="182" fontId="11" fillId="0" borderId="0"/>
    <xf numFmtId="0" fontId="11" fillId="0" borderId="0"/>
    <xf numFmtId="182" fontId="11" fillId="0" borderId="0"/>
    <xf numFmtId="0" fontId="11" fillId="0" borderId="0"/>
    <xf numFmtId="182" fontId="11" fillId="0" borderId="0"/>
    <xf numFmtId="0" fontId="11" fillId="0" borderId="0"/>
    <xf numFmtId="182" fontId="11" fillId="0" borderId="0"/>
    <xf numFmtId="182" fontId="11" fillId="0" borderId="0"/>
    <xf numFmtId="182" fontId="11" fillId="0" borderId="0"/>
    <xf numFmtId="182" fontId="11" fillId="0" borderId="0"/>
    <xf numFmtId="182" fontId="11" fillId="0" borderId="0"/>
    <xf numFmtId="0" fontId="11" fillId="0" borderId="0"/>
    <xf numFmtId="0" fontId="11" fillId="0" borderId="0"/>
    <xf numFmtId="182" fontId="11" fillId="0" borderId="0"/>
    <xf numFmtId="182" fontId="11" fillId="0" borderId="0"/>
    <xf numFmtId="182" fontId="11" fillId="0" borderId="0"/>
    <xf numFmtId="182" fontId="11" fillId="0" borderId="0"/>
    <xf numFmtId="182" fontId="11" fillId="0" borderId="0"/>
    <xf numFmtId="0" fontId="11" fillId="0" borderId="0"/>
    <xf numFmtId="182" fontId="11" fillId="0" borderId="0"/>
    <xf numFmtId="182" fontId="11" fillId="0" borderId="0"/>
    <xf numFmtId="182" fontId="11" fillId="0" borderId="0"/>
    <xf numFmtId="0" fontId="11" fillId="0" borderId="0"/>
    <xf numFmtId="182" fontId="11" fillId="0" borderId="0"/>
    <xf numFmtId="0" fontId="11" fillId="0" borderId="0"/>
    <xf numFmtId="182" fontId="11" fillId="0" borderId="0"/>
    <xf numFmtId="0" fontId="11" fillId="0" borderId="0"/>
    <xf numFmtId="182" fontId="11" fillId="0" borderId="0"/>
    <xf numFmtId="182" fontId="11" fillId="0" borderId="0"/>
    <xf numFmtId="182" fontId="11" fillId="0" borderId="0"/>
    <xf numFmtId="182" fontId="11" fillId="0" borderId="0"/>
    <xf numFmtId="182" fontId="11" fillId="0" borderId="0"/>
    <xf numFmtId="0" fontId="11" fillId="0" borderId="0"/>
    <xf numFmtId="0" fontId="11" fillId="0" borderId="0"/>
    <xf numFmtId="182" fontId="11" fillId="0" borderId="0"/>
    <xf numFmtId="182" fontId="11" fillId="0" borderId="0"/>
    <xf numFmtId="182" fontId="11" fillId="0" borderId="0"/>
    <xf numFmtId="182" fontId="11" fillId="0" borderId="0"/>
    <xf numFmtId="182" fontId="11" fillId="0" borderId="0"/>
    <xf numFmtId="0" fontId="11" fillId="0" borderId="0"/>
    <xf numFmtId="182" fontId="11" fillId="0" borderId="0"/>
    <xf numFmtId="182" fontId="11" fillId="0" borderId="0"/>
    <xf numFmtId="182" fontId="11" fillId="0" borderId="0"/>
    <xf numFmtId="0" fontId="11" fillId="0" borderId="0"/>
    <xf numFmtId="182" fontId="11" fillId="0" borderId="0"/>
    <xf numFmtId="0" fontId="11" fillId="0" borderId="0"/>
    <xf numFmtId="182" fontId="11" fillId="0" borderId="0"/>
    <xf numFmtId="0" fontId="11" fillId="0" borderId="0"/>
    <xf numFmtId="182" fontId="11" fillId="0" borderId="0"/>
    <xf numFmtId="182" fontId="11" fillId="0" borderId="0"/>
    <xf numFmtId="182" fontId="11" fillId="0" borderId="0"/>
    <xf numFmtId="182" fontId="11" fillId="0" borderId="0"/>
    <xf numFmtId="182" fontId="11" fillId="0" borderId="0"/>
    <xf numFmtId="0" fontId="11" fillId="0" borderId="0"/>
    <xf numFmtId="0" fontId="11" fillId="0" borderId="0"/>
    <xf numFmtId="182" fontId="11" fillId="0" borderId="0"/>
    <xf numFmtId="182" fontId="11" fillId="0" borderId="0"/>
    <xf numFmtId="182" fontId="11" fillId="0" borderId="0"/>
    <xf numFmtId="182" fontId="11" fillId="0" borderId="0"/>
    <xf numFmtId="182" fontId="11" fillId="0" borderId="0"/>
    <xf numFmtId="0" fontId="11" fillId="0" borderId="0"/>
    <xf numFmtId="182" fontId="11" fillId="0" borderId="0"/>
    <xf numFmtId="182" fontId="11" fillId="0" borderId="0"/>
    <xf numFmtId="182" fontId="11" fillId="0" borderId="0"/>
    <xf numFmtId="0" fontId="11" fillId="0" borderId="0"/>
    <xf numFmtId="182" fontId="11" fillId="0" borderId="0"/>
    <xf numFmtId="0" fontId="11" fillId="0" borderId="0"/>
    <xf numFmtId="182" fontId="11" fillId="0" borderId="0"/>
    <xf numFmtId="0" fontId="11" fillId="0" borderId="0"/>
    <xf numFmtId="182" fontId="11" fillId="0" borderId="0"/>
    <xf numFmtId="182" fontId="11" fillId="0" borderId="0"/>
    <xf numFmtId="182" fontId="11" fillId="0" borderId="0"/>
    <xf numFmtId="182" fontId="11" fillId="0" borderId="0"/>
    <xf numFmtId="182" fontId="11" fillId="0" borderId="0"/>
    <xf numFmtId="0" fontId="11" fillId="0" borderId="0"/>
    <xf numFmtId="0" fontId="11" fillId="0" borderId="0"/>
    <xf numFmtId="182" fontId="11" fillId="0" borderId="0"/>
    <xf numFmtId="182" fontId="11" fillId="0" borderId="0"/>
    <xf numFmtId="182" fontId="11" fillId="0" borderId="0"/>
    <xf numFmtId="182" fontId="11" fillId="0" borderId="0"/>
    <xf numFmtId="182" fontId="11" fillId="0" borderId="0"/>
    <xf numFmtId="0" fontId="11" fillId="0" borderId="0"/>
    <xf numFmtId="182" fontId="11" fillId="0" borderId="0"/>
    <xf numFmtId="182" fontId="11" fillId="0" borderId="0"/>
    <xf numFmtId="182" fontId="11" fillId="0" borderId="0"/>
    <xf numFmtId="0" fontId="11" fillId="0" borderId="0"/>
    <xf numFmtId="182" fontId="11" fillId="0" borderId="0"/>
    <xf numFmtId="0" fontId="11" fillId="0" borderId="0"/>
    <xf numFmtId="182" fontId="11" fillId="0" borderId="0"/>
    <xf numFmtId="0" fontId="11" fillId="0" borderId="0"/>
    <xf numFmtId="182" fontId="11" fillId="0" borderId="0"/>
    <xf numFmtId="182" fontId="11" fillId="0" borderId="0"/>
    <xf numFmtId="182" fontId="11" fillId="0" borderId="0"/>
    <xf numFmtId="182" fontId="11" fillId="0" borderId="0"/>
    <xf numFmtId="182" fontId="11" fillId="0" borderId="0"/>
    <xf numFmtId="0" fontId="11" fillId="0" borderId="0"/>
    <xf numFmtId="0" fontId="11" fillId="0" borderId="0"/>
    <xf numFmtId="182" fontId="11" fillId="0" borderId="0"/>
    <xf numFmtId="182" fontId="11" fillId="0" borderId="0"/>
    <xf numFmtId="182" fontId="11" fillId="0" borderId="0"/>
    <xf numFmtId="182" fontId="11" fillId="0" borderId="0"/>
    <xf numFmtId="182" fontId="11" fillId="0" borderId="0"/>
    <xf numFmtId="0" fontId="11" fillId="0" borderId="0"/>
    <xf numFmtId="182" fontId="11" fillId="0" borderId="0"/>
    <xf numFmtId="182" fontId="11" fillId="0" borderId="0"/>
    <xf numFmtId="182" fontId="11" fillId="0" borderId="0"/>
    <xf numFmtId="0" fontId="11" fillId="0" borderId="0"/>
    <xf numFmtId="182" fontId="11" fillId="0" borderId="0"/>
    <xf numFmtId="0" fontId="11" fillId="0" borderId="0"/>
    <xf numFmtId="182" fontId="11" fillId="0" borderId="0"/>
    <xf numFmtId="0" fontId="11" fillId="0" borderId="0"/>
    <xf numFmtId="182" fontId="11" fillId="0" borderId="0"/>
    <xf numFmtId="182" fontId="11" fillId="0" borderId="0"/>
    <xf numFmtId="182" fontId="11" fillId="0" borderId="0"/>
    <xf numFmtId="182" fontId="11" fillId="0" borderId="0"/>
    <xf numFmtId="182" fontId="11" fillId="0" borderId="0"/>
    <xf numFmtId="0" fontId="125" fillId="0" borderId="0" applyNumberFormat="0" applyFill="0" applyBorder="0" applyAlignment="0" applyProtection="0"/>
    <xf numFmtId="182" fontId="91" fillId="0" borderId="0" applyNumberFormat="0" applyFill="0" applyBorder="0" applyAlignment="0" applyProtection="0"/>
    <xf numFmtId="0" fontId="10" fillId="22" borderId="0" applyNumberFormat="0" applyBorder="0" applyAlignment="0" applyProtection="0"/>
    <xf numFmtId="0" fontId="10" fillId="2" borderId="0" applyNumberFormat="0" applyBorder="0" applyAlignment="0" applyProtection="0"/>
    <xf numFmtId="182" fontId="10" fillId="2" borderId="0" applyNumberFormat="0" applyBorder="0" applyAlignment="0" applyProtection="0"/>
    <xf numFmtId="0" fontId="10" fillId="23" borderId="0" applyNumberFormat="0" applyBorder="0" applyAlignment="0" applyProtection="0"/>
    <xf numFmtId="0" fontId="10" fillId="3" borderId="0" applyNumberFormat="0" applyBorder="0" applyAlignment="0" applyProtection="0"/>
    <xf numFmtId="182" fontId="10" fillId="3" borderId="0" applyNumberFormat="0" applyBorder="0" applyAlignment="0" applyProtection="0"/>
    <xf numFmtId="0" fontId="10" fillId="24" borderId="0" applyNumberFormat="0" applyBorder="0" applyAlignment="0" applyProtection="0"/>
    <xf numFmtId="0" fontId="10" fillId="4" borderId="0" applyNumberFormat="0" applyBorder="0" applyAlignment="0" applyProtection="0"/>
    <xf numFmtId="182" fontId="10" fillId="4" borderId="0" applyNumberFormat="0" applyBorder="0" applyAlignment="0" applyProtection="0"/>
    <xf numFmtId="0" fontId="10" fillId="22" borderId="0" applyNumberFormat="0" applyBorder="0" applyAlignment="0" applyProtection="0"/>
    <xf numFmtId="0" fontId="10" fillId="2" borderId="0" applyNumberFormat="0" applyBorder="0" applyAlignment="0" applyProtection="0"/>
    <xf numFmtId="182" fontId="10" fillId="2" borderId="0" applyNumberFormat="0" applyBorder="0" applyAlignment="0" applyProtection="0"/>
    <xf numFmtId="0" fontId="10" fillId="25" borderId="0" applyNumberFormat="0" applyBorder="0" applyAlignment="0" applyProtection="0"/>
    <xf numFmtId="0" fontId="10" fillId="5" borderId="0" applyNumberFormat="0" applyBorder="0" applyAlignment="0" applyProtection="0"/>
    <xf numFmtId="182" fontId="10" fillId="5" borderId="0" applyNumberFormat="0" applyBorder="0" applyAlignment="0" applyProtection="0"/>
    <xf numFmtId="0" fontId="10" fillId="24" borderId="0" applyNumberFormat="0" applyBorder="0" applyAlignment="0" applyProtection="0"/>
    <xf numFmtId="0" fontId="10" fillId="4" borderId="0" applyNumberFormat="0" applyBorder="0" applyAlignment="0" applyProtection="0"/>
    <xf numFmtId="182" fontId="10" fillId="4" borderId="0" applyNumberFormat="0" applyBorder="0" applyAlignment="0" applyProtection="0"/>
    <xf numFmtId="0" fontId="10" fillId="26" borderId="0" applyNumberFormat="0" applyBorder="0" applyAlignment="0" applyProtection="0"/>
    <xf numFmtId="182" fontId="10" fillId="26" borderId="0" applyNumberFormat="0" applyBorder="0" applyAlignment="0" applyProtection="0"/>
    <xf numFmtId="0" fontId="10" fillId="14" borderId="0" applyNumberFormat="0" applyBorder="0" applyAlignment="0" applyProtection="0"/>
    <xf numFmtId="182" fontId="10" fillId="14" borderId="0" applyNumberFormat="0" applyBorder="0" applyAlignment="0" applyProtection="0"/>
    <xf numFmtId="0" fontId="10" fillId="15" borderId="0" applyNumberFormat="0" applyBorder="0" applyAlignment="0" applyProtection="0"/>
    <xf numFmtId="182" fontId="10" fillId="15" borderId="0" applyNumberFormat="0" applyBorder="0" applyAlignment="0" applyProtection="0"/>
    <xf numFmtId="0" fontId="10" fillId="27" borderId="0" applyNumberFormat="0" applyBorder="0" applyAlignment="0" applyProtection="0"/>
    <xf numFmtId="182" fontId="10" fillId="27" borderId="0" applyNumberFormat="0" applyBorder="0" applyAlignment="0" applyProtection="0"/>
    <xf numFmtId="0" fontId="10" fillId="5" borderId="0" applyNumberFormat="0" applyBorder="0" applyAlignment="0" applyProtection="0"/>
    <xf numFmtId="182" fontId="10" fillId="5" borderId="0" applyNumberFormat="0" applyBorder="0" applyAlignment="0" applyProtection="0"/>
    <xf numFmtId="0" fontId="10" fillId="2" borderId="0" applyNumberFormat="0" applyBorder="0" applyAlignment="0" applyProtection="0"/>
    <xf numFmtId="182" fontId="10" fillId="2" borderId="0" applyNumberFormat="0" applyBorder="0" applyAlignment="0" applyProtection="0"/>
    <xf numFmtId="0" fontId="10" fillId="28" borderId="0" applyNumberFormat="0" applyBorder="0" applyAlignment="0" applyProtection="0"/>
    <xf numFmtId="0" fontId="10" fillId="6" borderId="0" applyNumberFormat="0" applyBorder="0" applyAlignment="0" applyProtection="0"/>
    <xf numFmtId="182" fontId="10" fillId="6" borderId="0" applyNumberFormat="0" applyBorder="0" applyAlignment="0" applyProtection="0"/>
    <xf numFmtId="0" fontId="10" fillId="23" borderId="0" applyNumberFormat="0" applyBorder="0" applyAlignment="0" applyProtection="0"/>
    <xf numFmtId="0" fontId="10" fillId="3" borderId="0" applyNumberFormat="0" applyBorder="0" applyAlignment="0" applyProtection="0"/>
    <xf numFmtId="182" fontId="10" fillId="3" borderId="0" applyNumberFormat="0" applyBorder="0" applyAlignment="0" applyProtection="0"/>
    <xf numFmtId="0" fontId="10" fillId="29" borderId="0" applyNumberFormat="0" applyBorder="0" applyAlignment="0" applyProtection="0"/>
    <xf numFmtId="0" fontId="10" fillId="7" borderId="0" applyNumberFormat="0" applyBorder="0" applyAlignment="0" applyProtection="0"/>
    <xf numFmtId="182" fontId="10" fillId="7" borderId="0" applyNumberFormat="0" applyBorder="0" applyAlignment="0" applyProtection="0"/>
    <xf numFmtId="0" fontId="10" fillId="28" borderId="0" applyNumberFormat="0" applyBorder="0" applyAlignment="0" applyProtection="0"/>
    <xf numFmtId="0" fontId="10" fillId="6" borderId="0" applyNumberFormat="0" applyBorder="0" applyAlignment="0" applyProtection="0"/>
    <xf numFmtId="182" fontId="10" fillId="6" borderId="0" applyNumberFormat="0" applyBorder="0" applyAlignment="0" applyProtection="0"/>
    <xf numFmtId="0" fontId="10" fillId="30" borderId="0" applyNumberFormat="0" applyBorder="0" applyAlignment="0" applyProtection="0"/>
    <xf numFmtId="0" fontId="10" fillId="8" borderId="0" applyNumberFormat="0" applyBorder="0" applyAlignment="0" applyProtection="0"/>
    <xf numFmtId="182" fontId="10" fillId="8" borderId="0" applyNumberFormat="0" applyBorder="0" applyAlignment="0" applyProtection="0"/>
    <xf numFmtId="0" fontId="10" fillId="29" borderId="0" applyNumberFormat="0" applyBorder="0" applyAlignment="0" applyProtection="0"/>
    <xf numFmtId="0" fontId="10" fillId="7" borderId="0" applyNumberFormat="0" applyBorder="0" applyAlignment="0" applyProtection="0"/>
    <xf numFmtId="182" fontId="10" fillId="7" borderId="0" applyNumberFormat="0" applyBorder="0" applyAlignment="0" applyProtection="0"/>
    <xf numFmtId="0" fontId="10" fillId="8" borderId="0" applyNumberFormat="0" applyBorder="0" applyAlignment="0" applyProtection="0"/>
    <xf numFmtId="182" fontId="10" fillId="8" borderId="0" applyNumberFormat="0" applyBorder="0" applyAlignment="0" applyProtection="0"/>
    <xf numFmtId="0" fontId="10" fillId="3" borderId="0" applyNumberFormat="0" applyBorder="0" applyAlignment="0" applyProtection="0"/>
    <xf numFmtId="182" fontId="10" fillId="3" borderId="0" applyNumberFormat="0" applyBorder="0" applyAlignment="0" applyProtection="0"/>
    <xf numFmtId="0" fontId="10" fillId="31" borderId="0" applyNumberFormat="0" applyBorder="0" applyAlignment="0" applyProtection="0"/>
    <xf numFmtId="182" fontId="10" fillId="31" borderId="0" applyNumberFormat="0" applyBorder="0" applyAlignment="0" applyProtection="0"/>
    <xf numFmtId="0" fontId="10" fillId="27" borderId="0" applyNumberFormat="0" applyBorder="0" applyAlignment="0" applyProtection="0"/>
    <xf numFmtId="182" fontId="10" fillId="27" borderId="0" applyNumberFormat="0" applyBorder="0" applyAlignment="0" applyProtection="0"/>
    <xf numFmtId="0" fontId="10" fillId="8" borderId="0" applyNumberFormat="0" applyBorder="0" applyAlignment="0" applyProtection="0"/>
    <xf numFmtId="182" fontId="10" fillId="8" borderId="0" applyNumberFormat="0" applyBorder="0" applyAlignment="0" applyProtection="0"/>
    <xf numFmtId="0" fontId="10" fillId="32" borderId="0" applyNumberFormat="0" applyBorder="0" applyAlignment="0" applyProtection="0"/>
    <xf numFmtId="182" fontId="10" fillId="32" borderId="0" applyNumberFormat="0" applyBorder="0" applyAlignment="0" applyProtection="0"/>
    <xf numFmtId="0" fontId="40" fillId="33" borderId="0" applyNumberFormat="0" applyBorder="0" applyAlignment="0" applyProtection="0"/>
    <xf numFmtId="0" fontId="40" fillId="9" borderId="0" applyNumberFormat="0" applyBorder="0" applyAlignment="0" applyProtection="0"/>
    <xf numFmtId="182" fontId="40" fillId="9" borderId="0" applyNumberFormat="0" applyBorder="0" applyAlignment="0" applyProtection="0"/>
    <xf numFmtId="0" fontId="40" fillId="23" borderId="0" applyNumberFormat="0" applyBorder="0" applyAlignment="0" applyProtection="0"/>
    <xf numFmtId="0" fontId="40" fillId="3" borderId="0" applyNumberFormat="0" applyBorder="0" applyAlignment="0" applyProtection="0"/>
    <xf numFmtId="182" fontId="40" fillId="3" borderId="0" applyNumberFormat="0" applyBorder="0" applyAlignment="0" applyProtection="0"/>
    <xf numFmtId="0" fontId="40" fillId="29" borderId="0" applyNumberFormat="0" applyBorder="0" applyAlignment="0" applyProtection="0"/>
    <xf numFmtId="0" fontId="40" fillId="7" borderId="0" applyNumberFormat="0" applyBorder="0" applyAlignment="0" applyProtection="0"/>
    <xf numFmtId="182" fontId="40" fillId="7" borderId="0" applyNumberFormat="0" applyBorder="0" applyAlignment="0" applyProtection="0"/>
    <xf numFmtId="0" fontId="40" fillId="28" borderId="0" applyNumberFormat="0" applyBorder="0" applyAlignment="0" applyProtection="0"/>
    <xf numFmtId="0" fontId="40" fillId="6" borderId="0" applyNumberFormat="0" applyBorder="0" applyAlignment="0" applyProtection="0"/>
    <xf numFmtId="182" fontId="40" fillId="6" borderId="0" applyNumberFormat="0" applyBorder="0" applyAlignment="0" applyProtection="0"/>
    <xf numFmtId="0" fontId="40" fillId="33" borderId="0" applyNumberFormat="0" applyBorder="0" applyAlignment="0" applyProtection="0"/>
    <xf numFmtId="0" fontId="40" fillId="9" borderId="0" applyNumberFormat="0" applyBorder="0" applyAlignment="0" applyProtection="0"/>
    <xf numFmtId="182" fontId="40" fillId="9" borderId="0" applyNumberFormat="0" applyBorder="0" applyAlignment="0" applyProtection="0"/>
    <xf numFmtId="0" fontId="40" fillId="23" borderId="0" applyNumberFormat="0" applyBorder="0" applyAlignment="0" applyProtection="0"/>
    <xf numFmtId="0" fontId="40" fillId="3" borderId="0" applyNumberFormat="0" applyBorder="0" applyAlignment="0" applyProtection="0"/>
    <xf numFmtId="182" fontId="40" fillId="3" borderId="0" applyNumberFormat="0" applyBorder="0" applyAlignment="0" applyProtection="0"/>
    <xf numFmtId="0" fontId="40" fillId="34" borderId="0" applyNumberFormat="0" applyBorder="0" applyAlignment="0" applyProtection="0"/>
    <xf numFmtId="182" fontId="40" fillId="34" borderId="0" applyNumberFormat="0" applyBorder="0" applyAlignment="0" applyProtection="0"/>
    <xf numFmtId="0" fontId="40" fillId="3" borderId="0" applyNumberFormat="0" applyBorder="0" applyAlignment="0" applyProtection="0"/>
    <xf numFmtId="182" fontId="40" fillId="3" borderId="0" applyNumberFormat="0" applyBorder="0" applyAlignment="0" applyProtection="0"/>
    <xf numFmtId="0" fontId="40" fillId="31" borderId="0" applyNumberFormat="0" applyBorder="0" applyAlignment="0" applyProtection="0"/>
    <xf numFmtId="182" fontId="40" fillId="31" borderId="0" applyNumberFormat="0" applyBorder="0" applyAlignment="0" applyProtection="0"/>
    <xf numFmtId="0" fontId="40" fillId="35" borderId="0" applyNumberFormat="0" applyBorder="0" applyAlignment="0" applyProtection="0"/>
    <xf numFmtId="182" fontId="40" fillId="35" borderId="0" applyNumberFormat="0" applyBorder="0" applyAlignment="0" applyProtection="0"/>
    <xf numFmtId="0" fontId="40" fillId="9" borderId="0" applyNumberFormat="0" applyBorder="0" applyAlignment="0" applyProtection="0"/>
    <xf numFmtId="182" fontId="40" fillId="9" borderId="0" applyNumberFormat="0" applyBorder="0" applyAlignment="0" applyProtection="0"/>
    <xf numFmtId="0" fontId="40" fillId="36" borderId="0" applyNumberFormat="0" applyBorder="0" applyAlignment="0" applyProtection="0"/>
    <xf numFmtId="182" fontId="40" fillId="36" borderId="0" applyNumberFormat="0" applyBorder="0" applyAlignment="0" applyProtection="0"/>
    <xf numFmtId="0" fontId="40" fillId="33" borderId="0" applyNumberFormat="0" applyBorder="0" applyAlignment="0" applyProtection="0"/>
    <xf numFmtId="0" fontId="40" fillId="9" borderId="0" applyNumberFormat="0" applyBorder="0" applyAlignment="0" applyProtection="0"/>
    <xf numFmtId="182" fontId="40" fillId="9" borderId="0" applyNumberFormat="0" applyBorder="0" applyAlignment="0" applyProtection="0"/>
    <xf numFmtId="0" fontId="40" fillId="37" borderId="0" applyNumberFormat="0" applyBorder="0" applyAlignment="0" applyProtection="0"/>
    <xf numFmtId="0" fontId="40" fillId="10" borderId="0" applyNumberFormat="0" applyBorder="0" applyAlignment="0" applyProtection="0"/>
    <xf numFmtId="182" fontId="40" fillId="10" borderId="0" applyNumberFormat="0" applyBorder="0" applyAlignment="0" applyProtection="0"/>
    <xf numFmtId="0" fontId="40" fillId="38" borderId="0" applyNumberFormat="0" applyBorder="0" applyAlignment="0" applyProtection="0"/>
    <xf numFmtId="0" fontId="40" fillId="11" borderId="0" applyNumberFormat="0" applyBorder="0" applyAlignment="0" applyProtection="0"/>
    <xf numFmtId="182" fontId="40" fillId="11" borderId="0" applyNumberFormat="0" applyBorder="0" applyAlignment="0" applyProtection="0"/>
    <xf numFmtId="0" fontId="40" fillId="39" borderId="0" applyNumberFormat="0" applyBorder="0" applyAlignment="0" applyProtection="0"/>
    <xf numFmtId="0" fontId="40" fillId="12" borderId="0" applyNumberFormat="0" applyBorder="0" applyAlignment="0" applyProtection="0"/>
    <xf numFmtId="182" fontId="40" fillId="12" borderId="0" applyNumberFormat="0" applyBorder="0" applyAlignment="0" applyProtection="0"/>
    <xf numFmtId="0" fontId="40" fillId="33" borderId="0" applyNumberFormat="0" applyBorder="0" applyAlignment="0" applyProtection="0"/>
    <xf numFmtId="0" fontId="40" fillId="9" borderId="0" applyNumberFormat="0" applyBorder="0" applyAlignment="0" applyProtection="0"/>
    <xf numFmtId="182" fontId="40" fillId="9" borderId="0" applyNumberFormat="0" applyBorder="0" applyAlignment="0" applyProtection="0"/>
    <xf numFmtId="0" fontId="40" fillId="40" borderId="0" applyNumberFormat="0" applyBorder="0" applyAlignment="0" applyProtection="0"/>
    <xf numFmtId="0" fontId="40" fillId="13" borderId="0" applyNumberFormat="0" applyBorder="0" applyAlignment="0" applyProtection="0"/>
    <xf numFmtId="182" fontId="40" fillId="13" borderId="0" applyNumberFormat="0" applyBorder="0" applyAlignment="0" applyProtection="0"/>
    <xf numFmtId="0" fontId="31" fillId="41" borderId="0" applyNumberFormat="0" applyBorder="0" applyAlignment="0" applyProtection="0"/>
    <xf numFmtId="0" fontId="31" fillId="14" borderId="0" applyNumberFormat="0" applyBorder="0" applyAlignment="0" applyProtection="0"/>
    <xf numFmtId="182" fontId="31" fillId="14" borderId="0" applyNumberFormat="0" applyBorder="0" applyAlignment="0" applyProtection="0"/>
    <xf numFmtId="0" fontId="30" fillId="42" borderId="0" applyNumberFormat="0" applyBorder="0" applyAlignment="0" applyProtection="0"/>
    <xf numFmtId="182" fontId="30" fillId="15" borderId="0" applyNumberFormat="0" applyBorder="0" applyAlignment="0" applyProtection="0"/>
    <xf numFmtId="182" fontId="30" fillId="15" borderId="0" applyNumberFormat="0" applyBorder="0" applyAlignment="0" applyProtection="0"/>
    <xf numFmtId="0" fontId="34" fillId="43" borderId="1" applyNumberFormat="0" applyAlignment="0" applyProtection="0"/>
    <xf numFmtId="0" fontId="34" fillId="16" borderId="1" applyNumberFormat="0" applyAlignment="0" applyProtection="0"/>
    <xf numFmtId="182" fontId="34" fillId="16" borderId="1" applyNumberFormat="0" applyAlignment="0" applyProtection="0"/>
    <xf numFmtId="0" fontId="34" fillId="6" borderId="1" applyNumberFormat="0" applyAlignment="0" applyProtection="0"/>
    <xf numFmtId="182" fontId="34" fillId="6" borderId="1" applyNumberFormat="0" applyAlignment="0" applyProtection="0"/>
    <xf numFmtId="0" fontId="36" fillId="17" borderId="2" applyNumberFormat="0" applyAlignment="0" applyProtection="0"/>
    <xf numFmtId="182" fontId="36" fillId="17" borderId="2" applyNumberFormat="0" applyAlignment="0" applyProtection="0"/>
    <xf numFmtId="0" fontId="35" fillId="0" borderId="3" applyNumberFormat="0" applyFill="0" applyAlignment="0" applyProtection="0"/>
    <xf numFmtId="182" fontId="35" fillId="0" borderId="3" applyNumberFormat="0" applyFill="0" applyAlignment="0" applyProtection="0"/>
    <xf numFmtId="0" fontId="36" fillId="44" borderId="2" applyNumberFormat="0" applyAlignment="0" applyProtection="0"/>
    <xf numFmtId="0" fontId="36" fillId="17" borderId="2" applyNumberFormat="0" applyAlignment="0" applyProtection="0"/>
    <xf numFmtId="182" fontId="36" fillId="17" borderId="2" applyNumberFormat="0" applyAlignment="0" applyProtection="0"/>
    <xf numFmtId="0" fontId="11" fillId="0" borderId="0" applyFill="0" applyBorder="0" applyAlignment="0" applyProtection="0"/>
    <xf numFmtId="182" fontId="11" fillId="0" borderId="0" applyFont="0" applyFill="0" applyBorder="0" applyAlignment="0" applyProtection="0"/>
    <xf numFmtId="183" fontId="11" fillId="0" borderId="0" applyFill="0" applyBorder="0" applyAlignment="0" applyProtection="0"/>
    <xf numFmtId="167" fontId="11" fillId="0" borderId="0" applyFont="0" applyFill="0" applyBorder="0" applyAlignment="0" applyProtection="0"/>
    <xf numFmtId="0" fontId="44" fillId="0" borderId="0" applyNumberFormat="0" applyFill="0" applyBorder="0" applyAlignment="0" applyProtection="0"/>
    <xf numFmtId="182" fontId="44" fillId="0" borderId="0" applyNumberFormat="0" applyFill="0" applyBorder="0" applyAlignment="0" applyProtection="0"/>
    <xf numFmtId="0" fontId="40" fillId="45" borderId="0" applyNumberFormat="0" applyBorder="0" applyAlignment="0" applyProtection="0"/>
    <xf numFmtId="182" fontId="40" fillId="45" borderId="0" applyNumberFormat="0" applyBorder="0" applyAlignment="0" applyProtection="0"/>
    <xf numFmtId="0" fontId="40" fillId="10" borderId="0" applyNumberFormat="0" applyBorder="0" applyAlignment="0" applyProtection="0"/>
    <xf numFmtId="182" fontId="40" fillId="10" borderId="0" applyNumberFormat="0" applyBorder="0" applyAlignment="0" applyProtection="0"/>
    <xf numFmtId="0" fontId="40" fillId="11" borderId="0" applyNumberFormat="0" applyBorder="0" applyAlignment="0" applyProtection="0"/>
    <xf numFmtId="182" fontId="40" fillId="11" borderId="0" applyNumberFormat="0" applyBorder="0" applyAlignment="0" applyProtection="0"/>
    <xf numFmtId="0" fontId="40" fillId="35" borderId="0" applyNumberFormat="0" applyBorder="0" applyAlignment="0" applyProtection="0"/>
    <xf numFmtId="182" fontId="40" fillId="35" borderId="0" applyNumberFormat="0" applyBorder="0" applyAlignment="0" applyProtection="0"/>
    <xf numFmtId="0" fontId="40" fillId="9" borderId="0" applyNumberFormat="0" applyBorder="0" applyAlignment="0" applyProtection="0"/>
    <xf numFmtId="182" fontId="40" fillId="9" borderId="0" applyNumberFormat="0" applyBorder="0" applyAlignment="0" applyProtection="0"/>
    <xf numFmtId="0" fontId="40" fillId="13" borderId="0" applyNumberFormat="0" applyBorder="0" applyAlignment="0" applyProtection="0"/>
    <xf numFmtId="182" fontId="40" fillId="13" borderId="0" applyNumberFormat="0" applyBorder="0" applyAlignment="0" applyProtection="0"/>
    <xf numFmtId="0" fontId="32" fillId="2" borderId="1" applyNumberFormat="0" applyAlignment="0" applyProtection="0"/>
    <xf numFmtId="182" fontId="32" fillId="2" borderId="1" applyNumberFormat="0" applyAlignment="0" applyProtection="0"/>
    <xf numFmtId="0" fontId="11" fillId="0" borderId="0"/>
    <xf numFmtId="182" fontId="11" fillId="0" borderId="0"/>
    <xf numFmtId="0" fontId="11" fillId="0" borderId="0"/>
    <xf numFmtId="184" fontId="11" fillId="0" borderId="0" applyFill="0" applyBorder="0" applyAlignment="0" applyProtection="0"/>
    <xf numFmtId="0" fontId="39" fillId="0" borderId="0" applyNumberFormat="0" applyFill="0" applyBorder="0" applyAlignment="0" applyProtection="0"/>
    <xf numFmtId="182" fontId="39" fillId="0" borderId="0" applyNumberFormat="0" applyFill="0" applyBorder="0" applyAlignment="0" applyProtection="0"/>
    <xf numFmtId="0" fontId="30" fillId="42" borderId="0" applyNumberFormat="0" applyBorder="0" applyAlignment="0" applyProtection="0"/>
    <xf numFmtId="0" fontId="30" fillId="15" borderId="0" applyNumberFormat="0" applyBorder="0" applyAlignment="0" applyProtection="0"/>
    <xf numFmtId="182" fontId="30" fillId="15" borderId="0" applyNumberFormat="0" applyBorder="0" applyAlignment="0" applyProtection="0"/>
    <xf numFmtId="0" fontId="62" fillId="0" borderId="16" applyNumberFormat="0" applyFill="0" applyAlignment="0" applyProtection="0"/>
    <xf numFmtId="0" fontId="62" fillId="0" borderId="4" applyNumberFormat="0" applyFill="0" applyAlignment="0" applyProtection="0"/>
    <xf numFmtId="182" fontId="62" fillId="0" borderId="4" applyNumberFormat="0" applyFill="0" applyAlignment="0" applyProtection="0"/>
    <xf numFmtId="0" fontId="63" fillId="0" borderId="17" applyNumberFormat="0" applyFill="0" applyAlignment="0" applyProtection="0"/>
    <xf numFmtId="0" fontId="63" fillId="0" borderId="5" applyNumberFormat="0" applyFill="0" applyAlignment="0" applyProtection="0"/>
    <xf numFmtId="182" fontId="63" fillId="0" borderId="5" applyNumberFormat="0" applyFill="0" applyAlignment="0" applyProtection="0"/>
    <xf numFmtId="0" fontId="56" fillId="0" borderId="16" applyNumberFormat="0" applyFill="0" applyAlignment="0" applyProtection="0"/>
    <xf numFmtId="0" fontId="56" fillId="0" borderId="6" applyNumberFormat="0" applyFill="0" applyAlignment="0" applyProtection="0"/>
    <xf numFmtId="182" fontId="56" fillId="0" borderId="6" applyNumberFormat="0" applyFill="0" applyAlignment="0" applyProtection="0"/>
    <xf numFmtId="0" fontId="56" fillId="0" borderId="0" applyNumberFormat="0" applyFill="0" applyBorder="0" applyAlignment="0" applyProtection="0"/>
    <xf numFmtId="182" fontId="56" fillId="0" borderId="0" applyNumberFormat="0" applyFill="0" applyBorder="0" applyAlignment="0" applyProtection="0"/>
    <xf numFmtId="0" fontId="21" fillId="0" borderId="0" applyNumberFormat="0" applyFill="0" applyBorder="0" applyAlignment="0" applyProtection="0"/>
    <xf numFmtId="182" fontId="21" fillId="0" borderId="0" applyNumberFormat="0" applyFill="0" applyBorder="0" applyAlignment="0" applyProtection="0">
      <alignment vertical="top"/>
      <protection locked="0"/>
    </xf>
    <xf numFmtId="0" fontId="21" fillId="0" borderId="0" applyNumberFormat="0" applyFill="0" applyBorder="0" applyAlignment="0" applyProtection="0"/>
    <xf numFmtId="182" fontId="21" fillId="0" borderId="0" applyNumberFormat="0" applyFill="0" applyBorder="0" applyAlignment="0" applyProtection="0">
      <alignment vertical="top"/>
      <protection locked="0"/>
    </xf>
    <xf numFmtId="0" fontId="31" fillId="14" borderId="0" applyNumberFormat="0" applyBorder="0" applyAlignment="0" applyProtection="0"/>
    <xf numFmtId="182" fontId="31" fillId="14" borderId="0" applyNumberFormat="0" applyBorder="0" applyAlignment="0" applyProtection="0"/>
    <xf numFmtId="0" fontId="32" fillId="29" borderId="1" applyNumberFormat="0" applyAlignment="0" applyProtection="0"/>
    <xf numFmtId="0" fontId="32" fillId="7" borderId="1" applyNumberFormat="0" applyAlignment="0" applyProtection="0"/>
    <xf numFmtId="182" fontId="32" fillId="7" borderId="1" applyNumberFormat="0" applyAlignment="0" applyProtection="0"/>
    <xf numFmtId="0" fontId="35" fillId="0" borderId="3" applyNumberFormat="0" applyFill="0" applyAlignment="0" applyProtection="0"/>
    <xf numFmtId="182" fontId="35" fillId="0" borderId="3" applyNumberFormat="0" applyFill="0" applyAlignment="0" applyProtection="0"/>
    <xf numFmtId="185" fontId="11" fillId="0" borderId="0" applyFill="0" applyBorder="0" applyAlignment="0" applyProtection="0"/>
    <xf numFmtId="182" fontId="126" fillId="7" borderId="0" applyNumberFormat="0" applyBorder="0" applyAlignment="0" applyProtection="0"/>
    <xf numFmtId="182" fontId="10" fillId="0" borderId="0"/>
    <xf numFmtId="4" fontId="11" fillId="0" borderId="0"/>
    <xf numFmtId="182" fontId="11" fillId="0" borderId="0"/>
    <xf numFmtId="4" fontId="11" fillId="0" borderId="0"/>
    <xf numFmtId="182" fontId="11" fillId="0" borderId="0"/>
    <xf numFmtId="182" fontId="11" fillId="0" borderId="0"/>
    <xf numFmtId="182" fontId="64" fillId="0" borderId="0"/>
    <xf numFmtId="182" fontId="48" fillId="0" borderId="0"/>
    <xf numFmtId="182" fontId="10" fillId="0" borderId="0"/>
    <xf numFmtId="182" fontId="11" fillId="0" borderId="0"/>
    <xf numFmtId="182" fontId="11" fillId="0" borderId="0"/>
    <xf numFmtId="182" fontId="11" fillId="0" borderId="0"/>
    <xf numFmtId="182" fontId="10" fillId="0" borderId="0"/>
    <xf numFmtId="182" fontId="11" fillId="0" borderId="0"/>
    <xf numFmtId="0" fontId="11" fillId="0" borderId="0"/>
    <xf numFmtId="0" fontId="11" fillId="0" borderId="0"/>
    <xf numFmtId="182" fontId="11" fillId="0" borderId="0"/>
    <xf numFmtId="182" fontId="11" fillId="0" borderId="0"/>
    <xf numFmtId="182" fontId="11" fillId="0" borderId="0"/>
    <xf numFmtId="182" fontId="11" fillId="0" borderId="0"/>
    <xf numFmtId="182" fontId="11" fillId="0" borderId="0"/>
    <xf numFmtId="182" fontId="11" fillId="0" borderId="0"/>
    <xf numFmtId="182" fontId="11" fillId="0" borderId="0"/>
    <xf numFmtId="182" fontId="11" fillId="0" borderId="0"/>
    <xf numFmtId="182" fontId="11" fillId="0" borderId="0"/>
    <xf numFmtId="0" fontId="10" fillId="4" borderId="7" applyNumberFormat="0" applyFont="0" applyAlignment="0" applyProtection="0"/>
    <xf numFmtId="182" fontId="10" fillId="4" borderId="7" applyNumberFormat="0" applyFont="0" applyAlignment="0" applyProtection="0"/>
    <xf numFmtId="0" fontId="11" fillId="24" borderId="7" applyNumberFormat="0" applyAlignment="0" applyProtection="0"/>
    <xf numFmtId="0" fontId="11" fillId="4" borderId="7" applyNumberFormat="0" applyFont="0" applyAlignment="0" applyProtection="0"/>
    <xf numFmtId="182" fontId="11" fillId="4" borderId="7" applyNumberFormat="0" applyFont="0" applyAlignment="0" applyProtection="0"/>
    <xf numFmtId="0" fontId="33" fillId="43" borderId="8" applyNumberFormat="0" applyAlignment="0" applyProtection="0"/>
    <xf numFmtId="0" fontId="33" fillId="16" borderId="8" applyNumberFormat="0" applyAlignment="0" applyProtection="0"/>
    <xf numFmtId="182" fontId="33" fillId="16" borderId="8" applyNumberFormat="0" applyAlignment="0" applyProtection="0"/>
    <xf numFmtId="9" fontId="11" fillId="0" borderId="0" applyFill="0" applyBorder="0" applyAlignment="0" applyProtection="0"/>
    <xf numFmtId="9" fontId="11" fillId="0" borderId="0" applyFill="0" applyBorder="0" applyAlignment="0" applyProtection="0"/>
    <xf numFmtId="0" fontId="33" fillId="6" borderId="8" applyNumberFormat="0" applyAlignment="0" applyProtection="0"/>
    <xf numFmtId="182" fontId="33" fillId="6" borderId="8" applyNumberFormat="0" applyAlignment="0" applyProtection="0"/>
    <xf numFmtId="0" fontId="37" fillId="0" borderId="0" applyNumberFormat="0" applyFill="0" applyBorder="0" applyAlignment="0" applyProtection="0"/>
    <xf numFmtId="182" fontId="37" fillId="0" borderId="0" applyNumberFormat="0" applyFill="0" applyBorder="0" applyAlignment="0" applyProtection="0"/>
    <xf numFmtId="0" fontId="39" fillId="0" borderId="0" applyNumberFormat="0" applyFill="0" applyBorder="0" applyAlignment="0" applyProtection="0"/>
    <xf numFmtId="182" fontId="39" fillId="0" borderId="0" applyNumberFormat="0" applyFill="0" applyBorder="0" applyAlignment="0" applyProtection="0"/>
    <xf numFmtId="0" fontId="65" fillId="0" borderId="0" applyNumberFormat="0" applyFill="0" applyBorder="0" applyAlignment="0" applyProtection="0"/>
    <xf numFmtId="182" fontId="65" fillId="0" borderId="0" applyNumberFormat="0" applyFill="0" applyBorder="0" applyAlignment="0" applyProtection="0"/>
    <xf numFmtId="0" fontId="127" fillId="0" borderId="18" applyNumberFormat="0" applyFill="0" applyAlignment="0" applyProtection="0"/>
    <xf numFmtId="182" fontId="127" fillId="0" borderId="18" applyNumberFormat="0" applyFill="0" applyAlignment="0" applyProtection="0"/>
    <xf numFmtId="0" fontId="128" fillId="0" borderId="5" applyNumberFormat="0" applyFill="0" applyAlignment="0" applyProtection="0"/>
    <xf numFmtId="182" fontId="128" fillId="0" borderId="5" applyNumberFormat="0" applyFill="0" applyAlignment="0" applyProtection="0"/>
    <xf numFmtId="0" fontId="44" fillId="0" borderId="19" applyNumberFormat="0" applyFill="0" applyAlignment="0" applyProtection="0"/>
    <xf numFmtId="182" fontId="44" fillId="0" borderId="19" applyNumberFormat="0" applyFill="0" applyAlignment="0" applyProtection="0"/>
    <xf numFmtId="0" fontId="129" fillId="0" borderId="0" applyNumberFormat="0" applyFill="0" applyBorder="0" applyAlignment="0" applyProtection="0"/>
    <xf numFmtId="182" fontId="129" fillId="0" borderId="0" applyNumberFormat="0" applyFill="0" applyBorder="0" applyAlignment="0" applyProtection="0"/>
    <xf numFmtId="182" fontId="130" fillId="0" borderId="20" applyNumberFormat="0" applyFill="0" applyAlignment="0" applyProtection="0"/>
    <xf numFmtId="0" fontId="37" fillId="0" borderId="0" applyNumberFormat="0" applyFill="0" applyBorder="0" applyAlignment="0" applyProtection="0"/>
    <xf numFmtId="182" fontId="37" fillId="0" borderId="0" applyNumberFormat="0" applyFill="0" applyBorder="0" applyAlignment="0" applyProtection="0"/>
    <xf numFmtId="0" fontId="12" fillId="0" borderId="0"/>
    <xf numFmtId="0" fontId="11" fillId="0" borderId="0"/>
    <xf numFmtId="0" fontId="11" fillId="0" borderId="0"/>
    <xf numFmtId="0" fontId="10" fillId="0" borderId="0"/>
    <xf numFmtId="4" fontId="11" fillId="0" borderId="0"/>
    <xf numFmtId="0" fontId="12" fillId="0" borderId="0"/>
    <xf numFmtId="0" fontId="11" fillId="0" borderId="0"/>
    <xf numFmtId="166" fontId="12" fillId="0" borderId="0"/>
    <xf numFmtId="166" fontId="12" fillId="0" borderId="0"/>
    <xf numFmtId="0" fontId="11" fillId="0" borderId="0"/>
    <xf numFmtId="43" fontId="160" fillId="0" borderId="0" applyFont="0" applyFill="0" applyBorder="0" applyAlignment="0" applyProtection="0"/>
    <xf numFmtId="0" fontId="9" fillId="0" borderId="0"/>
    <xf numFmtId="0" fontId="12" fillId="0" borderId="0"/>
    <xf numFmtId="0" fontId="11" fillId="0" borderId="0"/>
    <xf numFmtId="0" fontId="169" fillId="0" borderId="0"/>
    <xf numFmtId="0" fontId="11" fillId="0" borderId="0"/>
    <xf numFmtId="0" fontId="11" fillId="0" borderId="0"/>
    <xf numFmtId="0" fontId="169" fillId="0" borderId="0"/>
    <xf numFmtId="0" fontId="11" fillId="0" borderId="0"/>
    <xf numFmtId="0" fontId="11" fillId="0" borderId="0"/>
    <xf numFmtId="0" fontId="169" fillId="0" borderId="0"/>
    <xf numFmtId="0" fontId="11" fillId="0" borderId="0"/>
    <xf numFmtId="0" fontId="11" fillId="0" borderId="0"/>
    <xf numFmtId="0" fontId="169" fillId="0" borderId="0"/>
    <xf numFmtId="0" fontId="11" fillId="0" borderId="0"/>
    <xf numFmtId="0" fontId="11" fillId="0" borderId="0"/>
    <xf numFmtId="0" fontId="169" fillId="0" borderId="0"/>
    <xf numFmtId="0" fontId="11" fillId="0" borderId="0"/>
    <xf numFmtId="0" fontId="11" fillId="0" borderId="0"/>
    <xf numFmtId="0" fontId="169" fillId="0" borderId="0"/>
    <xf numFmtId="0" fontId="11" fillId="0" borderId="0"/>
    <xf numFmtId="0" fontId="11" fillId="0" borderId="0"/>
    <xf numFmtId="0" fontId="10" fillId="0" borderId="0"/>
    <xf numFmtId="0" fontId="10" fillId="0" borderId="0"/>
    <xf numFmtId="0" fontId="169" fillId="0" borderId="0"/>
    <xf numFmtId="177" fontId="11" fillId="0" borderId="0" applyFont="0" applyFill="0" applyBorder="0" applyAlignment="0" applyProtection="0"/>
    <xf numFmtId="0" fontId="21"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167" fontId="169" fillId="0" borderId="0" applyFont="0" applyFill="0" applyBorder="0" applyAlignment="0" applyProtection="0"/>
    <xf numFmtId="0" fontId="126" fillId="7" borderId="0" applyNumberFormat="0" applyBorder="0" applyAlignment="0" applyProtection="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 fontId="169" fillId="0" borderId="0"/>
    <xf numFmtId="4" fontId="1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 fontId="11" fillId="0" borderId="0"/>
    <xf numFmtId="0" fontId="11" fillId="0" borderId="0"/>
    <xf numFmtId="0" fontId="11" fillId="0" borderId="0"/>
    <xf numFmtId="0" fontId="10" fillId="0" borderId="0"/>
    <xf numFmtId="0" fontId="8" fillId="0" borderId="0"/>
    <xf numFmtId="0" fontId="11" fillId="0" borderId="0"/>
    <xf numFmtId="0" fontId="8" fillId="0" borderId="0"/>
    <xf numFmtId="0" fontId="8" fillId="0" borderId="0"/>
    <xf numFmtId="0" fontId="11" fillId="0" borderId="0"/>
    <xf numFmtId="0" fontId="11" fillId="0" borderId="0"/>
    <xf numFmtId="0" fontId="11" fillId="0" borderId="0"/>
    <xf numFmtId="0" fontId="11" fillId="0" borderId="0"/>
    <xf numFmtId="0" fontId="8" fillId="0" borderId="0"/>
    <xf numFmtId="0" fontId="1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1" fillId="0" borderId="0"/>
    <xf numFmtId="9" fontId="11" fillId="0" borderId="0" applyFont="0" applyFill="0" applyBorder="0" applyAlignment="0" applyProtection="0"/>
    <xf numFmtId="167" fontId="11" fillId="0" borderId="0" applyFont="0" applyFill="0" applyBorder="0" applyAlignment="0" applyProtection="0"/>
    <xf numFmtId="0" fontId="130" fillId="0" borderId="20" applyNumberFormat="0" applyFill="0" applyAlignment="0" applyProtection="0"/>
    <xf numFmtId="0" fontId="10" fillId="0" borderId="0"/>
    <xf numFmtId="0" fontId="10" fillId="0" borderId="0"/>
    <xf numFmtId="0" fontId="10" fillId="0" borderId="0"/>
    <xf numFmtId="0" fontId="10" fillId="0" borderId="0"/>
    <xf numFmtId="0" fontId="1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1"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167" fontId="170"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 fontId="17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12" fillId="0" borderId="0"/>
    <xf numFmtId="169"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8" fontId="1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9" fontId="12" fillId="0" borderId="0"/>
    <xf numFmtId="0" fontId="1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8" fontId="12" fillId="0" borderId="0"/>
    <xf numFmtId="187" fontId="12"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31" fillId="0" borderId="0"/>
    <xf numFmtId="0" fontId="12" fillId="0" borderId="0"/>
    <xf numFmtId="43" fontId="12" fillId="0" borderId="0"/>
    <xf numFmtId="164" fontId="12" fillId="0" borderId="0"/>
    <xf numFmtId="168" fontId="12" fillId="0" borderId="0"/>
    <xf numFmtId="168" fontId="12" fillId="0" borderId="0"/>
    <xf numFmtId="168" fontId="12" fillId="0" borderId="0"/>
    <xf numFmtId="172" fontId="12" fillId="0" borderId="0"/>
    <xf numFmtId="0" fontId="10" fillId="0" borderId="0"/>
    <xf numFmtId="0" fontId="60" fillId="0" borderId="0"/>
    <xf numFmtId="0" fontId="11" fillId="0" borderId="0"/>
    <xf numFmtId="0" fontId="195" fillId="0" borderId="0" applyNumberFormat="0" applyFill="0" applyBorder="0" applyAlignment="0" applyProtection="0">
      <alignment vertical="top"/>
      <protection locked="0"/>
    </xf>
    <xf numFmtId="0" fontId="196" fillId="0" borderId="0" applyNumberFormat="0" applyFill="0" applyBorder="0" applyAlignment="0" applyProtection="0">
      <alignment vertical="top"/>
      <protection locked="0"/>
    </xf>
    <xf numFmtId="0" fontId="11"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54" borderId="32" applyNumberFormat="0" applyFont="0" applyAlignment="0" applyProtection="0"/>
    <xf numFmtId="0" fontId="10" fillId="54" borderId="32" applyNumberFormat="0" applyFont="0" applyAlignment="0" applyProtection="0"/>
    <xf numFmtId="0" fontId="10" fillId="54" borderId="32" applyNumberFormat="0" applyFont="0" applyAlignment="0" applyProtection="0"/>
    <xf numFmtId="168" fontId="12" fillId="0" borderId="0"/>
    <xf numFmtId="168" fontId="12" fillId="0" borderId="0"/>
    <xf numFmtId="167" fontId="12" fillId="0" borderId="0"/>
    <xf numFmtId="4" fontId="11" fillId="0" borderId="0"/>
    <xf numFmtId="172" fontId="12" fillId="0" borderId="0"/>
    <xf numFmtId="169" fontId="12" fillId="0" borderId="0"/>
    <xf numFmtId="168" fontId="12" fillId="0" borderId="0"/>
    <xf numFmtId="168" fontId="12" fillId="0" borderId="0"/>
    <xf numFmtId="0" fontId="11" fillId="0" borderId="0"/>
    <xf numFmtId="0" fontId="11" fillId="0" borderId="0"/>
    <xf numFmtId="0" fontId="10" fillId="0" borderId="0"/>
  </cellStyleXfs>
  <cellXfs count="2937">
    <xf numFmtId="0" fontId="0" fillId="0" borderId="0" xfId="0"/>
    <xf numFmtId="168" fontId="13" fillId="0" borderId="0" xfId="169" applyFont="1" applyAlignment="1" applyProtection="1">
      <alignment horizontal="left"/>
      <protection locked="0"/>
    </xf>
    <xf numFmtId="168" fontId="13" fillId="0" borderId="0" xfId="169" applyFont="1"/>
    <xf numFmtId="168" fontId="14" fillId="0" borderId="0" xfId="169" applyFont="1"/>
    <xf numFmtId="168" fontId="16" fillId="0" borderId="0" xfId="169" applyFont="1" applyAlignment="1" applyProtection="1">
      <alignment horizontal="right"/>
    </xf>
    <xf numFmtId="168" fontId="12" fillId="0" borderId="0" xfId="169"/>
    <xf numFmtId="168" fontId="15" fillId="0" borderId="9" xfId="169" applyFont="1" applyBorder="1" applyAlignment="1" applyProtection="1">
      <alignment horizontal="left"/>
      <protection locked="0"/>
    </xf>
    <xf numFmtId="168" fontId="15" fillId="0" borderId="9" xfId="169" applyFont="1" applyBorder="1"/>
    <xf numFmtId="168" fontId="15" fillId="0" borderId="9" xfId="169" applyFont="1" applyBorder="1" applyAlignment="1" applyProtection="1">
      <alignment horizontal="left"/>
    </xf>
    <xf numFmtId="168" fontId="12" fillId="0" borderId="0" xfId="169" applyAlignment="1" applyProtection="1">
      <alignment horizontal="left"/>
    </xf>
    <xf numFmtId="168" fontId="16" fillId="0" borderId="0" xfId="169" applyFont="1" applyAlignment="1" applyProtection="1">
      <alignment horizontal="center"/>
    </xf>
    <xf numFmtId="168" fontId="15" fillId="0" borderId="0" xfId="169" applyFont="1" applyBorder="1"/>
    <xf numFmtId="168" fontId="16" fillId="0" borderId="0" xfId="169" applyFont="1"/>
    <xf numFmtId="168" fontId="16" fillId="0" borderId="0" xfId="169" applyFont="1" applyAlignment="1" applyProtection="1">
      <alignment horizontal="center"/>
      <protection locked="0"/>
    </xf>
    <xf numFmtId="168" fontId="16" fillId="0" borderId="0" xfId="169" applyFont="1" applyAlignment="1" applyProtection="1">
      <alignment horizontal="left"/>
      <protection locked="0"/>
    </xf>
    <xf numFmtId="168" fontId="17" fillId="0" borderId="0" xfId="169" applyFont="1" applyAlignment="1" applyProtection="1">
      <alignment horizontal="left"/>
      <protection locked="0"/>
    </xf>
    <xf numFmtId="168" fontId="17" fillId="0" borderId="0" xfId="169" applyFont="1" applyAlignment="1" applyProtection="1">
      <alignment horizontal="left"/>
    </xf>
    <xf numFmtId="168" fontId="15" fillId="0" borderId="0" xfId="169" applyFont="1" applyProtection="1"/>
    <xf numFmtId="168" fontId="18" fillId="0" borderId="0" xfId="169" applyFont="1"/>
    <xf numFmtId="168" fontId="18" fillId="0" borderId="0" xfId="169" applyFont="1" applyAlignment="1" applyProtection="1">
      <alignment horizontal="left"/>
    </xf>
    <xf numFmtId="168" fontId="15" fillId="0" borderId="0" xfId="169" applyFont="1" applyAlignment="1" applyProtection="1">
      <alignment horizontal="right"/>
    </xf>
    <xf numFmtId="169" fontId="16" fillId="0" borderId="9" xfId="193" applyFont="1" applyBorder="1" applyAlignment="1" applyProtection="1">
      <alignment horizontal="left"/>
      <protection locked="0"/>
    </xf>
    <xf numFmtId="170" fontId="15" fillId="0" borderId="0" xfId="169" applyNumberFormat="1" applyFont="1" applyProtection="1">
      <protection locked="0"/>
    </xf>
    <xf numFmtId="170" fontId="15" fillId="0" borderId="0" xfId="169" applyNumberFormat="1" applyFont="1"/>
    <xf numFmtId="168" fontId="12" fillId="0" borderId="9" xfId="169" applyBorder="1"/>
    <xf numFmtId="168" fontId="12" fillId="0" borderId="0" xfId="169" applyBorder="1"/>
    <xf numFmtId="168" fontId="16" fillId="0" borderId="0" xfId="169" applyFont="1" applyAlignment="1">
      <alignment horizontal="center"/>
    </xf>
    <xf numFmtId="168" fontId="15" fillId="0" borderId="0" xfId="169" applyFont="1" applyBorder="1" applyAlignment="1" applyProtection="1">
      <alignment horizontal="left"/>
      <protection locked="0"/>
    </xf>
    <xf numFmtId="168" fontId="15" fillId="0" borderId="0" xfId="169" applyFont="1" applyBorder="1" applyAlignment="1" applyProtection="1">
      <alignment horizontal="left"/>
    </xf>
    <xf numFmtId="170" fontId="15" fillId="0" borderId="0" xfId="169" applyNumberFormat="1" applyFont="1" applyProtection="1"/>
    <xf numFmtId="170" fontId="15" fillId="0" borderId="0" xfId="169" applyNumberFormat="1" applyFont="1" applyAlignment="1" applyProtection="1">
      <alignment horizontal="right"/>
    </xf>
    <xf numFmtId="168" fontId="19" fillId="0" borderId="0" xfId="169" applyFont="1" applyAlignment="1">
      <alignment horizontal="center"/>
    </xf>
    <xf numFmtId="170" fontId="15" fillId="0" borderId="0" xfId="169" applyNumberFormat="1" applyFont="1" applyAlignment="1" applyProtection="1">
      <alignment horizontal="left"/>
    </xf>
    <xf numFmtId="171" fontId="15" fillId="0" borderId="0" xfId="169" applyNumberFormat="1" applyFont="1" applyProtection="1"/>
    <xf numFmtId="171" fontId="15" fillId="0" borderId="0" xfId="169" applyNumberFormat="1" applyFont="1" applyProtection="1">
      <protection locked="0"/>
    </xf>
    <xf numFmtId="168" fontId="17" fillId="0" borderId="9" xfId="169" applyFont="1" applyBorder="1" applyAlignment="1" applyProtection="1">
      <alignment horizontal="left"/>
      <protection locked="0"/>
    </xf>
    <xf numFmtId="168" fontId="17" fillId="0" borderId="0" xfId="169" applyFont="1" applyBorder="1" applyAlignment="1" applyProtection="1">
      <alignment horizontal="left"/>
      <protection locked="0"/>
    </xf>
    <xf numFmtId="168" fontId="20" fillId="0" borderId="0" xfId="169" applyFont="1"/>
    <xf numFmtId="168" fontId="20" fillId="0" borderId="9" xfId="169" applyFont="1" applyBorder="1"/>
    <xf numFmtId="2" fontId="12" fillId="0" borderId="0" xfId="169" applyNumberFormat="1" applyAlignment="1">
      <alignment horizontal="center"/>
    </xf>
    <xf numFmtId="2" fontId="12" fillId="0" borderId="0" xfId="169" applyNumberFormat="1" applyAlignment="1" applyProtection="1">
      <alignment horizontal="center"/>
      <protection locked="0" hidden="1"/>
    </xf>
    <xf numFmtId="0" fontId="24" fillId="0" borderId="0" xfId="0" applyFont="1" applyBorder="1"/>
    <xf numFmtId="0" fontId="24" fillId="0" borderId="0" xfId="0" applyFont="1"/>
    <xf numFmtId="168" fontId="28" fillId="0" borderId="0" xfId="184" applyFont="1"/>
    <xf numFmtId="170" fontId="24" fillId="0" borderId="0" xfId="0" applyNumberFormat="1" applyFont="1"/>
    <xf numFmtId="0" fontId="24" fillId="0" borderId="0" xfId="0" applyFont="1" applyBorder="1" applyAlignment="1">
      <alignment horizontal="right"/>
    </xf>
    <xf numFmtId="1" fontId="28" fillId="0" borderId="0" xfId="184" applyNumberFormat="1" applyFont="1" applyAlignment="1" applyProtection="1">
      <alignment horizontal="right"/>
      <protection locked="0"/>
    </xf>
    <xf numFmtId="1" fontId="28" fillId="0" borderId="0" xfId="184" applyNumberFormat="1" applyFont="1"/>
    <xf numFmtId="168" fontId="27" fillId="0" borderId="0" xfId="184" applyFont="1" applyBorder="1" applyAlignment="1" applyProtection="1">
      <alignment horizontal="right"/>
      <protection locked="0"/>
    </xf>
    <xf numFmtId="0" fontId="47" fillId="0" borderId="0" xfId="0" applyFont="1" applyBorder="1"/>
    <xf numFmtId="0" fontId="47" fillId="0" borderId="10" xfId="0" applyFont="1" applyBorder="1"/>
    <xf numFmtId="175" fontId="58" fillId="0" borderId="0" xfId="148" applyNumberFormat="1" applyFont="1" applyFill="1" applyBorder="1" applyAlignment="1">
      <alignment horizontal="right"/>
    </xf>
    <xf numFmtId="175" fontId="57" fillId="0" borderId="0" xfId="154" applyNumberFormat="1" applyFont="1" applyFill="1" applyBorder="1" applyAlignment="1"/>
    <xf numFmtId="168" fontId="25" fillId="0" borderId="0" xfId="182" applyNumberFormat="1" applyFont="1" applyFill="1" applyProtection="1"/>
    <xf numFmtId="168" fontId="24" fillId="0" borderId="0" xfId="182" applyNumberFormat="1" applyFont="1" applyFill="1" applyBorder="1" applyProtection="1"/>
    <xf numFmtId="168" fontId="24" fillId="0" borderId="0" xfId="182" applyNumberFormat="1" applyFont="1" applyFill="1" applyProtection="1"/>
    <xf numFmtId="168" fontId="25" fillId="0" borderId="0" xfId="182" applyNumberFormat="1" applyFont="1" applyFill="1" applyBorder="1" applyProtection="1"/>
    <xf numFmtId="169" fontId="24" fillId="0" borderId="0" xfId="195" applyNumberFormat="1" applyFont="1" applyFill="1" applyBorder="1" applyProtection="1"/>
    <xf numFmtId="168" fontId="27" fillId="0" borderId="0" xfId="184" applyFont="1" applyBorder="1" applyAlignment="1" applyProtection="1">
      <alignment horizontal="center"/>
      <protection locked="0"/>
    </xf>
    <xf numFmtId="4" fontId="22" fillId="0" borderId="0" xfId="135" applyNumberFormat="1" applyFont="1" applyFill="1" applyBorder="1" applyAlignment="1"/>
    <xf numFmtId="4" fontId="24" fillId="0" borderId="0" xfId="135" applyNumberFormat="1" applyFont="1" applyFill="1" applyBorder="1" applyAlignment="1">
      <alignment horizontal="right"/>
    </xf>
    <xf numFmtId="4" fontId="24" fillId="0" borderId="0" xfId="135" applyNumberFormat="1" applyFont="1" applyFill="1" applyBorder="1" applyAlignment="1">
      <alignment horizontal="left"/>
    </xf>
    <xf numFmtId="4" fontId="50" fillId="0" borderId="0" xfId="138" applyNumberFormat="1" applyFont="1" applyFill="1" applyBorder="1" applyProtection="1">
      <protection locked="0"/>
    </xf>
    <xf numFmtId="168" fontId="51" fillId="0" borderId="0" xfId="181" applyFont="1" applyBorder="1" applyAlignment="1" applyProtection="1">
      <alignment horizontal="left"/>
      <protection locked="0"/>
    </xf>
    <xf numFmtId="170" fontId="47" fillId="0" borderId="0" xfId="0" applyNumberFormat="1" applyFont="1"/>
    <xf numFmtId="168" fontId="28" fillId="0" borderId="0" xfId="184" applyFont="1" applyBorder="1" applyProtection="1"/>
    <xf numFmtId="168" fontId="28" fillId="0" borderId="0" xfId="184" applyFont="1" applyBorder="1" applyAlignment="1" applyProtection="1">
      <alignment horizontal="right"/>
    </xf>
    <xf numFmtId="175" fontId="24" fillId="0" borderId="0" xfId="0" applyNumberFormat="1" applyFont="1" applyBorder="1" applyProtection="1"/>
    <xf numFmtId="0" fontId="47" fillId="0" borderId="0" xfId="0" applyFont="1" applyBorder="1" applyAlignment="1">
      <alignment horizontal="right"/>
    </xf>
    <xf numFmtId="0" fontId="22" fillId="0" borderId="0" xfId="0" applyNumberFormat="1" applyFont="1" applyBorder="1" applyAlignment="1">
      <alignment vertical="center"/>
    </xf>
    <xf numFmtId="3" fontId="24" fillId="0" borderId="0" xfId="0" applyNumberFormat="1" applyFont="1" applyBorder="1" applyAlignment="1">
      <alignment horizontal="right" vertical="center"/>
    </xf>
    <xf numFmtId="0" fontId="24" fillId="0" borderId="0" xfId="0" applyNumberFormat="1" applyFont="1" applyBorder="1" applyAlignment="1" applyProtection="1"/>
    <xf numFmtId="168" fontId="27" fillId="0" borderId="0" xfId="184" applyFont="1" applyAlignment="1" applyProtection="1">
      <alignment horizontal="center"/>
      <protection locked="0"/>
    </xf>
    <xf numFmtId="175" fontId="28" fillId="0" borderId="0" xfId="184" applyNumberFormat="1" applyFont="1" applyBorder="1" applyAlignment="1">
      <alignment horizontal="right"/>
    </xf>
    <xf numFmtId="168" fontId="28" fillId="0" borderId="0" xfId="184" applyFont="1" applyBorder="1"/>
    <xf numFmtId="168" fontId="27" fillId="0" borderId="0" xfId="169" applyFont="1" applyAlignment="1" applyProtection="1">
      <alignment horizontal="left"/>
      <protection locked="0"/>
    </xf>
    <xf numFmtId="1" fontId="28" fillId="0" borderId="0" xfId="184" applyNumberFormat="1" applyFont="1" applyAlignment="1">
      <alignment vertical="center"/>
    </xf>
    <xf numFmtId="3" fontId="24" fillId="0" borderId="0" xfId="0" applyNumberFormat="1" applyFont="1" applyBorder="1" applyAlignment="1">
      <alignment horizontal="right" vertical="top" wrapText="1"/>
    </xf>
    <xf numFmtId="168" fontId="27" fillId="0" borderId="0" xfId="169" applyFont="1" applyBorder="1" applyAlignment="1" applyProtection="1">
      <alignment horizontal="left"/>
      <protection locked="0"/>
    </xf>
    <xf numFmtId="0" fontId="45" fillId="0" borderId="0" xfId="204" applyFont="1" applyFill="1" applyBorder="1"/>
    <xf numFmtId="168" fontId="28" fillId="0" borderId="0" xfId="184" applyFont="1" applyBorder="1" applyAlignment="1">
      <alignment horizontal="right"/>
    </xf>
    <xf numFmtId="168" fontId="27" fillId="0" borderId="0" xfId="184" applyFont="1" applyBorder="1" applyAlignment="1">
      <alignment horizontal="right"/>
    </xf>
    <xf numFmtId="0" fontId="28" fillId="0" borderId="0" xfId="170" applyNumberFormat="1" applyFont="1" applyBorder="1" applyAlignment="1" applyProtection="1">
      <alignment horizontal="left" wrapText="1" indent="1"/>
    </xf>
    <xf numFmtId="176" fontId="28" fillId="0" borderId="0" xfId="184" applyNumberFormat="1" applyFont="1" applyAlignment="1">
      <alignment horizontal="right"/>
    </xf>
    <xf numFmtId="168" fontId="27" fillId="0" borderId="0" xfId="184" applyFont="1" applyBorder="1" applyAlignment="1" applyProtection="1">
      <alignment horizontal="left"/>
      <protection locked="0"/>
    </xf>
    <xf numFmtId="175" fontId="28" fillId="0" borderId="0" xfId="184" applyNumberFormat="1" applyFont="1" applyBorder="1" applyAlignment="1" applyProtection="1">
      <alignment horizontal="right"/>
      <protection locked="0"/>
    </xf>
    <xf numFmtId="176" fontId="28" fillId="0" borderId="0" xfId="184" applyNumberFormat="1" applyFont="1" applyAlignment="1" applyProtection="1">
      <protection locked="0"/>
    </xf>
    <xf numFmtId="175" fontId="24" fillId="0" borderId="0" xfId="184" applyNumberFormat="1" applyFont="1" applyBorder="1" applyAlignment="1" applyProtection="1">
      <protection locked="0"/>
    </xf>
    <xf numFmtId="175" fontId="28" fillId="0" borderId="0" xfId="184" applyNumberFormat="1" applyFont="1" applyBorder="1" applyAlignment="1" applyProtection="1">
      <protection locked="0"/>
    </xf>
    <xf numFmtId="0" fontId="26" fillId="0" borderId="0" xfId="122" applyNumberFormat="1" applyFont="1" applyBorder="1" applyAlignment="1" applyProtection="1">
      <alignment horizontal="right"/>
    </xf>
    <xf numFmtId="168" fontId="27" fillId="0" borderId="0" xfId="184" applyFont="1" applyAlignment="1" applyProtection="1">
      <alignment horizontal="right"/>
      <protection locked="0"/>
    </xf>
    <xf numFmtId="168" fontId="28" fillId="0" borderId="0" xfId="169" applyFont="1" applyFill="1" applyBorder="1" applyAlignment="1" applyProtection="1">
      <alignment horizontal="right"/>
      <protection locked="0"/>
    </xf>
    <xf numFmtId="168" fontId="28" fillId="0" borderId="0" xfId="184" quotePrefix="1" applyFont="1" applyBorder="1" applyAlignment="1" applyProtection="1">
      <alignment horizontal="left"/>
    </xf>
    <xf numFmtId="168" fontId="27" fillId="0" borderId="0" xfId="169" applyFont="1" applyBorder="1"/>
    <xf numFmtId="168" fontId="28" fillId="0" borderId="0" xfId="184" applyFont="1" applyAlignment="1"/>
    <xf numFmtId="168" fontId="25" fillId="0" borderId="0" xfId="170" applyFont="1" applyBorder="1" applyAlignment="1" applyProtection="1">
      <alignment horizontal="left"/>
      <protection locked="0"/>
    </xf>
    <xf numFmtId="0" fontId="67" fillId="0" borderId="0" xfId="148" applyFont="1" applyFill="1" applyBorder="1" applyAlignment="1"/>
    <xf numFmtId="178" fontId="47" fillId="0" borderId="0" xfId="148" applyNumberFormat="1" applyFont="1" applyFill="1" applyBorder="1"/>
    <xf numFmtId="0" fontId="47" fillId="0" borderId="0" xfId="148" applyFont="1" applyFill="1" applyBorder="1"/>
    <xf numFmtId="0" fontId="24" fillId="0" borderId="12" xfId="148" applyFont="1" applyFill="1" applyBorder="1"/>
    <xf numFmtId="0" fontId="24" fillId="0" borderId="12" xfId="148" applyFont="1" applyFill="1" applyBorder="1" applyAlignment="1"/>
    <xf numFmtId="0" fontId="24" fillId="0" borderId="0" xfId="148" applyFont="1" applyFill="1" applyBorder="1"/>
    <xf numFmtId="0" fontId="24" fillId="0" borderId="0" xfId="148" applyFont="1" applyFill="1" applyBorder="1" applyAlignment="1">
      <alignment wrapText="1"/>
    </xf>
    <xf numFmtId="0" fontId="24" fillId="0" borderId="11" xfId="148" applyFont="1" applyFill="1" applyBorder="1" applyAlignment="1">
      <alignment wrapText="1"/>
    </xf>
    <xf numFmtId="2" fontId="24" fillId="0" borderId="11" xfId="148" applyNumberFormat="1" applyFont="1" applyFill="1" applyBorder="1" applyAlignment="1">
      <alignment horizontal="right" wrapText="1"/>
    </xf>
    <xf numFmtId="2" fontId="24" fillId="0" borderId="0" xfId="148" applyNumberFormat="1" applyFont="1" applyFill="1" applyBorder="1" applyAlignment="1">
      <alignment horizontal="right" wrapText="1"/>
    </xf>
    <xf numFmtId="0" fontId="22" fillId="0" borderId="0" xfId="148" applyFont="1" applyFill="1" applyBorder="1"/>
    <xf numFmtId="0" fontId="69" fillId="0" borderId="0" xfId="148" applyFont="1" applyFill="1" applyBorder="1"/>
    <xf numFmtId="170" fontId="22" fillId="0" borderId="0" xfId="148" applyNumberFormat="1" applyFont="1" applyFill="1" applyBorder="1"/>
    <xf numFmtId="175" fontId="22" fillId="0" borderId="0" xfId="148" applyNumberFormat="1" applyFont="1" applyFill="1" applyBorder="1"/>
    <xf numFmtId="1" fontId="22" fillId="0" borderId="0" xfId="148" applyNumberFormat="1" applyFont="1" applyFill="1" applyBorder="1"/>
    <xf numFmtId="0" fontId="24" fillId="0" borderId="0" xfId="148" applyFont="1" applyFill="1" applyBorder="1" applyAlignment="1">
      <alignment horizontal="right"/>
    </xf>
    <xf numFmtId="170" fontId="24" fillId="0" borderId="0" xfId="148" applyNumberFormat="1" applyFont="1" applyFill="1" applyBorder="1" applyAlignment="1">
      <alignment horizontal="right"/>
    </xf>
    <xf numFmtId="175" fontId="24" fillId="0" borderId="0" xfId="148" applyNumberFormat="1" applyFont="1" applyFill="1" applyBorder="1" applyAlignment="1">
      <alignment horizontal="right"/>
    </xf>
    <xf numFmtId="0" fontId="24" fillId="0" borderId="11" xfId="148" applyFont="1" applyFill="1" applyBorder="1"/>
    <xf numFmtId="175" fontId="24" fillId="0" borderId="11" xfId="148" applyNumberFormat="1" applyFont="1" applyFill="1" applyBorder="1" applyAlignment="1">
      <alignment horizontal="right"/>
    </xf>
    <xf numFmtId="0" fontId="47" fillId="0" borderId="0" xfId="148" applyFont="1" applyFill="1" applyBorder="1" applyAlignment="1">
      <alignment vertical="center"/>
    </xf>
    <xf numFmtId="0" fontId="45" fillId="0" borderId="0" xfId="148" applyFont="1" applyFill="1" applyBorder="1"/>
    <xf numFmtId="178" fontId="24" fillId="0" borderId="0" xfId="148" applyNumberFormat="1" applyFont="1" applyFill="1" applyBorder="1" applyAlignment="1">
      <alignment horizontal="right"/>
    </xf>
    <xf numFmtId="0" fontId="24" fillId="0" borderId="0" xfId="148" applyFont="1" applyFill="1" applyBorder="1" applyAlignment="1">
      <alignment horizontal="center"/>
    </xf>
    <xf numFmtId="0" fontId="24" fillId="0" borderId="0" xfId="148" applyFont="1" applyFill="1" applyBorder="1" applyAlignment="1">
      <alignment horizontal="right" wrapText="1"/>
    </xf>
    <xf numFmtId="178" fontId="24" fillId="0" borderId="0" xfId="148" applyNumberFormat="1" applyFont="1" applyFill="1" applyBorder="1" applyAlignment="1">
      <alignment horizontal="right" wrapText="1"/>
    </xf>
    <xf numFmtId="0" fontId="24" fillId="0" borderId="0" xfId="148" applyFont="1" applyFill="1" applyBorder="1" applyAlignment="1">
      <alignment horizontal="center" wrapText="1"/>
    </xf>
    <xf numFmtId="178" fontId="24" fillId="0" borderId="0" xfId="148" applyNumberFormat="1" applyFont="1" applyFill="1" applyBorder="1" applyAlignment="1">
      <alignment horizontal="right" wrapText="1" indent="1"/>
    </xf>
    <xf numFmtId="0" fontId="24" fillId="0" borderId="0" xfId="148" applyFont="1" applyFill="1" applyBorder="1" applyAlignment="1">
      <alignment horizontal="left" indent="1"/>
    </xf>
    <xf numFmtId="178" fontId="24" fillId="0" borderId="0" xfId="148" applyNumberFormat="1" applyFont="1" applyFill="1" applyBorder="1" applyAlignment="1">
      <alignment horizontal="left" indent="1"/>
    </xf>
    <xf numFmtId="3" fontId="22" fillId="0" borderId="0" xfId="0" applyNumberFormat="1" applyFont="1" applyProtection="1">
      <protection locked="0"/>
    </xf>
    <xf numFmtId="172" fontId="50" fillId="0" borderId="0" xfId="213" applyNumberFormat="1" applyFont="1" applyFill="1" applyBorder="1" applyProtection="1"/>
    <xf numFmtId="175" fontId="77" fillId="0" borderId="0" xfId="148" applyNumberFormat="1" applyFont="1" applyFill="1" applyBorder="1" applyAlignment="1"/>
    <xf numFmtId="169" fontId="28" fillId="0" borderId="0" xfId="195" applyNumberFormat="1" applyFont="1" applyFill="1" applyBorder="1" applyAlignment="1" applyProtection="1">
      <alignment horizontal="left"/>
    </xf>
    <xf numFmtId="4" fontId="22" fillId="0" borderId="0" xfId="0" applyNumberFormat="1" applyFont="1" applyFill="1" applyBorder="1" applyAlignment="1">
      <alignment horizontal="right" vertical="top" wrapText="1"/>
    </xf>
    <xf numFmtId="0" fontId="22" fillId="0" borderId="0" xfId="0" applyFont="1" applyFill="1" applyBorder="1" applyAlignment="1">
      <alignment horizontal="right" vertical="top" wrapText="1"/>
    </xf>
    <xf numFmtId="172" fontId="50" fillId="0" borderId="0" xfId="213" applyNumberFormat="1" applyFont="1" applyFill="1" applyBorder="1" applyAlignment="1" applyProtection="1"/>
    <xf numFmtId="168" fontId="78" fillId="0" borderId="0" xfId="182" applyNumberFormat="1" applyFont="1" applyFill="1" applyBorder="1" applyAlignment="1" applyProtection="1">
      <alignment horizontal="left"/>
    </xf>
    <xf numFmtId="175" fontId="24" fillId="0" borderId="0" xfId="148" applyNumberFormat="1" applyFont="1" applyFill="1" applyBorder="1" applyAlignment="1"/>
    <xf numFmtId="168" fontId="28" fillId="0" borderId="0" xfId="182" applyNumberFormat="1" applyFont="1" applyFill="1" applyBorder="1" applyAlignment="1" applyProtection="1">
      <alignment horizontal="left"/>
    </xf>
    <xf numFmtId="168" fontId="74" fillId="0" borderId="0" xfId="182" applyNumberFormat="1" applyFont="1" applyFill="1" applyBorder="1" applyProtection="1"/>
    <xf numFmtId="169" fontId="28" fillId="0" borderId="12" xfId="195" applyNumberFormat="1" applyFont="1" applyFill="1" applyBorder="1" applyAlignment="1" applyProtection="1">
      <alignment horizontal="left"/>
    </xf>
    <xf numFmtId="169" fontId="28" fillId="0" borderId="12" xfId="195" applyNumberFormat="1" applyFont="1" applyFill="1" applyBorder="1" applyProtection="1"/>
    <xf numFmtId="1" fontId="24" fillId="0" borderId="0" xfId="195" applyNumberFormat="1" applyFont="1" applyFill="1" applyBorder="1" applyAlignment="1" applyProtection="1">
      <alignment horizontal="right"/>
    </xf>
    <xf numFmtId="175" fontId="24" fillId="0" borderId="0" xfId="148" applyNumberFormat="1" applyFont="1" applyFill="1" applyBorder="1" applyAlignment="1">
      <alignment horizontal="center"/>
    </xf>
    <xf numFmtId="169" fontId="28" fillId="0" borderId="11" xfId="195" applyNumberFormat="1" applyFont="1" applyFill="1" applyBorder="1" applyAlignment="1" applyProtection="1">
      <alignment horizontal="left"/>
    </xf>
    <xf numFmtId="168" fontId="74" fillId="0" borderId="11" xfId="182" applyNumberFormat="1" applyFont="1" applyFill="1" applyBorder="1" applyProtection="1"/>
    <xf numFmtId="168" fontId="74" fillId="0" borderId="0" xfId="182" applyNumberFormat="1" applyFont="1" applyFill="1" applyProtection="1"/>
    <xf numFmtId="0" fontId="28" fillId="0" borderId="0" xfId="182" applyNumberFormat="1" applyFont="1" applyFill="1" applyBorder="1" applyAlignment="1" applyProtection="1">
      <alignment horizontal="left" wrapText="1"/>
    </xf>
    <xf numFmtId="175" fontId="22" fillId="0" borderId="0" xfId="148" applyNumberFormat="1" applyFont="1" applyFill="1" applyBorder="1" applyAlignment="1"/>
    <xf numFmtId="175" fontId="24" fillId="0" borderId="0" xfId="182" applyNumberFormat="1" applyFont="1" applyFill="1" applyBorder="1" applyAlignment="1" applyProtection="1">
      <alignment horizontal="right" wrapText="1"/>
      <protection locked="0"/>
    </xf>
    <xf numFmtId="169" fontId="78" fillId="0" borderId="0" xfId="195" applyNumberFormat="1" applyFont="1" applyFill="1" applyBorder="1" applyAlignment="1" applyProtection="1">
      <alignment horizontal="left"/>
    </xf>
    <xf numFmtId="168" fontId="78" fillId="0" borderId="0" xfId="195" applyNumberFormat="1" applyFont="1" applyFill="1" applyBorder="1" applyAlignment="1" applyProtection="1">
      <alignment horizontal="center"/>
    </xf>
    <xf numFmtId="169" fontId="78" fillId="0" borderId="12" xfId="195" applyNumberFormat="1" applyFont="1" applyFill="1" applyBorder="1" applyAlignment="1" applyProtection="1">
      <alignment horizontal="left"/>
    </xf>
    <xf numFmtId="168" fontId="78" fillId="0" borderId="12" xfId="195" applyNumberFormat="1" applyFont="1" applyFill="1" applyBorder="1" applyAlignment="1" applyProtection="1">
      <alignment horizontal="center"/>
    </xf>
    <xf numFmtId="168" fontId="74" fillId="0" borderId="12" xfId="182" applyNumberFormat="1" applyFont="1" applyFill="1" applyBorder="1" applyProtection="1"/>
    <xf numFmtId="169" fontId="28" fillId="0" borderId="0" xfId="195" applyNumberFormat="1" applyFont="1" applyFill="1" applyBorder="1" applyProtection="1"/>
    <xf numFmtId="168" fontId="78" fillId="0" borderId="11" xfId="182" applyNumberFormat="1" applyFont="1" applyFill="1" applyBorder="1" applyAlignment="1" applyProtection="1">
      <alignment horizontal="left"/>
    </xf>
    <xf numFmtId="168" fontId="78" fillId="0" borderId="11" xfId="182" applyNumberFormat="1" applyFont="1" applyFill="1" applyBorder="1" applyProtection="1"/>
    <xf numFmtId="168" fontId="28" fillId="0" borderId="11" xfId="182" applyNumberFormat="1" applyFont="1" applyFill="1" applyBorder="1" applyProtection="1"/>
    <xf numFmtId="0" fontId="24" fillId="0" borderId="0" xfId="195" applyNumberFormat="1" applyFont="1" applyFill="1" applyBorder="1" applyAlignment="1" applyProtection="1">
      <alignment horizontal="right"/>
    </xf>
    <xf numFmtId="1" fontId="24" fillId="0" borderId="0" xfId="195" applyNumberFormat="1" applyFont="1" applyFill="1" applyProtection="1"/>
    <xf numFmtId="175" fontId="24" fillId="0" borderId="0" xfId="148" applyNumberFormat="1" applyFont="1" applyFill="1" applyBorder="1"/>
    <xf numFmtId="175" fontId="24" fillId="0" borderId="0" xfId="148" applyNumberFormat="1" applyFont="1" applyFill="1"/>
    <xf numFmtId="1" fontId="24" fillId="0" borderId="0" xfId="148" applyNumberFormat="1" applyFont="1" applyFill="1" applyBorder="1" applyAlignment="1"/>
    <xf numFmtId="168" fontId="24" fillId="0" borderId="12" xfId="182" applyNumberFormat="1" applyFont="1" applyFill="1" applyBorder="1" applyProtection="1"/>
    <xf numFmtId="168" fontId="28" fillId="0" borderId="12" xfId="182" applyNumberFormat="1" applyFont="1" applyFill="1" applyBorder="1" applyProtection="1"/>
    <xf numFmtId="1" fontId="24" fillId="0" borderId="0" xfId="148" applyNumberFormat="1" applyFont="1" applyFill="1" applyBorder="1"/>
    <xf numFmtId="1" fontId="24" fillId="0" borderId="0" xfId="148" applyNumberFormat="1" applyFont="1" applyFill="1"/>
    <xf numFmtId="168" fontId="24" fillId="0" borderId="11" xfId="182" applyNumberFormat="1" applyFont="1" applyFill="1" applyBorder="1" applyProtection="1"/>
    <xf numFmtId="171" fontId="28" fillId="0" borderId="0" xfId="195" applyNumberFormat="1" applyFont="1" applyFill="1" applyBorder="1" applyProtection="1"/>
    <xf numFmtId="168" fontId="78" fillId="0" borderId="0" xfId="182" applyNumberFormat="1" applyFont="1" applyFill="1" applyBorder="1" applyProtection="1"/>
    <xf numFmtId="175" fontId="24" fillId="0" borderId="0" xfId="148" applyNumberFormat="1" applyFont="1" applyFill="1" applyBorder="1" applyAlignment="1">
      <alignment horizontal="right" indent="2"/>
    </xf>
    <xf numFmtId="168" fontId="28" fillId="0" borderId="0" xfId="182" applyNumberFormat="1" applyFont="1" applyFill="1" applyBorder="1" applyProtection="1"/>
    <xf numFmtId="3" fontId="24" fillId="0" borderId="0" xfId="148" applyNumberFormat="1" applyFont="1" applyFill="1" applyBorder="1" applyAlignment="1"/>
    <xf numFmtId="0" fontId="28" fillId="0" borderId="0" xfId="195" applyNumberFormat="1" applyFont="1" applyFill="1" applyBorder="1" applyAlignment="1" applyProtection="1">
      <alignment horizontal="left" wrapText="1"/>
    </xf>
    <xf numFmtId="175" fontId="47" fillId="0" borderId="0" xfId="148" applyNumberFormat="1" applyFont="1" applyFill="1" applyBorder="1" applyAlignment="1"/>
    <xf numFmtId="168" fontId="27" fillId="0" borderId="0" xfId="182" applyNumberFormat="1" applyFont="1" applyFill="1" applyBorder="1" applyAlignment="1" applyProtection="1">
      <alignment horizontal="left"/>
    </xf>
    <xf numFmtId="169" fontId="74" fillId="0" borderId="0" xfId="195" applyNumberFormat="1" applyFont="1" applyFill="1" applyBorder="1" applyAlignment="1" applyProtection="1">
      <alignment horizontal="left"/>
    </xf>
    <xf numFmtId="168" fontId="74" fillId="0" borderId="0" xfId="195" applyNumberFormat="1" applyFont="1" applyFill="1" applyBorder="1" applyAlignment="1" applyProtection="1">
      <alignment horizontal="center"/>
    </xf>
    <xf numFmtId="170" fontId="28" fillId="0" borderId="0" xfId="182" applyNumberFormat="1" applyFont="1" applyFill="1" applyBorder="1" applyAlignment="1" applyProtection="1">
      <alignment horizontal="center"/>
    </xf>
    <xf numFmtId="168" fontId="28" fillId="0" borderId="0" xfId="182" applyNumberFormat="1" applyFont="1" applyFill="1" applyProtection="1"/>
    <xf numFmtId="49" fontId="28" fillId="0" borderId="0" xfId="182" applyNumberFormat="1" applyFont="1" applyFill="1" applyBorder="1" applyProtection="1"/>
    <xf numFmtId="175" fontId="24" fillId="0" borderId="0" xfId="148" applyNumberFormat="1" applyFont="1" applyFill="1" applyBorder="1" applyAlignment="1">
      <alignment horizontal="right" vertical="center"/>
    </xf>
    <xf numFmtId="0" fontId="27" fillId="0" borderId="0" xfId="214" applyNumberFormat="1" applyFont="1" applyBorder="1" applyAlignment="1" applyProtection="1">
      <alignment horizontal="left" wrapText="1"/>
    </xf>
    <xf numFmtId="3" fontId="28" fillId="0" borderId="0" xfId="214" applyNumberFormat="1" applyFont="1" applyBorder="1" applyAlignment="1" applyProtection="1">
      <alignment horizontal="right" wrapText="1"/>
    </xf>
    <xf numFmtId="49" fontId="24" fillId="0" borderId="0" xfId="148" applyNumberFormat="1" applyFont="1" applyFill="1" applyBorder="1" applyAlignment="1">
      <alignment horizontal="left"/>
    </xf>
    <xf numFmtId="0" fontId="24" fillId="0" borderId="0" xfId="0" applyFont="1" applyFill="1" applyBorder="1"/>
    <xf numFmtId="0" fontId="28" fillId="0" borderId="0" xfId="214" applyNumberFormat="1" applyFont="1" applyBorder="1" applyAlignment="1" applyProtection="1">
      <alignment horizontal="left" indent="3"/>
    </xf>
    <xf numFmtId="172" fontId="50" fillId="0" borderId="0" xfId="213" applyNumberFormat="1" applyFont="1" applyFill="1" applyBorder="1" applyAlignment="1" applyProtection="1">
      <alignment horizontal="right"/>
    </xf>
    <xf numFmtId="0" fontId="28" fillId="0" borderId="0" xfId="214" applyNumberFormat="1" applyFont="1" applyBorder="1" applyAlignment="1" applyProtection="1">
      <alignment horizontal="left" wrapText="1"/>
    </xf>
    <xf numFmtId="175" fontId="24" fillId="0" borderId="0" xfId="148" applyNumberFormat="1" applyFont="1" applyFill="1" applyBorder="1" applyAlignment="1">
      <alignment horizontal="left" indent="4"/>
    </xf>
    <xf numFmtId="175" fontId="24" fillId="0" borderId="0" xfId="148" applyNumberFormat="1" applyFont="1" applyFill="1" applyBorder="1" applyAlignment="1">
      <alignment horizontal="left" indent="5"/>
    </xf>
    <xf numFmtId="4" fontId="67" fillId="0" borderId="0" xfId="0" applyNumberFormat="1" applyFont="1" applyFill="1" applyBorder="1" applyAlignment="1"/>
    <xf numFmtId="4" fontId="22" fillId="0" borderId="0" xfId="0" applyNumberFormat="1" applyFont="1" applyFill="1" applyBorder="1" applyAlignment="1"/>
    <xf numFmtId="4" fontId="24" fillId="0" borderId="0" xfId="0" applyNumberFormat="1" applyFont="1" applyFill="1" applyBorder="1" applyAlignment="1"/>
    <xf numFmtId="4" fontId="68" fillId="0" borderId="0" xfId="0" applyNumberFormat="1" applyFont="1" applyFill="1" applyBorder="1" applyAlignment="1"/>
    <xf numFmtId="172" fontId="52" fillId="0" borderId="0" xfId="213" applyNumberFormat="1" applyFont="1" applyFill="1" applyBorder="1" applyProtection="1"/>
    <xf numFmtId="4" fontId="24" fillId="0" borderId="0" xfId="0" applyNumberFormat="1" applyFont="1" applyFill="1" applyBorder="1" applyAlignment="1">
      <alignment horizontal="right"/>
    </xf>
    <xf numFmtId="4" fontId="24" fillId="0" borderId="12" xfId="0" applyNumberFormat="1" applyFont="1" applyFill="1" applyBorder="1" applyAlignment="1"/>
    <xf numFmtId="4" fontId="22" fillId="0" borderId="12" xfId="0" applyNumberFormat="1" applyFont="1" applyFill="1" applyBorder="1" applyAlignment="1">
      <alignment horizontal="right"/>
    </xf>
    <xf numFmtId="49" fontId="24" fillId="0" borderId="0" xfId="0" applyNumberFormat="1" applyFont="1" applyFill="1" applyBorder="1" applyAlignment="1">
      <alignment horizontal="right"/>
    </xf>
    <xf numFmtId="4" fontId="24" fillId="0" borderId="0" xfId="0" applyNumberFormat="1" applyFont="1" applyFill="1" applyBorder="1" applyAlignment="1">
      <alignment horizontal="left"/>
    </xf>
    <xf numFmtId="172" fontId="25" fillId="0" borderId="0" xfId="212" applyFont="1" applyFill="1" applyProtection="1"/>
    <xf numFmtId="172" fontId="50" fillId="0" borderId="0" xfId="212" applyFont="1" applyFill="1" applyProtection="1"/>
    <xf numFmtId="4" fontId="24" fillId="0" borderId="11" xfId="0" applyNumberFormat="1" applyFont="1" applyFill="1" applyBorder="1" applyAlignment="1">
      <alignment horizontal="left"/>
    </xf>
    <xf numFmtId="4" fontId="24" fillId="0" borderId="11" xfId="0" applyNumberFormat="1" applyFont="1" applyFill="1" applyBorder="1" applyAlignment="1">
      <alignment horizontal="right"/>
    </xf>
    <xf numFmtId="4" fontId="47" fillId="0" borderId="0" xfId="0" applyNumberFormat="1" applyFont="1" applyFill="1" applyBorder="1" applyAlignment="1"/>
    <xf numFmtId="175" fontId="24" fillId="0" borderId="0" xfId="154" applyNumberFormat="1" applyFont="1" applyFill="1" applyBorder="1" applyAlignment="1"/>
    <xf numFmtId="175" fontId="22" fillId="0" borderId="0" xfId="154" applyNumberFormat="1" applyFont="1" applyFill="1" applyBorder="1" applyAlignment="1"/>
    <xf numFmtId="172" fontId="67" fillId="0" borderId="0" xfId="213" applyNumberFormat="1" applyFont="1" applyFill="1" applyBorder="1" applyAlignment="1" applyProtection="1">
      <alignment horizontal="left"/>
    </xf>
    <xf numFmtId="168" fontId="74" fillId="0" borderId="0" xfId="211" applyFont="1"/>
    <xf numFmtId="172" fontId="79" fillId="0" borderId="0" xfId="209" applyNumberFormat="1" applyFont="1"/>
    <xf numFmtId="172" fontId="79" fillId="0" borderId="0" xfId="209" applyNumberFormat="1" applyFont="1" applyAlignment="1">
      <alignment horizontal="center"/>
    </xf>
    <xf numFmtId="49" fontId="79" fillId="0" borderId="0" xfId="209" applyNumberFormat="1" applyFont="1" applyAlignment="1">
      <alignment horizontal="right"/>
    </xf>
    <xf numFmtId="172" fontId="79" fillId="0" borderId="0" xfId="209" applyNumberFormat="1" applyFont="1" applyAlignment="1">
      <alignment horizontal="right"/>
    </xf>
    <xf numFmtId="168" fontId="27" fillId="0" borderId="0" xfId="211" applyFont="1" applyBorder="1" applyAlignment="1" applyProtection="1">
      <alignment horizontal="left"/>
      <protection locked="0"/>
    </xf>
    <xf numFmtId="168" fontId="28" fillId="0" borderId="0" xfId="211" applyFont="1" applyBorder="1"/>
    <xf numFmtId="168" fontId="28" fillId="0" borderId="0" xfId="211" applyFont="1" applyBorder="1" applyAlignment="1" applyProtection="1">
      <alignment horizontal="left"/>
      <protection locked="0"/>
    </xf>
    <xf numFmtId="172" fontId="80" fillId="0" borderId="0" xfId="209" applyNumberFormat="1" applyFont="1" applyBorder="1"/>
    <xf numFmtId="172" fontId="80" fillId="0" borderId="0" xfId="209" applyNumberFormat="1" applyFont="1" applyBorder="1" applyAlignment="1">
      <alignment horizontal="center"/>
    </xf>
    <xf numFmtId="49" fontId="80" fillId="0" borderId="0" xfId="209" applyNumberFormat="1" applyFont="1" applyBorder="1" applyAlignment="1">
      <alignment horizontal="right"/>
    </xf>
    <xf numFmtId="172" fontId="80" fillId="0" borderId="0" xfId="209" applyNumberFormat="1" applyFont="1" applyBorder="1" applyAlignment="1">
      <alignment horizontal="right"/>
    </xf>
    <xf numFmtId="168" fontId="28" fillId="0" borderId="12" xfId="211" applyFont="1" applyFill="1" applyBorder="1"/>
    <xf numFmtId="172" fontId="80" fillId="0" borderId="12" xfId="209" applyNumberFormat="1" applyFont="1" applyFill="1" applyBorder="1" applyAlignment="1">
      <alignment horizontal="right"/>
    </xf>
    <xf numFmtId="49" fontId="80" fillId="0" borderId="12" xfId="209" applyNumberFormat="1" applyFont="1" applyFill="1" applyBorder="1" applyAlignment="1">
      <alignment horizontal="right"/>
    </xf>
    <xf numFmtId="168" fontId="80" fillId="0" borderId="12" xfId="211" applyFont="1" applyFill="1" applyBorder="1"/>
    <xf numFmtId="172" fontId="80" fillId="0" borderId="12" xfId="209" applyNumberFormat="1" applyFont="1" applyFill="1" applyBorder="1" applyAlignment="1"/>
    <xf numFmtId="168" fontId="28" fillId="0" borderId="0" xfId="211" applyFont="1" applyFill="1" applyBorder="1" applyAlignment="1">
      <alignment vertical="center"/>
    </xf>
    <xf numFmtId="49" fontId="80" fillId="0" borderId="0" xfId="209" applyNumberFormat="1" applyFont="1" applyFill="1" applyBorder="1" applyAlignment="1">
      <alignment horizontal="right"/>
    </xf>
    <xf numFmtId="172" fontId="80" fillId="0" borderId="0" xfId="209" applyNumberFormat="1" applyFont="1" applyFill="1" applyBorder="1" applyAlignment="1">
      <alignment horizontal="right"/>
    </xf>
    <xf numFmtId="168" fontId="28" fillId="0" borderId="0" xfId="211" applyFont="1" applyFill="1" applyBorder="1" applyAlignment="1" applyProtection="1">
      <alignment horizontal="center" vertical="center"/>
      <protection locked="0"/>
    </xf>
    <xf numFmtId="49" fontId="80" fillId="0" borderId="0" xfId="209" applyNumberFormat="1" applyFont="1" applyFill="1" applyBorder="1" applyAlignment="1" applyProtection="1">
      <alignment horizontal="right"/>
      <protection locked="0"/>
    </xf>
    <xf numFmtId="168" fontId="28" fillId="0" borderId="0" xfId="211" applyFont="1" applyFill="1" applyBorder="1" applyAlignment="1" applyProtection="1">
      <alignment horizontal="left" vertical="center"/>
      <protection locked="0"/>
    </xf>
    <xf numFmtId="49" fontId="80" fillId="0" borderId="0" xfId="209" quotePrefix="1" applyNumberFormat="1" applyFont="1" applyFill="1" applyBorder="1" applyAlignment="1" applyProtection="1">
      <alignment horizontal="right"/>
      <protection locked="0"/>
    </xf>
    <xf numFmtId="172" fontId="80" fillId="0" borderId="0" xfId="209" quotePrefix="1" applyNumberFormat="1" applyFont="1" applyFill="1" applyBorder="1" applyAlignment="1" applyProtection="1">
      <alignment horizontal="right"/>
      <protection locked="0"/>
    </xf>
    <xf numFmtId="168" fontId="78" fillId="0" borderId="11" xfId="211" applyFont="1" applyFill="1" applyBorder="1"/>
    <xf numFmtId="172" fontId="80" fillId="0" borderId="11" xfId="209" applyNumberFormat="1" applyFont="1" applyFill="1" applyBorder="1" applyAlignment="1" applyProtection="1">
      <alignment horizontal="left"/>
      <protection locked="0"/>
    </xf>
    <xf numFmtId="172" fontId="80" fillId="0" borderId="11" xfId="209" applyNumberFormat="1" applyFont="1" applyFill="1" applyBorder="1" applyAlignment="1" applyProtection="1">
      <alignment horizontal="center"/>
      <protection locked="0"/>
    </xf>
    <xf numFmtId="49" fontId="80" fillId="0" borderId="11" xfId="209" applyNumberFormat="1" applyFont="1" applyFill="1" applyBorder="1" applyAlignment="1" applyProtection="1">
      <alignment horizontal="right"/>
      <protection locked="0"/>
    </xf>
    <xf numFmtId="172" fontId="80" fillId="0" borderId="11" xfId="209" applyNumberFormat="1" applyFont="1" applyFill="1" applyBorder="1" applyAlignment="1" applyProtection="1">
      <alignment horizontal="right"/>
      <protection locked="0"/>
    </xf>
    <xf numFmtId="168" fontId="28" fillId="0" borderId="12" xfId="211" applyFont="1" applyBorder="1"/>
    <xf numFmtId="168" fontId="28" fillId="0" borderId="12" xfId="211" applyFont="1" applyBorder="1" applyAlignment="1" applyProtection="1">
      <alignment horizontal="left"/>
      <protection locked="0"/>
    </xf>
    <xf numFmtId="172" fontId="80" fillId="0" borderId="12" xfId="209" applyNumberFormat="1" applyFont="1" applyBorder="1" applyAlignment="1" applyProtection="1">
      <alignment horizontal="left"/>
      <protection locked="0"/>
    </xf>
    <xf numFmtId="172" fontId="80" fillId="0" borderId="12" xfId="209" applyNumberFormat="1" applyFont="1" applyBorder="1" applyAlignment="1" applyProtection="1">
      <alignment horizontal="center"/>
      <protection locked="0"/>
    </xf>
    <xf numFmtId="49" fontId="80" fillId="0" borderId="12" xfId="209" applyNumberFormat="1" applyFont="1" applyBorder="1" applyAlignment="1" applyProtection="1">
      <alignment horizontal="right"/>
      <protection locked="0"/>
    </xf>
    <xf numFmtId="172" fontId="80" fillId="0" borderId="12" xfId="209" applyNumberFormat="1" applyFont="1" applyBorder="1" applyAlignment="1" applyProtection="1">
      <alignment horizontal="right"/>
      <protection locked="0"/>
    </xf>
    <xf numFmtId="172" fontId="80" fillId="0" borderId="12" xfId="209" applyNumberFormat="1" applyFont="1" applyBorder="1"/>
    <xf numFmtId="0" fontId="24" fillId="0" borderId="0" xfId="0" applyNumberFormat="1" applyFont="1" applyFill="1" applyBorder="1" applyAlignment="1">
      <alignment horizontal="left" wrapText="1"/>
    </xf>
    <xf numFmtId="168" fontId="28" fillId="0" borderId="11" xfId="211" applyFont="1" applyBorder="1" applyAlignment="1">
      <alignment vertical="center"/>
    </xf>
    <xf numFmtId="0" fontId="24" fillId="0" borderId="11" xfId="0" applyFont="1" applyFill="1" applyBorder="1" applyAlignment="1">
      <alignment horizontal="left" vertical="center"/>
    </xf>
    <xf numFmtId="0" fontId="80" fillId="0" borderId="11" xfId="0" applyFont="1" applyFill="1" applyBorder="1" applyAlignment="1">
      <alignment horizontal="left" vertical="center"/>
    </xf>
    <xf numFmtId="168" fontId="28" fillId="0" borderId="0" xfId="211" applyFont="1" applyAlignment="1">
      <alignment vertical="center"/>
    </xf>
    <xf numFmtId="172" fontId="80" fillId="0" borderId="0" xfId="209" applyNumberFormat="1" applyFont="1" applyFill="1" applyAlignment="1">
      <alignment vertical="center"/>
    </xf>
    <xf numFmtId="172" fontId="80" fillId="0" borderId="0" xfId="209" applyNumberFormat="1" applyFont="1" applyFill="1" applyAlignment="1">
      <alignment horizontal="center" vertical="center"/>
    </xf>
    <xf numFmtId="49" fontId="80" fillId="0" borderId="0" xfId="209" applyNumberFormat="1" applyFont="1" applyFill="1" applyAlignment="1">
      <alignment horizontal="right" vertical="center"/>
    </xf>
    <xf numFmtId="172" fontId="80" fillId="0" borderId="0" xfId="209" applyNumberFormat="1" applyFont="1" applyFill="1" applyAlignment="1">
      <alignment horizontal="right" vertical="center"/>
    </xf>
    <xf numFmtId="172" fontId="80" fillId="0" borderId="0" xfId="209" applyNumberFormat="1" applyFont="1" applyAlignment="1">
      <alignment vertical="center"/>
    </xf>
    <xf numFmtId="172" fontId="80" fillId="0" borderId="0" xfId="209" applyNumberFormat="1" applyFont="1" applyAlignment="1">
      <alignment horizontal="center" vertical="center"/>
    </xf>
    <xf numFmtId="49" fontId="80" fillId="0" borderId="0" xfId="209" applyNumberFormat="1" applyFont="1" applyAlignment="1">
      <alignment horizontal="right" vertical="center"/>
    </xf>
    <xf numFmtId="172" fontId="80" fillId="0" borderId="0" xfId="209" applyNumberFormat="1" applyFont="1" applyAlignment="1">
      <alignment horizontal="right" vertical="center"/>
    </xf>
    <xf numFmtId="170" fontId="80" fillId="0" borderId="0" xfId="209" applyNumberFormat="1" applyFont="1"/>
    <xf numFmtId="172" fontId="25" fillId="0" borderId="0" xfId="213" applyNumberFormat="1" applyFont="1" applyFill="1" applyBorder="1" applyAlignment="1" applyProtection="1">
      <alignment horizontal="right"/>
    </xf>
    <xf numFmtId="172" fontId="52" fillId="0" borderId="0" xfId="213" applyNumberFormat="1" applyFont="1" applyFill="1" applyBorder="1" applyAlignment="1" applyProtection="1"/>
    <xf numFmtId="172" fontId="22" fillId="0" borderId="0" xfId="213" applyNumberFormat="1" applyFont="1" applyFill="1" applyBorder="1" applyAlignment="1" applyProtection="1">
      <alignment horizontal="left"/>
    </xf>
    <xf numFmtId="172" fontId="24" fillId="0" borderId="12" xfId="213" applyNumberFormat="1" applyFont="1" applyFill="1" applyBorder="1" applyProtection="1"/>
    <xf numFmtId="172" fontId="50" fillId="0" borderId="12" xfId="213" applyNumberFormat="1" applyFont="1" applyFill="1" applyBorder="1" applyProtection="1"/>
    <xf numFmtId="172" fontId="24" fillId="0" borderId="12" xfId="213" applyNumberFormat="1" applyFont="1" applyFill="1" applyBorder="1" applyAlignment="1" applyProtection="1">
      <alignment horizontal="left"/>
    </xf>
    <xf numFmtId="172" fontId="24" fillId="0" borderId="12" xfId="213" applyNumberFormat="1" applyFont="1" applyFill="1" applyBorder="1" applyAlignment="1" applyProtection="1"/>
    <xf numFmtId="172" fontId="24" fillId="0" borderId="0" xfId="213" applyNumberFormat="1" applyFont="1" applyFill="1" applyBorder="1" applyAlignment="1" applyProtection="1">
      <alignment horizontal="left"/>
    </xf>
    <xf numFmtId="172" fontId="24" fillId="0" borderId="0" xfId="213" applyNumberFormat="1" applyFont="1" applyFill="1" applyBorder="1" applyAlignment="1" applyProtection="1">
      <alignment horizontal="right"/>
    </xf>
    <xf numFmtId="172" fontId="24" fillId="0" borderId="11" xfId="213" applyNumberFormat="1" applyFont="1" applyFill="1" applyBorder="1" applyProtection="1"/>
    <xf numFmtId="172" fontId="50" fillId="0" borderId="11" xfId="213" applyNumberFormat="1" applyFont="1" applyFill="1" applyBorder="1" applyProtection="1"/>
    <xf numFmtId="172" fontId="24" fillId="0" borderId="11" xfId="213" applyNumberFormat="1" applyFont="1" applyFill="1" applyBorder="1" applyAlignment="1" applyProtection="1">
      <alignment horizontal="left"/>
    </xf>
    <xf numFmtId="172" fontId="24" fillId="0" borderId="11" xfId="213" applyNumberFormat="1" applyFont="1" applyFill="1" applyBorder="1" applyAlignment="1" applyProtection="1">
      <alignment horizontal="right"/>
    </xf>
    <xf numFmtId="172" fontId="24" fillId="0" borderId="0" xfId="213" applyNumberFormat="1" applyFont="1" applyFill="1" applyBorder="1" applyProtection="1"/>
    <xf numFmtId="172" fontId="24" fillId="0" borderId="0" xfId="213" applyNumberFormat="1" applyFont="1" applyFill="1" applyBorder="1" applyAlignment="1" applyProtection="1">
      <alignment horizontal="left" indent="2"/>
    </xf>
    <xf numFmtId="172" fontId="47" fillId="0" borderId="0" xfId="213" applyNumberFormat="1" applyFont="1" applyFill="1" applyBorder="1" applyAlignment="1" applyProtection="1">
      <alignment horizontal="right"/>
    </xf>
    <xf numFmtId="172" fontId="47" fillId="0" borderId="0" xfId="213" applyNumberFormat="1" applyFont="1" applyFill="1" applyBorder="1" applyAlignment="1" applyProtection="1"/>
    <xf numFmtId="172" fontId="47" fillId="0" borderId="0" xfId="213" applyNumberFormat="1" applyFont="1" applyFill="1" applyBorder="1" applyProtection="1"/>
    <xf numFmtId="0" fontId="45" fillId="0" borderId="0" xfId="0" applyFont="1" applyFill="1" applyBorder="1"/>
    <xf numFmtId="172" fontId="25" fillId="0" borderId="0" xfId="212" applyFont="1" applyFill="1" applyBorder="1" applyAlignment="1" applyProtection="1">
      <alignment horizontal="right"/>
    </xf>
    <xf numFmtId="172" fontId="25" fillId="0" borderId="0" xfId="212" applyFont="1" applyFill="1" applyBorder="1" applyAlignment="1" applyProtection="1"/>
    <xf numFmtId="172" fontId="71" fillId="0" borderId="0" xfId="212" applyFont="1" applyFill="1" applyBorder="1" applyProtection="1"/>
    <xf numFmtId="172" fontId="22" fillId="0" borderId="0" xfId="212" applyFont="1" applyFill="1" applyBorder="1" applyAlignment="1" applyProtection="1">
      <alignment horizontal="left"/>
    </xf>
    <xf numFmtId="172" fontId="47" fillId="0" borderId="0" xfId="212" applyFont="1" applyFill="1" applyBorder="1" applyAlignment="1" applyProtection="1">
      <alignment horizontal="right"/>
    </xf>
    <xf numFmtId="172" fontId="47" fillId="0" borderId="0" xfId="212" applyFont="1" applyFill="1" applyBorder="1" applyAlignment="1" applyProtection="1"/>
    <xf numFmtId="172" fontId="47" fillId="0" borderId="0" xfId="212" applyFont="1" applyFill="1" applyBorder="1" applyProtection="1"/>
    <xf numFmtId="172" fontId="47" fillId="0" borderId="0" xfId="212" applyFont="1" applyFill="1" applyBorder="1" applyAlignment="1" applyProtection="1">
      <alignment horizontal="left"/>
    </xf>
    <xf numFmtId="172" fontId="29" fillId="0" borderId="0" xfId="212" applyFont="1" applyFill="1" applyBorder="1" applyProtection="1"/>
    <xf numFmtId="172" fontId="24" fillId="0" borderId="0" xfId="212" applyFont="1" applyFill="1" applyBorder="1" applyAlignment="1" applyProtection="1">
      <alignment horizontal="right"/>
    </xf>
    <xf numFmtId="2" fontId="24" fillId="0" borderId="0" xfId="202" applyNumberFormat="1" applyFont="1" applyFill="1" applyBorder="1" applyAlignment="1">
      <alignment horizontal="right" vertical="center"/>
    </xf>
    <xf numFmtId="0" fontId="24" fillId="0" borderId="0" xfId="204" applyFont="1" applyFill="1" applyBorder="1" applyAlignment="1">
      <alignment horizontal="right"/>
    </xf>
    <xf numFmtId="172" fontId="24" fillId="0" borderId="0" xfId="212" applyFont="1" applyFill="1" applyBorder="1" applyAlignment="1" applyProtection="1">
      <alignment horizontal="left"/>
    </xf>
    <xf numFmtId="3" fontId="69" fillId="0" borderId="0" xfId="212" applyNumberFormat="1" applyFont="1" applyFill="1" applyBorder="1" applyAlignment="1" applyProtection="1">
      <alignment horizontal="right"/>
    </xf>
    <xf numFmtId="3" fontId="47" fillId="0" borderId="0" xfId="212" applyNumberFormat="1" applyFont="1" applyFill="1" applyBorder="1" applyAlignment="1" applyProtection="1">
      <alignment horizontal="right"/>
    </xf>
    <xf numFmtId="3" fontId="51" fillId="0" borderId="0" xfId="207" applyNumberFormat="1" applyFont="1" applyBorder="1" applyAlignment="1" applyProtection="1">
      <protection locked="0"/>
    </xf>
    <xf numFmtId="175" fontId="47" fillId="0" borderId="0" xfId="212" applyNumberFormat="1" applyFont="1" applyFill="1" applyBorder="1" applyAlignment="1" applyProtection="1">
      <protection locked="0"/>
    </xf>
    <xf numFmtId="172" fontId="50" fillId="0" borderId="0" xfId="212" applyFont="1" applyFill="1" applyBorder="1" applyProtection="1"/>
    <xf numFmtId="172" fontId="50" fillId="0" borderId="0" xfId="212" applyFont="1" applyFill="1" applyBorder="1" applyAlignment="1" applyProtection="1">
      <alignment horizontal="right"/>
    </xf>
    <xf numFmtId="172" fontId="50" fillId="0" borderId="0" xfId="212" applyFont="1" applyFill="1" applyAlignment="1" applyProtection="1">
      <alignment horizontal="right"/>
    </xf>
    <xf numFmtId="175" fontId="24" fillId="0" borderId="0" xfId="148" applyNumberFormat="1" applyFont="1" applyFill="1" applyBorder="1" applyAlignment="1">
      <alignment wrapText="1"/>
    </xf>
    <xf numFmtId="169" fontId="24" fillId="0" borderId="0" xfId="197" applyNumberFormat="1" applyFont="1" applyBorder="1"/>
    <xf numFmtId="4" fontId="24" fillId="0" borderId="0" xfId="135" applyNumberFormat="1" applyFont="1" applyBorder="1"/>
    <xf numFmtId="169" fontId="28" fillId="0" borderId="0" xfId="197" applyNumberFormat="1" applyFont="1" applyBorder="1" applyAlignment="1" applyProtection="1">
      <alignment horizontal="left" indent="1"/>
      <protection locked="0"/>
    </xf>
    <xf numFmtId="0" fontId="24" fillId="0" borderId="0" xfId="135" applyFont="1" applyBorder="1"/>
    <xf numFmtId="0" fontId="24" fillId="0" borderId="0" xfId="135" applyFont="1" applyFill="1" applyBorder="1"/>
    <xf numFmtId="170" fontId="22" fillId="0" borderId="0" xfId="135" applyNumberFormat="1" applyFont="1" applyFill="1" applyBorder="1"/>
    <xf numFmtId="170" fontId="24" fillId="0" borderId="0" xfId="135" applyNumberFormat="1" applyFont="1" applyFill="1" applyBorder="1"/>
    <xf numFmtId="170" fontId="24" fillId="0" borderId="0" xfId="135" applyNumberFormat="1" applyFont="1" applyBorder="1"/>
    <xf numFmtId="2" fontId="24" fillId="0" borderId="0" xfId="135" applyNumberFormat="1" applyFont="1" applyBorder="1"/>
    <xf numFmtId="0" fontId="24" fillId="0" borderId="0" xfId="204" applyFont="1" applyFill="1" applyBorder="1"/>
    <xf numFmtId="168" fontId="28" fillId="0" borderId="0" xfId="182" applyNumberFormat="1" applyFont="1" applyFill="1" applyBorder="1" applyAlignment="1" applyProtection="1">
      <alignment horizontal="right"/>
    </xf>
    <xf numFmtId="0" fontId="70" fillId="0" borderId="0" xfId="167" applyNumberFormat="1" applyFont="1" applyFill="1" applyBorder="1" applyAlignment="1" applyProtection="1">
      <alignment horizontal="left"/>
    </xf>
    <xf numFmtId="0" fontId="24" fillId="0" borderId="0" xfId="167" applyNumberFormat="1" applyFont="1" applyFill="1" applyBorder="1" applyAlignment="1" applyProtection="1">
      <alignment horizontal="left"/>
    </xf>
    <xf numFmtId="2" fontId="24" fillId="0" borderId="0" xfId="167" applyNumberFormat="1" applyFont="1" applyFill="1" applyBorder="1" applyAlignment="1" applyProtection="1">
      <alignment horizontal="left"/>
    </xf>
    <xf numFmtId="178" fontId="24" fillId="0" borderId="0" xfId="148" applyNumberFormat="1" applyFont="1" applyFill="1" applyBorder="1"/>
    <xf numFmtId="0" fontId="24" fillId="0" borderId="0" xfId="148" applyFont="1" applyFill="1" applyBorder="1" applyAlignment="1">
      <alignment horizontal="left"/>
    </xf>
    <xf numFmtId="4" fontId="50" fillId="0" borderId="0" xfId="135" applyNumberFormat="1" applyFont="1" applyAlignment="1">
      <alignment horizontal="right"/>
    </xf>
    <xf numFmtId="4" fontId="50" fillId="0" borderId="0" xfId="135" applyNumberFormat="1" applyFont="1"/>
    <xf numFmtId="168" fontId="50" fillId="0" borderId="0" xfId="180" applyNumberFormat="1" applyFont="1" applyProtection="1"/>
    <xf numFmtId="168" fontId="66" fillId="0" borderId="0" xfId="180" applyNumberFormat="1" applyFont="1" applyProtection="1"/>
    <xf numFmtId="4" fontId="66" fillId="0" borderId="0" xfId="135" applyNumberFormat="1" applyFont="1"/>
    <xf numFmtId="0" fontId="24" fillId="0" borderId="11" xfId="0" applyFont="1" applyBorder="1" applyAlignment="1">
      <alignment horizontal="right"/>
    </xf>
    <xf numFmtId="4" fontId="22" fillId="0" borderId="0" xfId="135" applyNumberFormat="1" applyFont="1" applyBorder="1" applyAlignment="1">
      <alignment horizontal="right" wrapText="1"/>
    </xf>
    <xf numFmtId="4" fontId="50" fillId="0" borderId="11" xfId="135" applyNumberFormat="1" applyFont="1" applyBorder="1"/>
    <xf numFmtId="4" fontId="50" fillId="0" borderId="11" xfId="135" applyNumberFormat="1" applyFont="1" applyBorder="1" applyAlignment="1">
      <alignment horizontal="right"/>
    </xf>
    <xf numFmtId="172" fontId="25" fillId="0" borderId="0" xfId="213" applyNumberFormat="1" applyFont="1" applyFill="1" applyBorder="1" applyProtection="1"/>
    <xf numFmtId="168" fontId="27" fillId="0" borderId="0" xfId="180" applyNumberFormat="1" applyFont="1" applyAlignment="1" applyProtection="1">
      <alignment horizontal="right"/>
      <protection locked="0"/>
    </xf>
    <xf numFmtId="168" fontId="51" fillId="0" borderId="0" xfId="180" applyNumberFormat="1" applyFont="1" applyBorder="1" applyAlignment="1" applyProtection="1">
      <alignment horizontal="left"/>
      <protection locked="0"/>
    </xf>
    <xf numFmtId="168" fontId="51" fillId="0" borderId="0" xfId="180" applyNumberFormat="1" applyFont="1" applyBorder="1" applyAlignment="1" applyProtection="1">
      <alignment horizontal="right"/>
      <protection locked="0"/>
    </xf>
    <xf numFmtId="4" fontId="47" fillId="0" borderId="0" xfId="135" applyNumberFormat="1" applyFont="1" applyBorder="1"/>
    <xf numFmtId="4" fontId="47" fillId="0" borderId="0" xfId="135" applyNumberFormat="1" applyFont="1" applyBorder="1" applyAlignment="1">
      <alignment horizontal="right"/>
    </xf>
    <xf numFmtId="4" fontId="47" fillId="0" borderId="12" xfId="135" applyNumberFormat="1" applyFont="1" applyFill="1" applyBorder="1"/>
    <xf numFmtId="4" fontId="47" fillId="0" borderId="12" xfId="135" applyNumberFormat="1" applyFont="1" applyFill="1" applyBorder="1" applyAlignment="1">
      <alignment horizontal="right"/>
    </xf>
    <xf numFmtId="1" fontId="24" fillId="0" borderId="0" xfId="135" applyNumberFormat="1" applyFont="1" applyFill="1" applyBorder="1" applyAlignment="1">
      <alignment horizontal="right"/>
    </xf>
    <xf numFmtId="168" fontId="28" fillId="0" borderId="11" xfId="191" applyNumberFormat="1" applyFont="1" applyFill="1" applyBorder="1" applyAlignment="1" applyProtection="1">
      <alignment horizontal="left"/>
    </xf>
    <xf numFmtId="168" fontId="28" fillId="0" borderId="11" xfId="191" applyNumberFormat="1" applyFont="1" applyFill="1" applyBorder="1" applyAlignment="1" applyProtection="1">
      <alignment horizontal="right"/>
    </xf>
    <xf numFmtId="1" fontId="28" fillId="0" borderId="11" xfId="191" applyNumberFormat="1" applyFont="1" applyFill="1" applyBorder="1" applyAlignment="1" applyProtection="1">
      <alignment horizontal="right"/>
    </xf>
    <xf numFmtId="168" fontId="28" fillId="0" borderId="12" xfId="191" applyNumberFormat="1" applyFont="1" applyBorder="1" applyProtection="1"/>
    <xf numFmtId="168" fontId="28" fillId="0" borderId="12" xfId="191" applyNumberFormat="1" applyFont="1" applyBorder="1" applyAlignment="1" applyProtection="1">
      <alignment horizontal="right"/>
    </xf>
    <xf numFmtId="4" fontId="27" fillId="0" borderId="0" xfId="191" applyNumberFormat="1" applyFont="1" applyBorder="1" applyAlignment="1" applyProtection="1">
      <alignment horizontal="right" wrapText="1"/>
    </xf>
    <xf numFmtId="4" fontId="22" fillId="0" borderId="0" xfId="179" applyNumberFormat="1" applyFont="1" applyBorder="1" applyAlignment="1" applyProtection="1">
      <alignment horizontal="right" wrapText="1"/>
    </xf>
    <xf numFmtId="0" fontId="22" fillId="0" borderId="0" xfId="135" applyNumberFormat="1" applyFont="1" applyFill="1" applyBorder="1" applyAlignment="1">
      <alignment horizontal="left" wrapText="1" indent="1"/>
    </xf>
    <xf numFmtId="0" fontId="24" fillId="0" borderId="0" xfId="135" applyNumberFormat="1" applyFont="1" applyFill="1" applyBorder="1" applyAlignment="1">
      <alignment horizontal="left" wrapText="1" indent="2"/>
    </xf>
    <xf numFmtId="4" fontId="24" fillId="0" borderId="0" xfId="135" applyNumberFormat="1" applyFont="1" applyFill="1" applyBorder="1" applyAlignment="1">
      <alignment horizontal="right" wrapText="1" indent="1"/>
    </xf>
    <xf numFmtId="4" fontId="22" fillId="0" borderId="0" xfId="135" applyNumberFormat="1" applyFont="1" applyFill="1" applyBorder="1" applyAlignment="1">
      <alignment horizontal="right" wrapText="1" indent="1"/>
    </xf>
    <xf numFmtId="4" fontId="22" fillId="0" borderId="0" xfId="135" applyNumberFormat="1" applyFont="1" applyFill="1" applyBorder="1" applyAlignment="1">
      <alignment horizontal="right" wrapText="1" indent="3"/>
    </xf>
    <xf numFmtId="0" fontId="24" fillId="0" borderId="0" xfId="135" applyNumberFormat="1" applyFont="1" applyAlignment="1">
      <alignment horizontal="left"/>
    </xf>
    <xf numFmtId="0" fontId="24" fillId="0" borderId="0" xfId="0" applyFont="1" applyBorder="1" applyAlignment="1">
      <alignment horizontal="left"/>
    </xf>
    <xf numFmtId="0" fontId="24" fillId="0" borderId="0" xfId="0" applyFont="1" applyBorder="1" applyAlignment="1">
      <alignment horizontal="left" indent="2"/>
    </xf>
    <xf numFmtId="178" fontId="24" fillId="0" borderId="0" xfId="0" applyNumberFormat="1" applyFont="1" applyBorder="1" applyAlignment="1"/>
    <xf numFmtId="0" fontId="24" fillId="0" borderId="0" xfId="148" applyFont="1" applyFill="1" applyBorder="1" applyAlignment="1">
      <alignment vertical="center"/>
    </xf>
    <xf numFmtId="0" fontId="28" fillId="0" borderId="0" xfId="170" applyNumberFormat="1" applyFont="1" applyBorder="1" applyAlignment="1" applyProtection="1">
      <alignment horizontal="left" wrapText="1" indent="2"/>
    </xf>
    <xf numFmtId="4" fontId="24" fillId="0" borderId="0" xfId="0" applyNumberFormat="1" applyFont="1" applyAlignment="1" applyProtection="1"/>
    <xf numFmtId="168" fontId="74" fillId="0" borderId="0" xfId="170" applyFont="1" applyAlignment="1" applyProtection="1">
      <alignment horizontal="left"/>
    </xf>
    <xf numFmtId="4" fontId="76" fillId="0" borderId="0" xfId="0" applyNumberFormat="1" applyFont="1" applyAlignment="1" applyProtection="1"/>
    <xf numFmtId="4" fontId="24" fillId="0" borderId="0" xfId="0" applyNumberFormat="1" applyFont="1" applyBorder="1" applyAlignment="1" applyProtection="1"/>
    <xf numFmtId="168" fontId="74" fillId="0" borderId="0" xfId="170" applyFont="1" applyBorder="1" applyAlignment="1" applyProtection="1">
      <alignment horizontal="left"/>
    </xf>
    <xf numFmtId="168" fontId="27" fillId="0" borderId="0" xfId="170" applyFont="1" applyBorder="1" applyAlignment="1" applyProtection="1"/>
    <xf numFmtId="4" fontId="76" fillId="0" borderId="0" xfId="0" applyNumberFormat="1" applyFont="1" applyBorder="1" applyAlignment="1" applyProtection="1"/>
    <xf numFmtId="168" fontId="27" fillId="0" borderId="0" xfId="170" applyFont="1" applyBorder="1" applyAlignment="1" applyProtection="1">
      <alignment horizontal="left"/>
    </xf>
    <xf numFmtId="3" fontId="24" fillId="0" borderId="0" xfId="0" applyNumberFormat="1" applyFont="1" applyBorder="1" applyAlignment="1" applyProtection="1">
      <alignment horizontal="right" wrapText="1"/>
    </xf>
    <xf numFmtId="3" fontId="24" fillId="0" borderId="0" xfId="0" applyNumberFormat="1" applyFont="1" applyBorder="1" applyAlignment="1" applyProtection="1"/>
    <xf numFmtId="175" fontId="24" fillId="0" borderId="0" xfId="0" applyNumberFormat="1" applyFont="1" applyBorder="1" applyAlignment="1" applyProtection="1">
      <alignment horizontal="right" wrapText="1"/>
    </xf>
    <xf numFmtId="169" fontId="27" fillId="0" borderId="0" xfId="194" applyFont="1" applyBorder="1" applyAlignment="1" applyProtection="1">
      <alignment horizontal="left"/>
    </xf>
    <xf numFmtId="0" fontId="24" fillId="0" borderId="0" xfId="0" applyNumberFormat="1" applyFont="1" applyFill="1" applyBorder="1" applyAlignment="1">
      <alignment horizontal="left" wrapText="1" indent="1"/>
    </xf>
    <xf numFmtId="3" fontId="24" fillId="0" borderId="0" xfId="0" applyNumberFormat="1" applyFont="1" applyBorder="1" applyAlignment="1">
      <alignment horizontal="right" wrapText="1"/>
    </xf>
    <xf numFmtId="168" fontId="28" fillId="0" borderId="0" xfId="170" applyFont="1" applyBorder="1" applyAlignment="1" applyProtection="1">
      <alignment horizontal="left"/>
    </xf>
    <xf numFmtId="168" fontId="28" fillId="0" borderId="0" xfId="170" applyFont="1" applyBorder="1" applyAlignment="1" applyProtection="1"/>
    <xf numFmtId="4" fontId="24" fillId="0" borderId="12" xfId="0" applyNumberFormat="1" applyFont="1" applyFill="1" applyBorder="1" applyAlignment="1" applyProtection="1"/>
    <xf numFmtId="168" fontId="28" fillId="0" borderId="12" xfId="170" applyFont="1" applyFill="1" applyBorder="1" applyAlignment="1" applyProtection="1">
      <alignment horizontal="left"/>
    </xf>
    <xf numFmtId="168" fontId="78" fillId="0" borderId="12" xfId="170" applyFont="1" applyFill="1" applyBorder="1" applyAlignment="1" applyProtection="1">
      <alignment horizontal="left"/>
    </xf>
    <xf numFmtId="172" fontId="28" fillId="0" borderId="0" xfId="217" applyFont="1" applyFill="1" applyBorder="1" applyAlignment="1" applyProtection="1">
      <alignment horizontal="left"/>
    </xf>
    <xf numFmtId="0" fontId="24" fillId="0" borderId="0" xfId="194" applyNumberFormat="1" applyFont="1" applyFill="1" applyBorder="1" applyAlignment="1" applyProtection="1">
      <alignment horizontal="right"/>
    </xf>
    <xf numFmtId="169" fontId="28" fillId="0" borderId="11" xfId="194" applyFont="1" applyFill="1" applyBorder="1" applyAlignment="1" applyProtection="1">
      <alignment horizontal="left"/>
    </xf>
    <xf numFmtId="4" fontId="24" fillId="0" borderId="11" xfId="0" applyNumberFormat="1" applyFont="1" applyFill="1" applyBorder="1" applyAlignment="1" applyProtection="1"/>
    <xf numFmtId="169" fontId="28" fillId="0" borderId="12" xfId="194" applyFont="1" applyBorder="1" applyAlignment="1" applyProtection="1">
      <alignment horizontal="left"/>
    </xf>
    <xf numFmtId="4" fontId="76" fillId="0" borderId="11" xfId="0" applyNumberFormat="1" applyFont="1" applyBorder="1" applyAlignment="1" applyProtection="1"/>
    <xf numFmtId="168" fontId="22" fillId="0" borderId="0" xfId="170" applyFont="1" applyBorder="1"/>
    <xf numFmtId="168" fontId="22" fillId="0" borderId="0" xfId="170" applyFont="1" applyBorder="1" applyAlignment="1" applyProtection="1">
      <alignment horizontal="left"/>
      <protection locked="0"/>
    </xf>
    <xf numFmtId="168" fontId="24" fillId="0" borderId="0" xfId="170" applyFont="1" applyBorder="1" applyAlignment="1" applyProtection="1">
      <alignment horizontal="left"/>
      <protection locked="0"/>
    </xf>
    <xf numFmtId="168" fontId="24" fillId="0" borderId="0" xfId="170" applyFont="1" applyBorder="1"/>
    <xf numFmtId="168" fontId="24" fillId="0" borderId="0" xfId="185" applyFont="1" applyBorder="1" applyAlignment="1">
      <alignment horizontal="right"/>
    </xf>
    <xf numFmtId="168" fontId="24" fillId="0" borderId="12" xfId="170" applyFont="1" applyFill="1" applyBorder="1"/>
    <xf numFmtId="168" fontId="24" fillId="0" borderId="0" xfId="170" applyFont="1" applyFill="1" applyBorder="1"/>
    <xf numFmtId="168" fontId="24" fillId="0" borderId="0" xfId="170" applyFont="1" applyFill="1" applyBorder="1" applyAlignment="1">
      <alignment horizontal="right"/>
    </xf>
    <xf numFmtId="168" fontId="24" fillId="0" borderId="0" xfId="170" applyFont="1" applyFill="1" applyBorder="1" applyAlignment="1" applyProtection="1">
      <alignment horizontal="right"/>
      <protection locked="0"/>
    </xf>
    <xf numFmtId="168" fontId="24" fillId="0" borderId="0" xfId="170" applyFont="1"/>
    <xf numFmtId="168" fontId="24" fillId="0" borderId="0" xfId="170" applyFont="1" applyFill="1" applyBorder="1" applyProtection="1"/>
    <xf numFmtId="168" fontId="24" fillId="0" borderId="0" xfId="170" applyFont="1" applyFill="1" applyBorder="1" applyAlignment="1" applyProtection="1">
      <alignment horizontal="right"/>
    </xf>
    <xf numFmtId="168" fontId="24" fillId="0" borderId="11" xfId="170" applyFont="1" applyFill="1" applyBorder="1" applyAlignment="1" applyProtection="1">
      <alignment horizontal="left"/>
      <protection locked="0"/>
    </xf>
    <xf numFmtId="168" fontId="24" fillId="0" borderId="11" xfId="170" applyFont="1" applyFill="1" applyBorder="1"/>
    <xf numFmtId="0" fontId="22" fillId="0" borderId="0" xfId="170" applyNumberFormat="1" applyFont="1" applyBorder="1" applyAlignment="1" applyProtection="1">
      <alignment horizontal="left" wrapText="1"/>
      <protection locked="0"/>
    </xf>
    <xf numFmtId="175" fontId="22" fillId="0" borderId="0" xfId="170" applyNumberFormat="1" applyFont="1" applyBorder="1"/>
    <xf numFmtId="175" fontId="22" fillId="0" borderId="0" xfId="170" applyNumberFormat="1" applyFont="1" applyBorder="1" applyAlignment="1" applyProtection="1">
      <alignment horizontal="right" wrapText="1"/>
    </xf>
    <xf numFmtId="0" fontId="28" fillId="0" borderId="0" xfId="196" applyNumberFormat="1" applyFont="1" applyBorder="1" applyAlignment="1" applyProtection="1">
      <alignment horizontal="left" wrapText="1" indent="1"/>
      <protection locked="0"/>
    </xf>
    <xf numFmtId="175" fontId="24" fillId="0" borderId="0" xfId="185" applyNumberFormat="1" applyFont="1" applyBorder="1" applyAlignment="1" applyProtection="1">
      <alignment horizontal="right" wrapText="1"/>
      <protection locked="0"/>
    </xf>
    <xf numFmtId="168" fontId="24" fillId="0" borderId="0" xfId="185" applyFont="1" applyBorder="1"/>
    <xf numFmtId="173" fontId="24" fillId="0" borderId="0" xfId="185" applyNumberFormat="1" applyFont="1" applyBorder="1" applyAlignment="1">
      <alignment horizontal="right"/>
    </xf>
    <xf numFmtId="168" fontId="24" fillId="0" borderId="12" xfId="185" applyFont="1" applyFill="1" applyBorder="1"/>
    <xf numFmtId="168" fontId="24" fillId="0" borderId="0" xfId="185" applyFont="1" applyFill="1" applyBorder="1"/>
    <xf numFmtId="170" fontId="24" fillId="0" borderId="0" xfId="170" applyNumberFormat="1" applyFont="1" applyFill="1" applyBorder="1" applyAlignment="1">
      <alignment horizontal="right"/>
    </xf>
    <xf numFmtId="170" fontId="24" fillId="0" borderId="0" xfId="170" applyNumberFormat="1" applyFont="1" applyFill="1" applyBorder="1" applyAlignment="1" applyProtection="1">
      <alignment horizontal="right"/>
      <protection locked="0"/>
    </xf>
    <xf numFmtId="168" fontId="24" fillId="0" borderId="11" xfId="185" applyFont="1" applyFill="1" applyBorder="1"/>
    <xf numFmtId="168" fontId="24" fillId="0" borderId="11" xfId="170" applyFont="1" applyFill="1" applyBorder="1" applyAlignment="1" applyProtection="1">
      <alignment horizontal="left"/>
    </xf>
    <xf numFmtId="168" fontId="24" fillId="0" borderId="12" xfId="185" applyFont="1" applyBorder="1"/>
    <xf numFmtId="168" fontId="24" fillId="0" borderId="12" xfId="170" applyFont="1" applyBorder="1" applyAlignment="1" applyProtection="1">
      <alignment horizontal="left"/>
    </xf>
    <xf numFmtId="168" fontId="24" fillId="0" borderId="11" xfId="170" applyFont="1" applyBorder="1"/>
    <xf numFmtId="168" fontId="70" fillId="0" borderId="0" xfId="170" applyFont="1" applyBorder="1"/>
    <xf numFmtId="175" fontId="26" fillId="0" borderId="0" xfId="204" applyNumberFormat="1" applyFont="1" applyBorder="1" applyAlignment="1">
      <alignment horizontal="right"/>
    </xf>
    <xf numFmtId="175" fontId="24" fillId="0" borderId="0" xfId="173" applyNumberFormat="1" applyFont="1" applyBorder="1"/>
    <xf numFmtId="175" fontId="24" fillId="0" borderId="0" xfId="173" applyNumberFormat="1" applyFont="1" applyBorder="1" applyAlignment="1" applyProtection="1">
      <alignment horizontal="left"/>
      <protection locked="0"/>
    </xf>
    <xf numFmtId="175" fontId="24" fillId="0" borderId="0" xfId="188" applyNumberFormat="1" applyFont="1" applyBorder="1" applyAlignment="1">
      <alignment horizontal="right"/>
    </xf>
    <xf numFmtId="175" fontId="24" fillId="0" borderId="0" xfId="173" applyNumberFormat="1" applyFont="1" applyFill="1" applyBorder="1"/>
    <xf numFmtId="175" fontId="24" fillId="0" borderId="0" xfId="188" applyNumberFormat="1" applyFont="1" applyFill="1" applyBorder="1" applyAlignment="1">
      <alignment horizontal="right"/>
    </xf>
    <xf numFmtId="175" fontId="24" fillId="0" borderId="0" xfId="188" applyNumberFormat="1" applyFont="1" applyFill="1" applyBorder="1" applyAlignment="1" applyProtection="1">
      <alignment horizontal="right"/>
      <protection locked="0"/>
    </xf>
    <xf numFmtId="175" fontId="24" fillId="0" borderId="0" xfId="173" applyNumberFormat="1" applyFont="1" applyFill="1" applyBorder="1" applyProtection="1"/>
    <xf numFmtId="175" fontId="24" fillId="0" borderId="0" xfId="188" applyNumberFormat="1" applyFont="1" applyFill="1" applyBorder="1" applyAlignment="1" applyProtection="1">
      <alignment horizontal="right"/>
    </xf>
    <xf numFmtId="175" fontId="24" fillId="0" borderId="0" xfId="173" applyNumberFormat="1" applyFont="1" applyFill="1" applyBorder="1" applyAlignment="1" applyProtection="1">
      <alignment horizontal="left"/>
      <protection locked="0"/>
    </xf>
    <xf numFmtId="175" fontId="29" fillId="0" borderId="0" xfId="173" applyNumberFormat="1" applyFont="1" applyFill="1" applyBorder="1"/>
    <xf numFmtId="175" fontId="29" fillId="0" borderId="0" xfId="173" applyNumberFormat="1" applyFont="1" applyBorder="1"/>
    <xf numFmtId="175" fontId="22" fillId="0" borderId="0" xfId="173" applyNumberFormat="1" applyFont="1" applyBorder="1" applyAlignment="1" applyProtection="1">
      <alignment horizontal="left" wrapText="1"/>
      <protection locked="0"/>
    </xf>
    <xf numFmtId="175" fontId="22" fillId="0" borderId="0" xfId="188" applyNumberFormat="1" applyFont="1" applyBorder="1" applyAlignment="1">
      <alignment horizontal="right" wrapText="1"/>
    </xf>
    <xf numFmtId="175" fontId="22" fillId="0" borderId="0" xfId="173" applyNumberFormat="1" applyFont="1" applyBorder="1" applyAlignment="1">
      <alignment horizontal="right" wrapText="1"/>
    </xf>
    <xf numFmtId="175" fontId="24" fillId="0" borderId="0" xfId="173" applyNumberFormat="1" applyFont="1" applyBorder="1" applyAlignment="1" applyProtection="1">
      <alignment horizontal="left" wrapText="1" indent="1"/>
      <protection locked="0"/>
    </xf>
    <xf numFmtId="175" fontId="24" fillId="0" borderId="0" xfId="188" applyNumberFormat="1" applyFont="1" applyBorder="1" applyAlignment="1">
      <alignment horizontal="right" wrapText="1"/>
    </xf>
    <xf numFmtId="175" fontId="24" fillId="0" borderId="0" xfId="188" applyNumberFormat="1" applyFont="1" applyBorder="1"/>
    <xf numFmtId="175" fontId="24" fillId="0" borderId="0" xfId="188" applyNumberFormat="1" applyFont="1" applyBorder="1" applyAlignment="1" applyProtection="1">
      <alignment horizontal="right"/>
      <protection locked="0"/>
    </xf>
    <xf numFmtId="175" fontId="24" fillId="0" borderId="0" xfId="188" applyNumberFormat="1" applyFont="1" applyBorder="1" applyAlignment="1">
      <alignment vertical="center"/>
    </xf>
    <xf numFmtId="175" fontId="24" fillId="0" borderId="0" xfId="188" applyNumberFormat="1" applyFont="1" applyBorder="1" applyAlignment="1">
      <alignment horizontal="right" vertical="center"/>
    </xf>
    <xf numFmtId="175" fontId="24" fillId="0" borderId="0" xfId="137" applyNumberFormat="1" applyFont="1" applyBorder="1"/>
    <xf numFmtId="175" fontId="47" fillId="0" borderId="0" xfId="188" applyNumberFormat="1" applyFont="1" applyBorder="1"/>
    <xf numFmtId="175" fontId="47" fillId="0" borderId="0" xfId="173" applyNumberFormat="1" applyFont="1" applyBorder="1"/>
    <xf numFmtId="175" fontId="24" fillId="0" borderId="0" xfId="187" applyNumberFormat="1" applyFont="1" applyBorder="1"/>
    <xf numFmtId="175" fontId="25" fillId="0" borderId="0" xfId="187" applyNumberFormat="1" applyFont="1" applyBorder="1" applyAlignment="1" applyProtection="1">
      <alignment horizontal="left"/>
      <protection locked="0"/>
    </xf>
    <xf numFmtId="175" fontId="24" fillId="0" borderId="0" xfId="172" applyNumberFormat="1" applyFont="1" applyBorder="1"/>
    <xf numFmtId="168" fontId="22" fillId="0" borderId="0" xfId="185" applyFont="1" applyBorder="1" applyAlignment="1" applyProtection="1">
      <alignment horizontal="left"/>
      <protection locked="0"/>
    </xf>
    <xf numFmtId="168" fontId="22" fillId="0" borderId="0" xfId="185" applyFont="1" applyBorder="1"/>
    <xf numFmtId="0" fontId="24" fillId="0" borderId="0" xfId="170" applyNumberFormat="1" applyFont="1" applyBorder="1" applyAlignment="1" applyProtection="1">
      <alignment horizontal="left" wrapText="1" indent="1"/>
      <protection locked="0"/>
    </xf>
    <xf numFmtId="4" fontId="24" fillId="0" borderId="0" xfId="185" applyNumberFormat="1" applyFont="1" applyBorder="1" applyAlignment="1">
      <alignment horizontal="right" wrapText="1"/>
    </xf>
    <xf numFmtId="0" fontId="24" fillId="0" borderId="0" xfId="170" applyNumberFormat="1" applyFont="1" applyBorder="1" applyAlignment="1" applyProtection="1">
      <alignment horizontal="left" wrapText="1" indent="2"/>
      <protection locked="0"/>
    </xf>
    <xf numFmtId="0" fontId="24" fillId="0" borderId="0" xfId="170" applyNumberFormat="1" applyFont="1" applyBorder="1" applyAlignment="1" applyProtection="1">
      <alignment horizontal="left" wrapText="1" indent="3"/>
      <protection locked="0"/>
    </xf>
    <xf numFmtId="4" fontId="24" fillId="0" borderId="0" xfId="185" applyNumberFormat="1" applyFont="1" applyBorder="1" applyAlignment="1" applyProtection="1">
      <alignment horizontal="right" wrapText="1"/>
      <protection locked="0"/>
    </xf>
    <xf numFmtId="0" fontId="24" fillId="0" borderId="0" xfId="170" applyNumberFormat="1" applyFont="1" applyBorder="1" applyAlignment="1" applyProtection="1">
      <alignment horizontal="left" wrapText="1"/>
      <protection locked="0"/>
    </xf>
    <xf numFmtId="4" fontId="24" fillId="0" borderId="0" xfId="185" applyNumberFormat="1" applyFont="1" applyBorder="1" applyAlignment="1" applyProtection="1">
      <alignment horizontal="right" wrapText="1"/>
    </xf>
    <xf numFmtId="4" fontId="24" fillId="0" borderId="0" xfId="170" applyNumberFormat="1" applyFont="1" applyBorder="1" applyAlignment="1" applyProtection="1">
      <alignment horizontal="right" wrapText="1"/>
      <protection locked="0"/>
    </xf>
    <xf numFmtId="168" fontId="24" fillId="0" borderId="13" xfId="170" applyFont="1" applyBorder="1"/>
    <xf numFmtId="168" fontId="24" fillId="0" borderId="0" xfId="170" applyFont="1" applyFill="1"/>
    <xf numFmtId="168" fontId="22" fillId="0" borderId="0" xfId="170" applyFont="1" applyFill="1"/>
    <xf numFmtId="175" fontId="22" fillId="0" borderId="0" xfId="170" applyNumberFormat="1" applyFont="1" applyFill="1"/>
    <xf numFmtId="175" fontId="45" fillId="0" borderId="0" xfId="135" applyNumberFormat="1" applyFont="1"/>
    <xf numFmtId="4" fontId="55" fillId="0" borderId="0" xfId="135" applyNumberFormat="1" applyFont="1"/>
    <xf numFmtId="168" fontId="24" fillId="0" borderId="0" xfId="185" applyFont="1" applyFill="1" applyBorder="1" applyAlignment="1" applyProtection="1">
      <alignment horizontal="left"/>
      <protection locked="0"/>
    </xf>
    <xf numFmtId="168" fontId="24" fillId="0" borderId="0" xfId="185" applyFont="1" applyFill="1" applyBorder="1" applyAlignment="1" applyProtection="1">
      <alignment horizontal="right" wrapText="1"/>
      <protection locked="0"/>
    </xf>
    <xf numFmtId="168" fontId="24" fillId="0" borderId="0" xfId="185" applyFont="1" applyBorder="1" applyAlignment="1" applyProtection="1">
      <alignment horizontal="left"/>
      <protection locked="0"/>
    </xf>
    <xf numFmtId="168" fontId="29" fillId="0" borderId="11" xfId="185" applyFont="1" applyFill="1" applyBorder="1" applyAlignment="1" applyProtection="1">
      <alignment horizontal="left"/>
      <protection locked="0"/>
    </xf>
    <xf numFmtId="168" fontId="29" fillId="0" borderId="11" xfId="185" applyFont="1" applyFill="1" applyBorder="1" applyAlignment="1" applyProtection="1">
      <alignment horizontal="right"/>
      <protection locked="0"/>
    </xf>
    <xf numFmtId="168" fontId="24" fillId="0" borderId="12" xfId="170" applyFont="1" applyBorder="1"/>
    <xf numFmtId="168" fontId="24" fillId="0" borderId="11" xfId="170" applyFont="1" applyBorder="1" applyAlignment="1" applyProtection="1">
      <alignment horizontal="left"/>
      <protection locked="0"/>
    </xf>
    <xf numFmtId="2" fontId="24" fillId="0" borderId="11" xfId="170" applyNumberFormat="1" applyFont="1" applyBorder="1" applyAlignment="1" applyProtection="1">
      <alignment horizontal="left"/>
    </xf>
    <xf numFmtId="168" fontId="24" fillId="18" borderId="0" xfId="170" applyFont="1" applyFill="1" applyBorder="1"/>
    <xf numFmtId="168" fontId="24" fillId="18" borderId="0" xfId="170" applyFont="1" applyFill="1" applyBorder="1" applyAlignment="1">
      <alignment horizontal="right" wrapText="1"/>
    </xf>
    <xf numFmtId="168" fontId="24" fillId="18" borderId="0" xfId="185" applyFont="1" applyFill="1" applyBorder="1" applyAlignment="1" applyProtection="1">
      <alignment horizontal="right"/>
    </xf>
    <xf numFmtId="168" fontId="24" fillId="18" borderId="0" xfId="185" applyFont="1" applyFill="1" applyBorder="1" applyAlignment="1" applyProtection="1">
      <alignment horizontal="right"/>
      <protection locked="0"/>
    </xf>
    <xf numFmtId="168" fontId="24" fillId="18" borderId="0" xfId="185" applyFont="1" applyFill="1" applyBorder="1" applyAlignment="1">
      <alignment horizontal="right"/>
    </xf>
    <xf numFmtId="168" fontId="22" fillId="0" borderId="0" xfId="170" applyFont="1" applyFill="1" applyBorder="1" applyAlignment="1" applyProtection="1">
      <alignment horizontal="left"/>
      <protection locked="0"/>
    </xf>
    <xf numFmtId="168" fontId="24" fillId="0" borderId="0" xfId="170" applyFont="1" applyFill="1" applyBorder="1" applyAlignment="1" applyProtection="1">
      <alignment horizontal="left" indent="1"/>
      <protection locked="0"/>
    </xf>
    <xf numFmtId="4" fontId="45" fillId="0" borderId="0" xfId="135" applyNumberFormat="1" applyFont="1"/>
    <xf numFmtId="168" fontId="47" fillId="0" borderId="0" xfId="170" applyFont="1" applyBorder="1"/>
    <xf numFmtId="0" fontId="25" fillId="0" borderId="0" xfId="170" applyNumberFormat="1" applyFont="1" applyBorder="1" applyAlignment="1" applyProtection="1">
      <alignment wrapText="1"/>
      <protection locked="0"/>
    </xf>
    <xf numFmtId="168" fontId="24" fillId="0" borderId="0" xfId="185" applyFont="1" applyFill="1" applyBorder="1" applyAlignment="1" applyProtection="1">
      <alignment horizontal="right"/>
    </xf>
    <xf numFmtId="168" fontId="29" fillId="0" borderId="11" xfId="170" applyFont="1" applyFill="1" applyBorder="1"/>
    <xf numFmtId="168" fontId="24" fillId="0" borderId="12" xfId="170" applyFont="1" applyFill="1" applyBorder="1" applyAlignment="1" applyProtection="1">
      <alignment horizontal="left"/>
      <protection locked="0"/>
    </xf>
    <xf numFmtId="176" fontId="24" fillId="0" borderId="11" xfId="185" applyNumberFormat="1" applyFont="1" applyBorder="1" applyAlignment="1" applyProtection="1">
      <alignment horizontal="right"/>
      <protection locked="0"/>
    </xf>
    <xf numFmtId="176" fontId="24" fillId="0" borderId="11" xfId="185" applyNumberFormat="1" applyFont="1" applyBorder="1" applyAlignment="1">
      <alignment vertical="center"/>
    </xf>
    <xf numFmtId="175" fontId="24" fillId="0" borderId="0" xfId="148" applyNumberFormat="1" applyFont="1" applyFill="1" applyBorder="1" applyAlignment="1">
      <alignment horizontal="left" indent="3"/>
    </xf>
    <xf numFmtId="175" fontId="24" fillId="0" borderId="0" xfId="148" applyNumberFormat="1" applyFont="1" applyFill="1" applyBorder="1" applyAlignment="1">
      <alignment horizontal="left" indent="2"/>
    </xf>
    <xf numFmtId="175" fontId="67" fillId="0" borderId="0" xfId="148" applyNumberFormat="1" applyFont="1" applyBorder="1" applyAlignment="1"/>
    <xf numFmtId="175" fontId="47" fillId="0" borderId="0" xfId="148" applyNumberFormat="1" applyFont="1" applyBorder="1"/>
    <xf numFmtId="175" fontId="47" fillId="0" borderId="0" xfId="148" applyNumberFormat="1" applyFont="1" applyBorder="1" applyAlignment="1">
      <alignment horizontal="right"/>
    </xf>
    <xf numFmtId="175" fontId="24" fillId="0" borderId="12" xfId="148" applyNumberFormat="1" applyFont="1" applyBorder="1"/>
    <xf numFmtId="175" fontId="24" fillId="0" borderId="0" xfId="148" applyNumberFormat="1" applyFont="1" applyBorder="1"/>
    <xf numFmtId="49" fontId="24" fillId="0" borderId="0" xfId="148" applyNumberFormat="1" applyFont="1" applyFill="1" applyBorder="1" applyAlignment="1">
      <alignment horizontal="right"/>
    </xf>
    <xf numFmtId="175" fontId="69" fillId="0" borderId="0" xfId="148" applyNumberFormat="1" applyFont="1" applyBorder="1"/>
    <xf numFmtId="1" fontId="24" fillId="0" borderId="0" xfId="148" applyNumberFormat="1" applyFont="1" applyFill="1" applyBorder="1" applyAlignment="1">
      <alignment horizontal="right"/>
    </xf>
    <xf numFmtId="49" fontId="24" fillId="0" borderId="0" xfId="148" applyNumberFormat="1" applyFont="1" applyFill="1" applyBorder="1" applyAlignment="1"/>
    <xf numFmtId="175" fontId="22" fillId="0" borderId="0" xfId="148" applyNumberFormat="1" applyFont="1" applyBorder="1"/>
    <xf numFmtId="175" fontId="22" fillId="0" borderId="0" xfId="148" applyNumberFormat="1" applyFont="1" applyFill="1" applyBorder="1" applyAlignment="1">
      <alignment horizontal="left"/>
    </xf>
    <xf numFmtId="175" fontId="22" fillId="0" borderId="0" xfId="148" applyNumberFormat="1" applyFont="1" applyFill="1" applyBorder="1" applyAlignment="1">
      <alignment horizontal="right"/>
    </xf>
    <xf numFmtId="175" fontId="22" fillId="0" borderId="0" xfId="148" applyNumberFormat="1" applyFont="1" applyBorder="1" applyAlignment="1">
      <alignment vertical="center"/>
    </xf>
    <xf numFmtId="175" fontId="24" fillId="0" borderId="0" xfId="148" applyNumberFormat="1" applyFont="1" applyFill="1" applyBorder="1" applyAlignment="1">
      <alignment horizontal="left" indent="1"/>
    </xf>
    <xf numFmtId="175" fontId="69" fillId="0" borderId="0" xfId="148" applyNumberFormat="1" applyFont="1" applyBorder="1" applyAlignment="1">
      <alignment horizontal="center"/>
    </xf>
    <xf numFmtId="175" fontId="24" fillId="0" borderId="0" xfId="148" applyNumberFormat="1" applyFont="1" applyBorder="1" applyAlignment="1">
      <alignment horizontal="left" indent="3"/>
    </xf>
    <xf numFmtId="175" fontId="69" fillId="0" borderId="0" xfId="148" applyNumberFormat="1" applyFont="1" applyBorder="1" applyAlignment="1">
      <alignment horizontal="left" indent="3"/>
    </xf>
    <xf numFmtId="175" fontId="47" fillId="0" borderId="0" xfId="148" applyNumberFormat="1" applyFont="1" applyBorder="1" applyAlignment="1">
      <alignment horizontal="left" indent="3"/>
    </xf>
    <xf numFmtId="175" fontId="22" fillId="0" borderId="0" xfId="148" applyNumberFormat="1" applyFont="1" applyBorder="1" applyAlignment="1">
      <alignment horizontal="center"/>
    </xf>
    <xf numFmtId="175" fontId="47" fillId="0" borderId="0" xfId="148" applyNumberFormat="1" applyFont="1" applyFill="1" applyBorder="1" applyAlignment="1">
      <alignment vertical="center"/>
    </xf>
    <xf numFmtId="0" fontId="53" fillId="0" borderId="0" xfId="145" applyFont="1" applyAlignment="1"/>
    <xf numFmtId="175" fontId="84" fillId="0" borderId="0" xfId="148" applyNumberFormat="1" applyFont="1" applyFill="1" applyBorder="1" applyAlignment="1">
      <alignment vertical="center"/>
    </xf>
    <xf numFmtId="175" fontId="69" fillId="0" borderId="0" xfId="148" applyNumberFormat="1" applyFont="1" applyBorder="1" applyAlignment="1">
      <alignment horizontal="left"/>
    </xf>
    <xf numFmtId="49" fontId="47" fillId="0" borderId="0" xfId="148" applyNumberFormat="1" applyFont="1" applyBorder="1" applyAlignment="1">
      <alignment horizontal="right"/>
    </xf>
    <xf numFmtId="175" fontId="24" fillId="0" borderId="0" xfId="148" applyNumberFormat="1" applyFont="1" applyBorder="1" applyAlignment="1">
      <alignment horizontal="right"/>
    </xf>
    <xf numFmtId="168" fontId="27" fillId="0" borderId="0" xfId="185" applyFont="1" applyBorder="1" applyProtection="1"/>
    <xf numFmtId="168" fontId="74" fillId="0" borderId="0" xfId="185" applyFont="1" applyBorder="1" applyProtection="1"/>
    <xf numFmtId="4" fontId="24" fillId="0" borderId="0" xfId="135" applyNumberFormat="1" applyFont="1" applyProtection="1"/>
    <xf numFmtId="168" fontId="74" fillId="0" borderId="0" xfId="185" applyFont="1" applyProtection="1"/>
    <xf numFmtId="168" fontId="28" fillId="0" borderId="0" xfId="185" applyFont="1" applyBorder="1" applyAlignment="1" applyProtection="1">
      <alignment horizontal="left"/>
    </xf>
    <xf numFmtId="168" fontId="28" fillId="0" borderId="0" xfId="185" applyFont="1" applyBorder="1" applyProtection="1"/>
    <xf numFmtId="168" fontId="28" fillId="0" borderId="0" xfId="185" applyFont="1" applyProtection="1"/>
    <xf numFmtId="168" fontId="74" fillId="0" borderId="0" xfId="185" applyFont="1" applyBorder="1" applyAlignment="1" applyProtection="1"/>
    <xf numFmtId="168" fontId="74" fillId="0" borderId="0" xfId="185" applyFont="1" applyBorder="1" applyAlignment="1" applyProtection="1">
      <alignment horizontal="right"/>
    </xf>
    <xf numFmtId="0" fontId="27" fillId="0" borderId="0" xfId="170" applyNumberFormat="1" applyFont="1" applyBorder="1" applyAlignment="1" applyProtection="1">
      <alignment horizontal="left" wrapText="1"/>
    </xf>
    <xf numFmtId="168" fontId="28" fillId="0" borderId="0" xfId="185" applyFont="1" applyAlignment="1" applyProtection="1">
      <alignment vertical="center"/>
    </xf>
    <xf numFmtId="1" fontId="28" fillId="0" borderId="0" xfId="185" applyNumberFormat="1" applyFont="1" applyProtection="1"/>
    <xf numFmtId="1" fontId="28" fillId="0" borderId="0" xfId="185" applyNumberFormat="1" applyFont="1" applyAlignment="1" applyProtection="1">
      <alignment horizontal="right"/>
    </xf>
    <xf numFmtId="1" fontId="28" fillId="0" borderId="0" xfId="185" applyNumberFormat="1" applyFont="1" applyAlignment="1" applyProtection="1">
      <alignment horizontal="left"/>
    </xf>
    <xf numFmtId="1" fontId="28" fillId="0" borderId="0" xfId="185" applyNumberFormat="1" applyFont="1" applyAlignment="1" applyProtection="1"/>
    <xf numFmtId="170" fontId="28" fillId="0" borderId="0" xfId="185" applyNumberFormat="1" applyFont="1" applyProtection="1"/>
    <xf numFmtId="168" fontId="24" fillId="0" borderId="0" xfId="185" applyFont="1" applyFill="1" applyBorder="1" applyProtection="1"/>
    <xf numFmtId="168" fontId="24" fillId="0" borderId="0" xfId="185" applyFont="1" applyFill="1" applyBorder="1" applyAlignment="1" applyProtection="1">
      <alignment horizontal="left"/>
    </xf>
    <xf numFmtId="168" fontId="85" fillId="0" borderId="0" xfId="185" applyFont="1" applyBorder="1" applyAlignment="1" applyProtection="1"/>
    <xf numFmtId="168" fontId="74" fillId="0" borderId="0" xfId="176" applyNumberFormat="1" applyFont="1" applyFill="1" applyBorder="1" applyAlignment="1" applyProtection="1">
      <alignment horizontal="left"/>
      <protection locked="0"/>
    </xf>
    <xf numFmtId="49" fontId="22" fillId="0" borderId="0" xfId="146" applyNumberFormat="1" applyFont="1" applyFill="1" applyBorder="1" applyAlignment="1">
      <alignment vertical="top" wrapText="1"/>
    </xf>
    <xf numFmtId="4" fontId="22" fillId="0" borderId="0" xfId="146" applyNumberFormat="1" applyFont="1" applyFill="1" applyBorder="1" applyAlignment="1">
      <alignment vertical="top" wrapText="1"/>
    </xf>
    <xf numFmtId="4" fontId="24" fillId="0" borderId="0" xfId="146" applyNumberFormat="1" applyFont="1" applyFill="1" applyBorder="1" applyAlignment="1">
      <alignment horizontal="right" wrapText="1"/>
    </xf>
    <xf numFmtId="4" fontId="24" fillId="0" borderId="0" xfId="146" applyNumberFormat="1" applyFont="1" applyFill="1" applyBorder="1" applyAlignment="1">
      <alignment wrapText="1"/>
    </xf>
    <xf numFmtId="49" fontId="24" fillId="0" borderId="0" xfId="146" applyNumberFormat="1" applyFont="1" applyFill="1" applyBorder="1" applyAlignment="1">
      <alignment wrapText="1"/>
    </xf>
    <xf numFmtId="4" fontId="22" fillId="0" borderId="0" xfId="146" applyNumberFormat="1" applyFont="1" applyBorder="1" applyAlignment="1">
      <alignment horizontal="left" vertical="top" wrapText="1"/>
    </xf>
    <xf numFmtId="3" fontId="24" fillId="0" borderId="0" xfId="146" applyNumberFormat="1" applyFont="1" applyFill="1" applyBorder="1" applyAlignment="1">
      <alignment horizontal="right" wrapText="1"/>
    </xf>
    <xf numFmtId="3" fontId="24" fillId="0" borderId="0" xfId="146" applyNumberFormat="1" applyFont="1" applyFill="1" applyBorder="1" applyAlignment="1">
      <alignment wrapText="1"/>
    </xf>
    <xf numFmtId="4" fontId="24" fillId="0" borderId="0" xfId="146" applyNumberFormat="1" applyFont="1" applyBorder="1" applyAlignment="1">
      <alignment horizontal="left" wrapText="1"/>
    </xf>
    <xf numFmtId="4" fontId="24" fillId="0" borderId="0" xfId="146" applyNumberFormat="1" applyFont="1" applyBorder="1" applyAlignment="1">
      <alignment vertical="center"/>
    </xf>
    <xf numFmtId="4" fontId="25" fillId="0" borderId="0" xfId="146" applyNumberFormat="1" applyFont="1" applyFill="1" applyBorder="1" applyAlignment="1">
      <alignment vertical="top" wrapText="1"/>
    </xf>
    <xf numFmtId="4" fontId="24" fillId="0" borderId="0" xfId="146" applyNumberFormat="1" applyFont="1" applyFill="1" applyBorder="1" applyAlignment="1"/>
    <xf numFmtId="168" fontId="74" fillId="0" borderId="0" xfId="176" applyNumberFormat="1" applyFont="1" applyFill="1"/>
    <xf numFmtId="49" fontId="29" fillId="0" borderId="0" xfId="146" applyNumberFormat="1" applyFont="1" applyFill="1" applyBorder="1" applyAlignment="1">
      <alignment vertical="top" wrapText="1"/>
    </xf>
    <xf numFmtId="4" fontId="29" fillId="0" borderId="0" xfId="146" applyNumberFormat="1" applyFont="1" applyFill="1" applyBorder="1" applyAlignment="1">
      <alignment vertical="top" wrapText="1"/>
    </xf>
    <xf numFmtId="4" fontId="24" fillId="0" borderId="0" xfId="146" applyNumberFormat="1" applyFont="1" applyFill="1" applyBorder="1" applyAlignment="1">
      <alignment horizontal="right" vertical="top"/>
    </xf>
    <xf numFmtId="168" fontId="28" fillId="0" borderId="0" xfId="176" applyNumberFormat="1" applyFont="1" applyFill="1" applyBorder="1"/>
    <xf numFmtId="168" fontId="28" fillId="0" borderId="0" xfId="174" applyNumberFormat="1" applyFont="1" applyFill="1" applyBorder="1"/>
    <xf numFmtId="168" fontId="28" fillId="0" borderId="0" xfId="174" applyNumberFormat="1" applyFont="1" applyFill="1"/>
    <xf numFmtId="168" fontId="24" fillId="0" borderId="0" xfId="174" applyNumberFormat="1" applyFont="1" applyFill="1"/>
    <xf numFmtId="168" fontId="28" fillId="0" borderId="0" xfId="176" applyNumberFormat="1" applyFont="1" applyFill="1"/>
    <xf numFmtId="4" fontId="24" fillId="0" borderId="0" xfId="146" applyNumberFormat="1" applyFont="1" applyBorder="1" applyAlignment="1">
      <alignment horizontal="left"/>
    </xf>
    <xf numFmtId="3" fontId="24" fillId="0" borderId="0" xfId="146" applyNumberFormat="1" applyFont="1" applyBorder="1"/>
    <xf numFmtId="3" fontId="28" fillId="0" borderId="0" xfId="176" applyNumberFormat="1" applyFont="1" applyFill="1"/>
    <xf numFmtId="3" fontId="29" fillId="0" borderId="0" xfId="146" applyNumberFormat="1" applyFont="1" applyFill="1" applyBorder="1" applyAlignment="1">
      <alignment vertical="top" wrapText="1"/>
    </xf>
    <xf numFmtId="49" fontId="28" fillId="0" borderId="0" xfId="176" applyNumberFormat="1" applyFont="1" applyFill="1"/>
    <xf numFmtId="1" fontId="24" fillId="0" borderId="0" xfId="146" applyNumberFormat="1" applyFont="1" applyBorder="1" applyAlignment="1">
      <alignment horizontal="right"/>
    </xf>
    <xf numFmtId="168" fontId="28" fillId="0" borderId="0" xfId="176" applyNumberFormat="1" applyFont="1" applyFill="1" applyBorder="1" applyAlignment="1">
      <alignment horizontal="right"/>
    </xf>
    <xf numFmtId="1" fontId="24" fillId="0" borderId="0" xfId="146" applyNumberFormat="1" applyFont="1" applyBorder="1"/>
    <xf numFmtId="4" fontId="24" fillId="0" borderId="0" xfId="0" applyNumberFormat="1" applyFont="1" applyBorder="1"/>
    <xf numFmtId="168" fontId="28" fillId="0" borderId="0" xfId="175" applyNumberFormat="1" applyFont="1"/>
    <xf numFmtId="168" fontId="25" fillId="0" borderId="0" xfId="175" applyNumberFormat="1" applyFont="1" applyBorder="1" applyAlignment="1" applyProtection="1">
      <alignment horizontal="left"/>
      <protection locked="0"/>
    </xf>
    <xf numFmtId="49" fontId="22" fillId="0" borderId="0" xfId="175" applyNumberFormat="1" applyFont="1" applyBorder="1"/>
    <xf numFmtId="168" fontId="22" fillId="0" borderId="0" xfId="175" applyNumberFormat="1" applyFont="1" applyBorder="1"/>
    <xf numFmtId="49" fontId="28" fillId="0" borderId="0" xfId="175" applyNumberFormat="1" applyFont="1" applyBorder="1"/>
    <xf numFmtId="4" fontId="24" fillId="0" borderId="0" xfId="0" applyNumberFormat="1" applyFont="1" applyFill="1" applyBorder="1" applyAlignment="1">
      <alignment horizontal="left" wrapText="1"/>
    </xf>
    <xf numFmtId="4" fontId="24" fillId="0" borderId="0" xfId="0" applyNumberFormat="1" applyFont="1" applyBorder="1" applyAlignment="1">
      <alignment horizontal="right"/>
    </xf>
    <xf numFmtId="0" fontId="22" fillId="0" borderId="0" xfId="0" applyNumberFormat="1" applyFont="1" applyBorder="1" applyAlignment="1">
      <alignment horizontal="left" wrapText="1"/>
    </xf>
    <xf numFmtId="0" fontId="27" fillId="0" borderId="0" xfId="175" applyNumberFormat="1" applyFont="1" applyBorder="1" applyAlignment="1">
      <alignment horizontal="left" wrapText="1"/>
    </xf>
    <xf numFmtId="3" fontId="22" fillId="0" borderId="0" xfId="0" applyNumberFormat="1" applyFont="1" applyBorder="1" applyAlignment="1">
      <alignment horizontal="right" wrapText="1"/>
    </xf>
    <xf numFmtId="175" fontId="22" fillId="0" borderId="0" xfId="0" applyNumberFormat="1" applyFont="1" applyBorder="1" applyAlignment="1">
      <alignment horizontal="right" vertical="top" wrapText="1"/>
    </xf>
    <xf numFmtId="175" fontId="24" fillId="0" borderId="0" xfId="0" applyNumberFormat="1" applyFont="1" applyBorder="1" applyAlignment="1">
      <alignment horizontal="right" vertical="top" wrapText="1"/>
    </xf>
    <xf numFmtId="168" fontId="89" fillId="0" borderId="0" xfId="175" applyNumberFormat="1" applyFont="1"/>
    <xf numFmtId="168" fontId="28" fillId="0" borderId="0" xfId="175" applyNumberFormat="1" applyFont="1" applyFill="1"/>
    <xf numFmtId="168" fontId="28" fillId="19" borderId="0" xfId="175" applyNumberFormat="1" applyFont="1" applyFill="1"/>
    <xf numFmtId="168" fontId="29" fillId="0" borderId="0" xfId="175" applyNumberFormat="1" applyFont="1" applyBorder="1"/>
    <xf numFmtId="168" fontId="28" fillId="0" borderId="0" xfId="175" applyNumberFormat="1" applyFont="1" applyBorder="1"/>
    <xf numFmtId="49" fontId="24" fillId="0" borderId="0" xfId="0" applyNumberFormat="1" applyFont="1" applyBorder="1" applyAlignment="1">
      <alignment horizontal="left" vertical="top" wrapText="1" indent="5"/>
    </xf>
    <xf numFmtId="4" fontId="24" fillId="0" borderId="0" xfId="0" applyNumberFormat="1" applyFont="1" applyBorder="1" applyAlignment="1">
      <alignment vertical="top"/>
    </xf>
    <xf numFmtId="4" fontId="24" fillId="0" borderId="0" xfId="0" applyNumberFormat="1" applyFont="1" applyBorder="1" applyAlignment="1"/>
    <xf numFmtId="4" fontId="24" fillId="0" borderId="0" xfId="0" applyNumberFormat="1" applyFont="1" applyBorder="1" applyAlignment="1">
      <alignment vertical="center"/>
    </xf>
    <xf numFmtId="49" fontId="28" fillId="0" borderId="0" xfId="175" applyNumberFormat="1" applyFont="1" applyBorder="1" applyAlignment="1">
      <alignment vertical="top"/>
    </xf>
    <xf numFmtId="168" fontId="28" fillId="0" borderId="0" xfId="175" applyNumberFormat="1" applyFont="1" applyBorder="1" applyAlignment="1">
      <alignment vertical="top"/>
    </xf>
    <xf numFmtId="4" fontId="24" fillId="0" borderId="0" xfId="0" applyNumberFormat="1" applyFont="1" applyBorder="1" applyAlignment="1">
      <alignment horizontal="right" vertical="center"/>
    </xf>
    <xf numFmtId="4" fontId="27" fillId="0" borderId="0" xfId="0" applyNumberFormat="1" applyFont="1" applyBorder="1" applyAlignment="1">
      <alignment wrapText="1"/>
    </xf>
    <xf numFmtId="4" fontId="28" fillId="0" borderId="0" xfId="0" applyNumberFormat="1" applyFont="1" applyBorder="1" applyAlignment="1">
      <alignment horizontal="left" indent="2"/>
    </xf>
    <xf numFmtId="4" fontId="22" fillId="0" borderId="0" xfId="0" applyNumberFormat="1" applyFont="1" applyBorder="1" applyAlignment="1"/>
    <xf numFmtId="4" fontId="24" fillId="0" borderId="0" xfId="0" applyNumberFormat="1" applyFont="1"/>
    <xf numFmtId="4" fontId="24" fillId="0" borderId="0" xfId="0" applyNumberFormat="1" applyFont="1" applyAlignment="1">
      <alignment horizontal="right"/>
    </xf>
    <xf numFmtId="4" fontId="24" fillId="0" borderId="0" xfId="0" applyNumberFormat="1" applyFont="1" applyFill="1" applyBorder="1" applyAlignment="1">
      <alignment horizontal="right" vertical="center"/>
    </xf>
    <xf numFmtId="4" fontId="24" fillId="0" borderId="0" xfId="0" applyNumberFormat="1" applyFont="1" applyFill="1"/>
    <xf numFmtId="4" fontId="22" fillId="0" borderId="0" xfId="0" applyNumberFormat="1" applyFont="1" applyFill="1" applyBorder="1" applyAlignment="1">
      <alignment horizontal="right" vertical="center"/>
    </xf>
    <xf numFmtId="3" fontId="22" fillId="0" borderId="0" xfId="0" applyNumberFormat="1" applyFont="1" applyBorder="1" applyAlignment="1">
      <alignment horizontal="right" vertical="center" wrapText="1"/>
    </xf>
    <xf numFmtId="4" fontId="22" fillId="0" borderId="0" xfId="0" applyNumberFormat="1" applyFont="1" applyFill="1"/>
    <xf numFmtId="3" fontId="24" fillId="0" borderId="0" xfId="0" applyNumberFormat="1" applyFont="1" applyBorder="1" applyAlignment="1">
      <alignment horizontal="left" wrapText="1" indent="4"/>
    </xf>
    <xf numFmtId="4" fontId="22" fillId="0" borderId="0" xfId="0" applyNumberFormat="1" applyFont="1"/>
    <xf numFmtId="3" fontId="24" fillId="0" borderId="0" xfId="0" applyNumberFormat="1" applyFont="1" applyBorder="1" applyAlignment="1">
      <alignment vertical="center"/>
    </xf>
    <xf numFmtId="3" fontId="24" fillId="0" borderId="0" xfId="0" applyNumberFormat="1" applyFont="1" applyBorder="1" applyAlignment="1"/>
    <xf numFmtId="168" fontId="24" fillId="0" borderId="0" xfId="175" applyNumberFormat="1" applyFont="1" applyBorder="1" applyAlignment="1">
      <alignment horizontal="center"/>
    </xf>
    <xf numFmtId="49" fontId="24" fillId="0" borderId="0" xfId="175" applyNumberFormat="1" applyFont="1" applyBorder="1" applyAlignment="1" applyProtection="1">
      <alignment horizontal="center"/>
      <protection locked="0"/>
    </xf>
    <xf numFmtId="4" fontId="24" fillId="0" borderId="11" xfId="0" applyNumberFormat="1" applyFont="1" applyFill="1" applyBorder="1" applyAlignment="1">
      <alignment horizontal="right" vertical="center"/>
    </xf>
    <xf numFmtId="168" fontId="24" fillId="0" borderId="12" xfId="175" applyNumberFormat="1" applyFont="1" applyFill="1" applyBorder="1" applyAlignment="1">
      <alignment horizontal="center"/>
    </xf>
    <xf numFmtId="49" fontId="24" fillId="0" borderId="12" xfId="175" applyNumberFormat="1" applyFont="1" applyFill="1" applyBorder="1" applyAlignment="1" applyProtection="1">
      <alignment horizontal="center"/>
      <protection locked="0"/>
    </xf>
    <xf numFmtId="4" fontId="24" fillId="0" borderId="12" xfId="0" applyNumberFormat="1" applyFont="1" applyFill="1" applyBorder="1"/>
    <xf numFmtId="4" fontId="24" fillId="0" borderId="12" xfId="0" applyNumberFormat="1" applyFont="1" applyFill="1" applyBorder="1" applyAlignment="1">
      <alignment horizontal="right"/>
    </xf>
    <xf numFmtId="168" fontId="24" fillId="0" borderId="12" xfId="175" applyNumberFormat="1" applyFont="1" applyFill="1" applyBorder="1" applyAlignment="1" applyProtection="1">
      <alignment horizontal="right" vertical="center"/>
      <protection locked="0"/>
    </xf>
    <xf numFmtId="168" fontId="24" fillId="0" borderId="0" xfId="175" applyNumberFormat="1" applyFont="1" applyFill="1" applyBorder="1" applyAlignment="1">
      <alignment horizontal="center"/>
    </xf>
    <xf numFmtId="49" fontId="24" fillId="0" borderId="0" xfId="175" applyNumberFormat="1" applyFont="1" applyFill="1" applyBorder="1" applyAlignment="1" applyProtection="1">
      <alignment horizontal="center"/>
      <protection locked="0"/>
    </xf>
    <xf numFmtId="4" fontId="24" fillId="0" borderId="0" xfId="0" applyNumberFormat="1" applyFont="1" applyFill="1" applyBorder="1"/>
    <xf numFmtId="168" fontId="24" fillId="0" borderId="0" xfId="175" applyNumberFormat="1" applyFont="1" applyFill="1" applyBorder="1" applyAlignment="1" applyProtection="1">
      <alignment horizontal="right"/>
      <protection locked="0"/>
    </xf>
    <xf numFmtId="168" fontId="24" fillId="0" borderId="0" xfId="175" applyNumberFormat="1" applyFont="1" applyFill="1" applyBorder="1" applyAlignment="1">
      <alignment horizontal="right"/>
    </xf>
    <xf numFmtId="168" fontId="24" fillId="0" borderId="11" xfId="175" applyNumberFormat="1" applyFont="1" applyFill="1" applyBorder="1" applyAlignment="1">
      <alignment horizontal="left"/>
    </xf>
    <xf numFmtId="49" fontId="28" fillId="0" borderId="11" xfId="175" applyNumberFormat="1" applyFont="1" applyFill="1" applyBorder="1"/>
    <xf numFmtId="168" fontId="28" fillId="0" borderId="11" xfId="175" applyNumberFormat="1" applyFont="1" applyFill="1" applyBorder="1"/>
    <xf numFmtId="168" fontId="24" fillId="0" borderId="11" xfId="175" applyNumberFormat="1" applyFont="1" applyFill="1" applyBorder="1" applyAlignment="1">
      <alignment horizontal="center"/>
    </xf>
    <xf numFmtId="168" fontId="24" fillId="0" borderId="11" xfId="175" applyNumberFormat="1" applyFont="1" applyFill="1" applyBorder="1" applyAlignment="1" applyProtection="1">
      <alignment horizontal="center"/>
      <protection locked="0"/>
    </xf>
    <xf numFmtId="4" fontId="29" fillId="0" borderId="12" xfId="0" applyNumberFormat="1" applyFont="1" applyFill="1" applyBorder="1" applyAlignment="1">
      <alignment horizontal="right" vertical="top"/>
    </xf>
    <xf numFmtId="4" fontId="29" fillId="0" borderId="12" xfId="0" applyNumberFormat="1" applyFont="1" applyFill="1" applyBorder="1" applyAlignment="1">
      <alignment vertical="top"/>
    </xf>
    <xf numFmtId="4" fontId="24" fillId="0" borderId="0" xfId="0" applyNumberFormat="1" applyFont="1" applyFill="1" applyBorder="1" applyAlignment="1">
      <alignment vertical="center"/>
    </xf>
    <xf numFmtId="4" fontId="28" fillId="0" borderId="0" xfId="0" applyNumberFormat="1" applyFont="1" applyFill="1" applyBorder="1" applyAlignment="1">
      <alignment horizontal="left" indent="2"/>
    </xf>
    <xf numFmtId="4" fontId="24" fillId="0" borderId="0" xfId="0" applyNumberFormat="1" applyFont="1" applyBorder="1" applyAlignment="1">
      <alignment horizontal="center" wrapText="1"/>
    </xf>
    <xf numFmtId="4" fontId="24" fillId="0" borderId="12" xfId="0" applyNumberFormat="1" applyFont="1" applyFill="1" applyBorder="1" applyAlignment="1">
      <alignment horizontal="center" wrapText="1"/>
    </xf>
    <xf numFmtId="168" fontId="28" fillId="0" borderId="0" xfId="175" applyNumberFormat="1" applyFont="1" applyFill="1" applyBorder="1"/>
    <xf numFmtId="4" fontId="24" fillId="0" borderId="11" xfId="0" applyNumberFormat="1" applyFont="1" applyFill="1" applyBorder="1" applyAlignment="1">
      <alignment vertical="center"/>
    </xf>
    <xf numFmtId="4" fontId="24" fillId="0" borderId="11" xfId="0" applyNumberFormat="1" applyFont="1" applyFill="1" applyBorder="1" applyAlignment="1"/>
    <xf numFmtId="168" fontId="28" fillId="0" borderId="12" xfId="175" applyNumberFormat="1" applyFont="1" applyBorder="1"/>
    <xf numFmtId="49" fontId="24" fillId="0" borderId="12" xfId="0" applyNumberFormat="1" applyFont="1" applyBorder="1" applyAlignment="1">
      <alignment horizontal="left" vertical="top" wrapText="1" indent="5"/>
    </xf>
    <xf numFmtId="4" fontId="24" fillId="0" borderId="12" xfId="0" applyNumberFormat="1" applyFont="1" applyBorder="1" applyAlignment="1">
      <alignment vertical="top"/>
    </xf>
    <xf numFmtId="4" fontId="24" fillId="0" borderId="12" xfId="0" applyNumberFormat="1" applyFont="1" applyBorder="1"/>
    <xf numFmtId="3" fontId="24" fillId="0" borderId="12" xfId="0" applyNumberFormat="1" applyFont="1" applyBorder="1" applyAlignment="1">
      <alignment horizontal="right" vertical="top" wrapText="1"/>
    </xf>
    <xf numFmtId="3" fontId="24" fillId="0" borderId="12" xfId="0" applyNumberFormat="1" applyFont="1" applyBorder="1" applyAlignment="1">
      <alignment horizontal="right" wrapText="1"/>
    </xf>
    <xf numFmtId="4" fontId="24" fillId="0" borderId="11" xfId="0" applyNumberFormat="1" applyFont="1" applyBorder="1" applyAlignment="1"/>
    <xf numFmtId="4" fontId="28" fillId="0" borderId="11" xfId="0" applyNumberFormat="1" applyFont="1" applyBorder="1" applyAlignment="1">
      <alignment horizontal="left" indent="2"/>
    </xf>
    <xf numFmtId="4" fontId="28" fillId="0" borderId="11" xfId="0" applyNumberFormat="1" applyFont="1" applyBorder="1" applyAlignment="1">
      <alignment horizontal="right" wrapText="1"/>
    </xf>
    <xf numFmtId="4" fontId="24" fillId="0" borderId="11" xfId="0" applyNumberFormat="1" applyFont="1" applyBorder="1"/>
    <xf numFmtId="175" fontId="28" fillId="0" borderId="11" xfId="0" applyNumberFormat="1" applyFont="1" applyBorder="1" applyAlignment="1">
      <alignment horizontal="right" wrapText="1"/>
    </xf>
    <xf numFmtId="4" fontId="24" fillId="0" borderId="11" xfId="0" applyNumberFormat="1" applyFont="1" applyBorder="1" applyAlignment="1">
      <alignment horizontal="right"/>
    </xf>
    <xf numFmtId="4" fontId="22" fillId="0" borderId="12" xfId="0" applyNumberFormat="1" applyFont="1" applyFill="1" applyBorder="1" applyAlignment="1">
      <alignment wrapText="1"/>
    </xf>
    <xf numFmtId="4" fontId="24" fillId="0" borderId="12" xfId="0" applyNumberFormat="1" applyFont="1" applyFill="1" applyBorder="1" applyAlignment="1">
      <alignment horizontal="right" vertical="center"/>
    </xf>
    <xf numFmtId="168" fontId="27" fillId="0" borderId="0" xfId="184" applyFont="1" applyBorder="1"/>
    <xf numFmtId="168" fontId="74" fillId="0" borderId="0" xfId="184" applyFont="1" applyBorder="1"/>
    <xf numFmtId="168" fontId="74" fillId="0" borderId="0" xfId="184" applyFont="1"/>
    <xf numFmtId="4" fontId="28" fillId="0" borderId="0" xfId="166" applyFont="1"/>
    <xf numFmtId="168" fontId="28" fillId="0" borderId="0" xfId="184" applyFont="1" applyBorder="1" applyAlignment="1" applyProtection="1">
      <alignment horizontal="left"/>
      <protection locked="0"/>
    </xf>
    <xf numFmtId="168" fontId="74" fillId="0" borderId="0" xfId="184" applyFont="1" applyBorder="1" applyAlignment="1" applyProtection="1">
      <alignment horizontal="center"/>
      <protection locked="0"/>
    </xf>
    <xf numFmtId="168" fontId="74" fillId="0" borderId="0" xfId="184" applyFont="1" applyAlignment="1" applyProtection="1">
      <alignment horizontal="center"/>
      <protection locked="0"/>
    </xf>
    <xf numFmtId="168" fontId="74" fillId="0" borderId="0" xfId="184" applyFont="1" applyBorder="1" applyAlignment="1" applyProtection="1">
      <alignment horizontal="right"/>
      <protection locked="0"/>
    </xf>
    <xf numFmtId="168" fontId="74" fillId="0" borderId="0" xfId="184" applyFont="1" applyBorder="1" applyAlignment="1" applyProtection="1">
      <alignment horizontal="left"/>
      <protection locked="0"/>
    </xf>
    <xf numFmtId="168" fontId="74" fillId="0" borderId="0" xfId="184" applyFont="1" applyAlignment="1" applyProtection="1">
      <alignment horizontal="left"/>
      <protection locked="0"/>
    </xf>
    <xf numFmtId="168" fontId="28" fillId="0" borderId="0" xfId="184" applyFont="1" applyAlignment="1">
      <alignment vertical="center"/>
    </xf>
    <xf numFmtId="168" fontId="74" fillId="0" borderId="0" xfId="184" applyFont="1" applyAlignment="1" applyProtection="1">
      <alignment horizontal="center" vertical="center"/>
      <protection locked="0"/>
    </xf>
    <xf numFmtId="168" fontId="74" fillId="0" borderId="0" xfId="184" applyFont="1" applyBorder="1" applyAlignment="1" applyProtection="1">
      <alignment horizontal="right" vertical="center"/>
      <protection locked="0"/>
    </xf>
    <xf numFmtId="168" fontId="74" fillId="0" borderId="0" xfId="184" applyFont="1" applyBorder="1" applyAlignment="1" applyProtection="1">
      <alignment horizontal="left" vertical="center"/>
      <protection locked="0"/>
    </xf>
    <xf numFmtId="168" fontId="28" fillId="0" borderId="0" xfId="184" applyFont="1" applyBorder="1" applyAlignment="1">
      <alignment vertical="center"/>
    </xf>
    <xf numFmtId="168" fontId="74" fillId="0" borderId="0" xfId="184" applyFont="1" applyBorder="1" applyAlignment="1">
      <alignment horizontal="right"/>
    </xf>
    <xf numFmtId="181" fontId="28" fillId="0" borderId="0" xfId="184" applyNumberFormat="1" applyFont="1" applyBorder="1"/>
    <xf numFmtId="175" fontId="22" fillId="0" borderId="0" xfId="184" applyNumberFormat="1" applyFont="1" applyBorder="1" applyAlignment="1">
      <alignment horizontal="right"/>
    </xf>
    <xf numFmtId="170" fontId="24" fillId="0" borderId="0" xfId="169" applyNumberFormat="1" applyFont="1" applyBorder="1" applyAlignment="1" applyProtection="1">
      <alignment horizontal="right"/>
      <protection locked="0"/>
    </xf>
    <xf numFmtId="175" fontId="24" fillId="0" borderId="0" xfId="184" applyNumberFormat="1" applyFont="1" applyBorder="1" applyAlignment="1">
      <alignment horizontal="right"/>
    </xf>
    <xf numFmtId="168" fontId="28" fillId="0" borderId="0" xfId="169" applyFont="1" applyBorder="1" applyAlignment="1" applyProtection="1">
      <alignment horizontal="left"/>
      <protection locked="0"/>
    </xf>
    <xf numFmtId="168" fontId="81" fillId="0" borderId="0" xfId="169" applyFont="1" applyBorder="1" applyAlignment="1" applyProtection="1">
      <alignment horizontal="left"/>
      <protection locked="0"/>
    </xf>
    <xf numFmtId="168" fontId="28" fillId="0" borderId="0" xfId="184" applyFont="1" applyBorder="1" applyAlignment="1" applyProtection="1">
      <alignment horizontal="center"/>
      <protection locked="0"/>
    </xf>
    <xf numFmtId="1" fontId="28" fillId="0" borderId="0" xfId="184" applyNumberFormat="1" applyFont="1" applyBorder="1" applyAlignment="1" applyProtection="1">
      <alignment horizontal="right"/>
      <protection locked="0"/>
    </xf>
    <xf numFmtId="1" fontId="28" fillId="0" borderId="0" xfId="184" quotePrefix="1" applyNumberFormat="1" applyFont="1" applyBorder="1" applyAlignment="1" applyProtection="1">
      <alignment horizontal="left"/>
      <protection locked="0"/>
    </xf>
    <xf numFmtId="1" fontId="28" fillId="0" borderId="0" xfId="184" applyNumberFormat="1" applyFont="1" applyBorder="1" applyAlignment="1" applyProtection="1">
      <alignment horizontal="left"/>
      <protection locked="0"/>
    </xf>
    <xf numFmtId="1" fontId="28" fillId="0" borderId="0" xfId="184" applyNumberFormat="1" applyFont="1" applyBorder="1" applyAlignment="1" applyProtection="1">
      <alignment horizontal="right"/>
    </xf>
    <xf numFmtId="1" fontId="28" fillId="0" borderId="0" xfId="184" applyNumberFormat="1" applyFont="1" applyAlignment="1" applyProtection="1">
      <alignment horizontal="left"/>
      <protection locked="0"/>
    </xf>
    <xf numFmtId="168" fontId="28" fillId="0" borderId="0" xfId="184" applyNumberFormat="1" applyFont="1" applyAlignment="1" applyProtection="1">
      <alignment horizontal="left"/>
      <protection locked="0"/>
    </xf>
    <xf numFmtId="1" fontId="28" fillId="0" borderId="0" xfId="184" applyNumberFormat="1" applyFont="1" applyBorder="1" applyProtection="1">
      <protection locked="0"/>
    </xf>
    <xf numFmtId="1" fontId="28" fillId="0" borderId="0" xfId="184" applyNumberFormat="1" applyFont="1" applyBorder="1"/>
    <xf numFmtId="1" fontId="28" fillId="0" borderId="0" xfId="184" applyNumberFormat="1" applyFont="1" applyProtection="1">
      <protection locked="0"/>
    </xf>
    <xf numFmtId="168" fontId="28" fillId="0" borderId="0" xfId="184" applyFont="1" applyAlignment="1" applyProtection="1">
      <alignment horizontal="left"/>
    </xf>
    <xf numFmtId="168" fontId="28" fillId="0" borderId="0" xfId="184" applyFont="1" applyBorder="1" applyAlignment="1" applyProtection="1">
      <alignment horizontal="left"/>
    </xf>
    <xf numFmtId="168" fontId="74" fillId="0" borderId="9" xfId="184" applyFont="1" applyBorder="1" applyAlignment="1" applyProtection="1">
      <alignment horizontal="left"/>
      <protection locked="0"/>
    </xf>
    <xf numFmtId="2" fontId="28" fillId="0" borderId="0" xfId="169" applyNumberFormat="1" applyFont="1" applyBorder="1" applyAlignment="1" applyProtection="1">
      <alignment horizontal="right"/>
      <protection locked="0"/>
    </xf>
    <xf numFmtId="168" fontId="28" fillId="0" borderId="0" xfId="169" applyFont="1" applyBorder="1" applyAlignment="1">
      <alignment horizontal="right"/>
    </xf>
    <xf numFmtId="168" fontId="22" fillId="0" borderId="0" xfId="169" applyFont="1" applyBorder="1" applyAlignment="1" applyProtection="1">
      <alignment horizontal="left"/>
      <protection locked="0"/>
    </xf>
    <xf numFmtId="168" fontId="28" fillId="0" borderId="0" xfId="169" applyFont="1" applyBorder="1" applyAlignment="1">
      <alignment horizontal="left" indent="2"/>
    </xf>
    <xf numFmtId="168" fontId="28" fillId="0" borderId="0" xfId="169" applyFont="1" applyBorder="1" applyAlignment="1" applyProtection="1">
      <alignment horizontal="left" vertical="center" indent="1"/>
    </xf>
    <xf numFmtId="170" fontId="28" fillId="0" borderId="0" xfId="169" applyNumberFormat="1" applyFont="1" applyBorder="1" applyAlignment="1" applyProtection="1">
      <alignment horizontal="left"/>
    </xf>
    <xf numFmtId="175" fontId="24" fillId="0" borderId="0" xfId="169" applyNumberFormat="1" applyFont="1" applyBorder="1" applyAlignment="1" applyProtection="1">
      <alignment horizontal="right"/>
    </xf>
    <xf numFmtId="175" fontId="28" fillId="0" borderId="0" xfId="169" applyNumberFormat="1" applyFont="1" applyBorder="1" applyAlignment="1" applyProtection="1">
      <alignment horizontal="right"/>
    </xf>
    <xf numFmtId="175" fontId="28" fillId="0" borderId="0" xfId="169" applyNumberFormat="1" applyFont="1" applyBorder="1" applyAlignment="1" applyProtection="1">
      <alignment horizontal="right"/>
      <protection locked="0"/>
    </xf>
    <xf numFmtId="175" fontId="24" fillId="0" borderId="0" xfId="169" applyNumberFormat="1" applyFont="1" applyBorder="1" applyAlignment="1" applyProtection="1">
      <alignment horizontal="right"/>
      <protection locked="0"/>
    </xf>
    <xf numFmtId="168" fontId="28" fillId="0" borderId="0" xfId="169" applyFont="1" applyBorder="1" applyAlignment="1" applyProtection="1">
      <alignment horizontal="left" vertical="center" indent="1"/>
      <protection locked="0"/>
    </xf>
    <xf numFmtId="168" fontId="24" fillId="0" borderId="0" xfId="169" applyFont="1" applyFill="1" applyBorder="1" applyAlignment="1" applyProtection="1">
      <alignment horizontal="left" vertical="center" indent="1"/>
      <protection locked="0"/>
    </xf>
    <xf numFmtId="170" fontId="28" fillId="0" borderId="0" xfId="169" applyNumberFormat="1" applyFont="1" applyBorder="1" applyAlignment="1" applyProtection="1">
      <alignment horizontal="left" indent="2"/>
      <protection locked="0"/>
    </xf>
    <xf numFmtId="168" fontId="28" fillId="0" borderId="0" xfId="169" applyFont="1" applyBorder="1" applyAlignment="1" applyProtection="1">
      <alignment horizontal="left" vertical="center" wrapText="1" indent="1"/>
      <protection locked="0"/>
    </xf>
    <xf numFmtId="175" fontId="28" fillId="0" borderId="0" xfId="169" applyNumberFormat="1" applyFont="1" applyBorder="1" applyAlignment="1" applyProtection="1">
      <alignment horizontal="left"/>
      <protection locked="0"/>
    </xf>
    <xf numFmtId="168" fontId="28" fillId="0" borderId="0" xfId="169" applyFont="1" applyBorder="1" applyAlignment="1" applyProtection="1">
      <alignment horizontal="left" vertical="center" wrapText="1" indent="2"/>
      <protection locked="0"/>
    </xf>
    <xf numFmtId="175" fontId="24" fillId="0" borderId="0" xfId="184" applyNumberFormat="1" applyFont="1" applyBorder="1"/>
    <xf numFmtId="175" fontId="28" fillId="0" borderId="0" xfId="184" applyNumberFormat="1" applyFont="1" applyBorder="1"/>
    <xf numFmtId="4" fontId="24" fillId="0" borderId="0" xfId="166" applyFont="1"/>
    <xf numFmtId="1" fontId="28" fillId="0" borderId="0" xfId="184" applyNumberFormat="1" applyFont="1" applyBorder="1" applyAlignment="1">
      <alignment vertical="center"/>
    </xf>
    <xf numFmtId="4" fontId="24" fillId="0" borderId="0" xfId="166" applyFont="1" applyBorder="1"/>
    <xf numFmtId="168" fontId="24" fillId="0" borderId="0" xfId="169" applyFont="1" applyBorder="1" applyAlignment="1" applyProtection="1">
      <alignment horizontal="left" vertical="center" wrapText="1" indent="1"/>
      <protection locked="0"/>
    </xf>
    <xf numFmtId="168" fontId="28" fillId="0" borderId="0" xfId="169" applyFont="1" applyBorder="1" applyAlignment="1" applyProtection="1">
      <alignment horizontal="left" vertical="center" indent="2"/>
      <protection locked="0"/>
    </xf>
    <xf numFmtId="168" fontId="28" fillId="0" borderId="0" xfId="184" applyFont="1" applyBorder="1" applyAlignment="1">
      <alignment horizontal="left" indent="2"/>
    </xf>
    <xf numFmtId="176" fontId="28" fillId="0" borderId="0" xfId="169" applyNumberFormat="1" applyFont="1" applyBorder="1" applyAlignment="1" applyProtection="1">
      <alignment horizontal="right"/>
    </xf>
    <xf numFmtId="168" fontId="28" fillId="0" borderId="0" xfId="184" applyNumberFormat="1" applyFont="1" applyBorder="1" applyAlignment="1" applyProtection="1">
      <alignment horizontal="left"/>
      <protection locked="0"/>
    </xf>
    <xf numFmtId="168" fontId="28" fillId="0" borderId="0" xfId="184" quotePrefix="1" applyFont="1" applyBorder="1" applyAlignment="1" applyProtection="1">
      <alignment horizontal="left"/>
      <protection locked="0"/>
    </xf>
    <xf numFmtId="169" fontId="28" fillId="0" borderId="0" xfId="184" applyNumberFormat="1" applyFont="1" applyBorder="1" applyProtection="1">
      <protection locked="0"/>
    </xf>
    <xf numFmtId="168" fontId="28" fillId="0" borderId="0" xfId="184" quotePrefix="1" applyNumberFormat="1" applyFont="1" applyBorder="1" applyAlignment="1" applyProtection="1">
      <alignment horizontal="left"/>
      <protection locked="0"/>
    </xf>
    <xf numFmtId="168" fontId="28" fillId="0" borderId="0" xfId="184" applyNumberFormat="1" applyFont="1" applyBorder="1" applyProtection="1">
      <protection locked="0"/>
    </xf>
    <xf numFmtId="1" fontId="28" fillId="0" borderId="0" xfId="184" applyNumberFormat="1" applyFont="1" applyBorder="1" applyProtection="1"/>
    <xf numFmtId="168" fontId="28" fillId="0" borderId="0" xfId="184" applyNumberFormat="1" applyFont="1" applyBorder="1" applyProtection="1"/>
    <xf numFmtId="168" fontId="28" fillId="0" borderId="0" xfId="184" quotePrefix="1" applyNumberFormat="1" applyFont="1" applyBorder="1" applyAlignment="1" applyProtection="1">
      <alignment horizontal="left"/>
    </xf>
    <xf numFmtId="168" fontId="27" fillId="0" borderId="0" xfId="184" applyFont="1" applyBorder="1" applyAlignment="1" applyProtection="1">
      <alignment horizontal="left" vertical="center"/>
      <protection locked="0"/>
    </xf>
    <xf numFmtId="170" fontId="28" fillId="0" borderId="0" xfId="184" applyNumberFormat="1" applyFont="1" applyBorder="1" applyProtection="1">
      <protection locked="0"/>
    </xf>
    <xf numFmtId="170" fontId="28" fillId="0" borderId="0" xfId="184" applyNumberFormat="1" applyFont="1" applyBorder="1" applyProtection="1"/>
    <xf numFmtId="49" fontId="28" fillId="0" borderId="0" xfId="184" applyNumberFormat="1" applyFont="1" applyBorder="1" applyAlignment="1" applyProtection="1">
      <alignment horizontal="left"/>
      <protection locked="0"/>
    </xf>
    <xf numFmtId="3" fontId="24" fillId="0" borderId="0" xfId="184" applyNumberFormat="1" applyFont="1" applyBorder="1" applyAlignment="1">
      <alignment horizontal="right"/>
    </xf>
    <xf numFmtId="0" fontId="27" fillId="0" borderId="0" xfId="169" applyNumberFormat="1" applyFont="1" applyBorder="1" applyAlignment="1" applyProtection="1">
      <alignment horizontal="left" indent="2"/>
      <protection locked="0"/>
    </xf>
    <xf numFmtId="170" fontId="28" fillId="0" borderId="0" xfId="184" applyNumberFormat="1" applyFont="1"/>
    <xf numFmtId="0" fontId="28" fillId="0" borderId="0" xfId="169" applyNumberFormat="1" applyFont="1" applyBorder="1" applyAlignment="1" applyProtection="1">
      <alignment horizontal="left" indent="2"/>
      <protection locked="0"/>
    </xf>
    <xf numFmtId="168" fontId="92" fillId="0" borderId="0" xfId="186" applyNumberFormat="1" applyFont="1" applyAlignment="1" applyProtection="1">
      <alignment horizontal="left"/>
    </xf>
    <xf numFmtId="168" fontId="93" fillId="0" borderId="0" xfId="186" applyNumberFormat="1" applyFont="1" applyProtection="1"/>
    <xf numFmtId="168" fontId="92" fillId="0" borderId="0" xfId="186" applyNumberFormat="1" applyFont="1" applyProtection="1"/>
    <xf numFmtId="0" fontId="14" fillId="0" borderId="0" xfId="186" applyNumberFormat="1" applyFont="1" applyAlignment="1" applyProtection="1">
      <alignment horizontal="left" indent="3"/>
    </xf>
    <xf numFmtId="168" fontId="74" fillId="0" borderId="0" xfId="186" applyNumberFormat="1" applyFont="1" applyAlignment="1" applyProtection="1">
      <alignment horizontal="left"/>
    </xf>
    <xf numFmtId="168" fontId="27" fillId="0" borderId="0" xfId="186" applyNumberFormat="1" applyFont="1" applyProtection="1"/>
    <xf numFmtId="168" fontId="28" fillId="0" borderId="0" xfId="186" applyNumberFormat="1" applyFont="1" applyBorder="1" applyAlignment="1" applyProtection="1">
      <alignment horizontal="left"/>
    </xf>
    <xf numFmtId="168" fontId="28" fillId="0" borderId="0" xfId="186" applyNumberFormat="1" applyFont="1" applyBorder="1" applyProtection="1"/>
    <xf numFmtId="0" fontId="27" fillId="0" borderId="0" xfId="186" applyNumberFormat="1" applyFont="1" applyBorder="1" applyAlignment="1" applyProtection="1">
      <alignment horizontal="left" wrapText="1"/>
    </xf>
    <xf numFmtId="172" fontId="28" fillId="0" borderId="0" xfId="218" applyNumberFormat="1" applyFont="1" applyFill="1" applyBorder="1" applyAlignment="1" applyProtection="1">
      <alignment horizontal="left"/>
    </xf>
    <xf numFmtId="168" fontId="28" fillId="0" borderId="0" xfId="186" applyNumberFormat="1" applyFont="1" applyFill="1" applyBorder="1" applyAlignment="1" applyProtection="1">
      <alignment horizontal="right"/>
    </xf>
    <xf numFmtId="169" fontId="24" fillId="0" borderId="0" xfId="201" applyNumberFormat="1" applyFont="1" applyFill="1" applyBorder="1" applyAlignment="1" applyProtection="1">
      <alignment horizontal="left"/>
    </xf>
    <xf numFmtId="175" fontId="59" fillId="0" borderId="0" xfId="149" applyNumberFormat="1" applyFont="1" applyFill="1" applyBorder="1"/>
    <xf numFmtId="0" fontId="59" fillId="0" borderId="0" xfId="149" applyFont="1" applyFill="1" applyBorder="1"/>
    <xf numFmtId="49" fontId="58" fillId="0" borderId="0" xfId="149" applyNumberFormat="1" applyFont="1" applyFill="1" applyBorder="1" applyAlignment="1">
      <alignment horizontal="right"/>
    </xf>
    <xf numFmtId="49" fontId="58" fillId="0" borderId="0" xfId="149" applyNumberFormat="1" applyFont="1" applyFill="1" applyBorder="1" applyAlignment="1">
      <alignment horizontal="center" vertical="center"/>
    </xf>
    <xf numFmtId="168" fontId="28" fillId="0" borderId="12" xfId="186" applyNumberFormat="1" applyFont="1" applyFill="1" applyBorder="1" applyProtection="1"/>
    <xf numFmtId="168" fontId="28" fillId="0" borderId="12" xfId="186" applyNumberFormat="1" applyFont="1" applyFill="1" applyBorder="1" applyAlignment="1" applyProtection="1">
      <alignment horizontal="right"/>
    </xf>
    <xf numFmtId="168" fontId="28" fillId="0" borderId="12" xfId="186" applyNumberFormat="1" applyFont="1" applyBorder="1" applyProtection="1"/>
    <xf numFmtId="168" fontId="24" fillId="0" borderId="12" xfId="171" applyNumberFormat="1" applyFont="1" applyBorder="1" applyProtection="1"/>
    <xf numFmtId="0" fontId="24" fillId="0" borderId="0" xfId="0" applyFont="1" applyBorder="1" applyAlignment="1">
      <alignment horizontal="left" wrapText="1" indent="2"/>
    </xf>
    <xf numFmtId="0" fontId="24" fillId="0" borderId="0" xfId="168" applyFont="1" applyProtection="1"/>
    <xf numFmtId="168" fontId="27" fillId="0" borderId="0" xfId="189" applyNumberFormat="1" applyFont="1" applyAlignment="1" applyProtection="1">
      <alignment horizontal="left"/>
    </xf>
    <xf numFmtId="0" fontId="24" fillId="0" borderId="0" xfId="168" applyFont="1" applyAlignment="1" applyProtection="1">
      <alignment horizontal="right"/>
    </xf>
    <xf numFmtId="0" fontId="24" fillId="0" borderId="0" xfId="168" applyFont="1" applyBorder="1" applyAlignment="1">
      <alignment horizontal="left" wrapText="1" indent="3"/>
    </xf>
    <xf numFmtId="175" fontId="24" fillId="0" borderId="0" xfId="168" applyNumberFormat="1" applyFont="1" applyBorder="1" applyAlignment="1">
      <alignment horizontal="right"/>
    </xf>
    <xf numFmtId="0" fontId="24" fillId="0" borderId="12" xfId="168" applyFont="1" applyFill="1" applyBorder="1" applyProtection="1"/>
    <xf numFmtId="0" fontId="24" fillId="18" borderId="0" xfId="168" applyFont="1" applyFill="1" applyBorder="1" applyProtection="1"/>
    <xf numFmtId="0" fontId="24" fillId="0" borderId="0" xfId="168" applyFont="1" applyFill="1" applyBorder="1" applyProtection="1"/>
    <xf numFmtId="0" fontId="24" fillId="18" borderId="13" xfId="168" applyFont="1" applyFill="1" applyBorder="1" applyAlignment="1">
      <alignment horizontal="center"/>
    </xf>
    <xf numFmtId="0" fontId="24" fillId="18" borderId="0" xfId="168" applyFont="1" applyFill="1" applyBorder="1" applyAlignment="1">
      <alignment horizontal="center"/>
    </xf>
    <xf numFmtId="0" fontId="24" fillId="0" borderId="0" xfId="168" applyFont="1" applyFill="1" applyBorder="1" applyAlignment="1">
      <alignment horizontal="right" wrapText="1"/>
    </xf>
    <xf numFmtId="0" fontId="24" fillId="18" borderId="0" xfId="168" applyFont="1" applyFill="1" applyBorder="1" applyAlignment="1">
      <alignment horizontal="right" wrapText="1"/>
    </xf>
    <xf numFmtId="0" fontId="24" fillId="18" borderId="0" xfId="168" applyFont="1" applyFill="1" applyProtection="1"/>
    <xf numFmtId="0" fontId="28" fillId="0" borderId="0" xfId="129" applyFont="1" applyFill="1" applyBorder="1" applyAlignment="1"/>
    <xf numFmtId="0" fontId="24" fillId="0" borderId="0" xfId="168" applyFont="1" applyFill="1" applyBorder="1" applyAlignment="1">
      <alignment horizontal="right"/>
    </xf>
    <xf numFmtId="0" fontId="28" fillId="18" borderId="0" xfId="129" applyFont="1" applyFill="1" applyAlignment="1"/>
    <xf numFmtId="0" fontId="24" fillId="18" borderId="0" xfId="168" applyFont="1" applyFill="1" applyBorder="1" applyAlignment="1">
      <alignment horizontal="right"/>
    </xf>
    <xf numFmtId="0" fontId="24" fillId="0" borderId="11" xfId="168" applyFont="1" applyFill="1" applyBorder="1" applyProtection="1"/>
    <xf numFmtId="0" fontId="24" fillId="0" borderId="11" xfId="168" applyFont="1" applyFill="1" applyBorder="1" applyAlignment="1">
      <alignment horizontal="right" wrapText="1"/>
    </xf>
    <xf numFmtId="0" fontId="24" fillId="18" borderId="13" xfId="168" applyFont="1" applyFill="1" applyBorder="1" applyProtection="1"/>
    <xf numFmtId="0" fontId="24" fillId="0" borderId="12" xfId="168" applyFont="1" applyFill="1" applyBorder="1" applyAlignment="1">
      <alignment horizontal="right" wrapText="1"/>
    </xf>
    <xf numFmtId="0" fontId="24" fillId="0" borderId="0" xfId="168" applyFont="1" applyBorder="1" applyAlignment="1">
      <alignment horizontal="right" wrapText="1"/>
    </xf>
    <xf numFmtId="0" fontId="22" fillId="0" borderId="0" xfId="168" applyFont="1" applyFill="1" applyBorder="1" applyAlignment="1" applyProtection="1">
      <alignment horizontal="left"/>
    </xf>
    <xf numFmtId="3" fontId="22" fillId="0" borderId="0" xfId="168" applyNumberFormat="1" applyFont="1" applyFill="1" applyBorder="1" applyAlignment="1">
      <alignment horizontal="right" wrapText="1"/>
    </xf>
    <xf numFmtId="175" fontId="22" fillId="0" borderId="0" xfId="168" applyNumberFormat="1" applyFont="1" applyFill="1" applyBorder="1" applyAlignment="1" applyProtection="1">
      <alignment horizontal="right"/>
    </xf>
    <xf numFmtId="0" fontId="22" fillId="0" borderId="0" xfId="168" applyFont="1" applyProtection="1"/>
    <xf numFmtId="3" fontId="22" fillId="0" borderId="0" xfId="168" applyNumberFormat="1" applyFont="1" applyBorder="1" applyAlignment="1">
      <alignment horizontal="right" wrapText="1"/>
    </xf>
    <xf numFmtId="175" fontId="22" fillId="0" borderId="0" xfId="168" applyNumberFormat="1" applyFont="1" applyBorder="1" applyAlignment="1" applyProtection="1">
      <alignment horizontal="right"/>
    </xf>
    <xf numFmtId="0" fontId="24" fillId="0" borderId="0" xfId="168" applyFont="1" applyFill="1" applyBorder="1" applyAlignment="1">
      <alignment horizontal="left" wrapText="1" indent="3"/>
    </xf>
    <xf numFmtId="3" fontId="24" fillId="0" borderId="0" xfId="168" applyNumberFormat="1" applyFont="1" applyFill="1" applyBorder="1" applyAlignment="1">
      <alignment horizontal="right" wrapText="1"/>
    </xf>
    <xf numFmtId="175" fontId="24" fillId="0" borderId="0" xfId="168" applyNumberFormat="1" applyFont="1" applyFill="1" applyBorder="1" applyAlignment="1" applyProtection="1">
      <alignment horizontal="right"/>
    </xf>
    <xf numFmtId="3" fontId="24" fillId="0" borderId="0" xfId="168" applyNumberFormat="1" applyFont="1" applyBorder="1" applyAlignment="1">
      <alignment horizontal="right" wrapText="1"/>
    </xf>
    <xf numFmtId="175" fontId="24" fillId="0" borderId="0" xfId="168" applyNumberFormat="1" applyFont="1" applyBorder="1" applyAlignment="1" applyProtection="1">
      <alignment horizontal="right"/>
    </xf>
    <xf numFmtId="168" fontId="74" fillId="0" borderId="0" xfId="189" applyNumberFormat="1" applyFont="1" applyFill="1" applyBorder="1" applyProtection="1"/>
    <xf numFmtId="168" fontId="74" fillId="0" borderId="0" xfId="189" applyNumberFormat="1" applyFont="1" applyProtection="1"/>
    <xf numFmtId="0" fontId="22" fillId="0" borderId="0" xfId="168" applyFont="1" applyFill="1" applyBorder="1" applyAlignment="1">
      <alignment horizontal="left" wrapText="1"/>
    </xf>
    <xf numFmtId="168" fontId="27" fillId="0" borderId="0" xfId="189" applyNumberFormat="1" applyFont="1" applyFill="1" applyBorder="1" applyProtection="1"/>
    <xf numFmtId="168" fontId="27" fillId="0" borderId="0" xfId="189" applyNumberFormat="1" applyFont="1" applyProtection="1"/>
    <xf numFmtId="168" fontId="28" fillId="0" borderId="0" xfId="189" applyNumberFormat="1" applyFont="1" applyFill="1" applyBorder="1" applyProtection="1"/>
    <xf numFmtId="168" fontId="28" fillId="0" borderId="0" xfId="189" applyNumberFormat="1" applyFont="1" applyProtection="1"/>
    <xf numFmtId="0" fontId="24" fillId="0" borderId="0" xfId="168" applyFont="1" applyFill="1" applyBorder="1" applyAlignment="1">
      <alignment horizontal="left" wrapText="1"/>
    </xf>
    <xf numFmtId="0" fontId="22" fillId="0" borderId="0" xfId="168" applyFont="1" applyFill="1" applyBorder="1" applyAlignment="1">
      <alignment horizontal="left" wrapText="1" indent="3"/>
    </xf>
    <xf numFmtId="3" fontId="22" fillId="0" borderId="0" xfId="168" applyNumberFormat="1" applyFont="1" applyFill="1" applyBorder="1" applyProtection="1"/>
    <xf numFmtId="3" fontId="27" fillId="0" borderId="0" xfId="189" applyNumberFormat="1" applyFont="1" applyFill="1" applyBorder="1" applyProtection="1"/>
    <xf numFmtId="3" fontId="27" fillId="0" borderId="0" xfId="189" applyNumberFormat="1" applyFont="1" applyBorder="1" applyProtection="1"/>
    <xf numFmtId="3" fontId="24" fillId="0" borderId="0" xfId="168" applyNumberFormat="1" applyFont="1" applyFill="1" applyBorder="1" applyProtection="1"/>
    <xf numFmtId="3" fontId="28" fillId="0" borderId="0" xfId="189" applyNumberFormat="1" applyFont="1" applyFill="1" applyBorder="1" applyProtection="1"/>
    <xf numFmtId="3" fontId="28" fillId="0" borderId="0" xfId="189" applyNumberFormat="1" applyFont="1" applyBorder="1" applyProtection="1"/>
    <xf numFmtId="0" fontId="24" fillId="0" borderId="11" xfId="168" applyFont="1" applyFill="1" applyBorder="1" applyAlignment="1">
      <alignment horizontal="left" wrapText="1" indent="3"/>
    </xf>
    <xf numFmtId="168" fontId="28" fillId="0" borderId="11" xfId="189" applyNumberFormat="1" applyFont="1" applyFill="1" applyBorder="1" applyProtection="1"/>
    <xf numFmtId="3" fontId="28" fillId="0" borderId="11" xfId="189" applyNumberFormat="1" applyFont="1" applyFill="1" applyBorder="1" applyProtection="1"/>
    <xf numFmtId="0" fontId="24" fillId="0" borderId="13" xfId="168" applyFont="1" applyBorder="1" applyProtection="1"/>
    <xf numFmtId="3" fontId="24" fillId="0" borderId="13" xfId="168" applyNumberFormat="1" applyFont="1" applyBorder="1" applyProtection="1"/>
    <xf numFmtId="0" fontId="24" fillId="0" borderId="0" xfId="168" applyFont="1" applyBorder="1" applyProtection="1"/>
    <xf numFmtId="0" fontId="24" fillId="0" borderId="0" xfId="168" applyFont="1" applyFill="1" applyBorder="1" applyAlignment="1" applyProtection="1">
      <alignment horizontal="right"/>
    </xf>
    <xf numFmtId="0" fontId="24" fillId="0" borderId="0" xfId="168" applyFont="1" applyFill="1" applyBorder="1" applyAlignment="1">
      <alignment horizontal="center" wrapText="1"/>
    </xf>
    <xf numFmtId="0" fontId="24" fillId="0" borderId="11" xfId="168" applyFont="1" applyFill="1" applyBorder="1" applyAlignment="1" applyProtection="1">
      <alignment horizontal="center"/>
    </xf>
    <xf numFmtId="0" fontId="24" fillId="0" borderId="11" xfId="168" applyFont="1" applyFill="1" applyBorder="1" applyAlignment="1" applyProtection="1"/>
    <xf numFmtId="0" fontId="24" fillId="0" borderId="12" xfId="168" applyFont="1" applyBorder="1" applyAlignment="1" applyProtection="1">
      <alignment horizontal="center"/>
    </xf>
    <xf numFmtId="0" fontId="24" fillId="0" borderId="12" xfId="168" applyFont="1" applyBorder="1" applyAlignment="1" applyProtection="1"/>
    <xf numFmtId="0" fontId="22" fillId="0" borderId="0" xfId="168" applyFont="1" applyBorder="1" applyAlignment="1" applyProtection="1">
      <alignment horizontal="left"/>
    </xf>
    <xf numFmtId="175" fontId="22" fillId="0" borderId="0" xfId="168" applyNumberFormat="1" applyFont="1" applyBorder="1" applyAlignment="1">
      <alignment horizontal="right"/>
    </xf>
    <xf numFmtId="168" fontId="27" fillId="0" borderId="0" xfId="184" applyNumberFormat="1" applyFont="1" applyBorder="1" applyAlignment="1" applyProtection="1">
      <alignment horizontal="left"/>
    </xf>
    <xf numFmtId="168" fontId="27" fillId="0" borderId="0" xfId="169" applyNumberFormat="1" applyFont="1" applyBorder="1" applyAlignment="1" applyProtection="1">
      <alignment horizontal="left"/>
    </xf>
    <xf numFmtId="3" fontId="27" fillId="0" borderId="0" xfId="184" applyNumberFormat="1" applyFont="1" applyBorder="1" applyAlignment="1" applyProtection="1">
      <alignment horizontal="right"/>
    </xf>
    <xf numFmtId="1" fontId="27" fillId="0" borderId="0" xfId="184" applyNumberFormat="1" applyFont="1" applyBorder="1" applyAlignment="1" applyProtection="1"/>
    <xf numFmtId="3" fontId="27" fillId="0" borderId="0" xfId="184" applyNumberFormat="1" applyFont="1" applyBorder="1" applyProtection="1"/>
    <xf numFmtId="175" fontId="27" fillId="0" borderId="0" xfId="184" applyNumberFormat="1" applyFont="1" applyBorder="1" applyProtection="1"/>
    <xf numFmtId="0" fontId="28" fillId="0" borderId="0" xfId="169" applyNumberFormat="1" applyFont="1" applyBorder="1" applyAlignment="1" applyProtection="1">
      <alignment horizontal="left" wrapText="1" indent="1"/>
    </xf>
    <xf numFmtId="3" fontId="28" fillId="0" borderId="0" xfId="184" applyNumberFormat="1" applyFont="1" applyBorder="1" applyAlignment="1" applyProtection="1">
      <alignment horizontal="right"/>
    </xf>
    <xf numFmtId="175" fontId="28" fillId="0" borderId="0" xfId="184" applyNumberFormat="1" applyFont="1" applyBorder="1" applyProtection="1"/>
    <xf numFmtId="175" fontId="28" fillId="0" borderId="0" xfId="184" applyNumberFormat="1" applyFont="1" applyBorder="1" applyAlignment="1" applyProtection="1">
      <alignment horizontal="right"/>
    </xf>
    <xf numFmtId="168" fontId="28" fillId="0" borderId="0" xfId="169" applyNumberFormat="1" applyFont="1" applyBorder="1" applyAlignment="1" applyProtection="1">
      <alignment horizontal="left"/>
    </xf>
    <xf numFmtId="168" fontId="28" fillId="0" borderId="0" xfId="169" applyNumberFormat="1" applyFont="1" applyBorder="1" applyAlignment="1" applyProtection="1">
      <alignment horizontal="right"/>
    </xf>
    <xf numFmtId="4" fontId="24" fillId="0" borderId="0" xfId="0" applyNumberFormat="1" applyFont="1" applyBorder="1" applyProtection="1"/>
    <xf numFmtId="170" fontId="24" fillId="0" borderId="0" xfId="168" applyNumberFormat="1" applyFont="1" applyProtection="1"/>
    <xf numFmtId="4" fontId="24" fillId="0" borderId="0" xfId="130" applyNumberFormat="1" applyFont="1" applyBorder="1" applyProtection="1"/>
    <xf numFmtId="4" fontId="24" fillId="0" borderId="0" xfId="208" applyNumberFormat="1" applyFont="1" applyBorder="1" applyProtection="1"/>
    <xf numFmtId="4" fontId="24" fillId="0" borderId="0" xfId="208" applyNumberFormat="1" applyFont="1" applyProtection="1"/>
    <xf numFmtId="0" fontId="24" fillId="0" borderId="0" xfId="206" applyFont="1"/>
    <xf numFmtId="0" fontId="22" fillId="0" borderId="0" xfId="206" applyFont="1"/>
    <xf numFmtId="0" fontId="70" fillId="0" borderId="0" xfId="206" applyFont="1"/>
    <xf numFmtId="168" fontId="74" fillId="0" borderId="0" xfId="184" applyNumberFormat="1" applyFont="1" applyBorder="1" applyAlignment="1" applyProtection="1">
      <alignment horizontal="left"/>
    </xf>
    <xf numFmtId="168" fontId="28" fillId="0" borderId="12" xfId="184" applyNumberFormat="1" applyFont="1" applyFill="1" applyBorder="1" applyProtection="1"/>
    <xf numFmtId="168" fontId="28" fillId="0" borderId="0" xfId="184" applyNumberFormat="1" applyFont="1" applyFill="1" applyBorder="1" applyProtection="1"/>
    <xf numFmtId="168" fontId="28" fillId="0" borderId="0" xfId="184" applyNumberFormat="1" applyFont="1" applyFill="1" applyBorder="1" applyAlignment="1" applyProtection="1">
      <alignment horizontal="right"/>
    </xf>
    <xf numFmtId="168" fontId="28" fillId="0" borderId="0" xfId="184" applyNumberFormat="1" applyFont="1" applyFill="1" applyBorder="1" applyAlignment="1" applyProtection="1">
      <alignment horizontal="center"/>
    </xf>
    <xf numFmtId="168" fontId="24" fillId="0" borderId="0" xfId="169" applyNumberFormat="1" applyFont="1" applyFill="1" applyBorder="1" applyProtection="1"/>
    <xf numFmtId="49" fontId="28" fillId="0" borderId="0" xfId="184" applyNumberFormat="1" applyFont="1" applyFill="1" applyBorder="1" applyAlignment="1" applyProtection="1">
      <alignment horizontal="right"/>
    </xf>
    <xf numFmtId="168" fontId="28" fillId="0" borderId="11" xfId="184" applyNumberFormat="1" applyFont="1" applyFill="1" applyBorder="1" applyProtection="1"/>
    <xf numFmtId="168" fontId="28" fillId="0" borderId="11" xfId="184" applyNumberFormat="1" applyFont="1" applyFill="1" applyBorder="1" applyAlignment="1" applyProtection="1">
      <alignment horizontal="right"/>
    </xf>
    <xf numFmtId="168" fontId="27" fillId="0" borderId="12" xfId="184" applyNumberFormat="1" applyFont="1" applyBorder="1" applyProtection="1"/>
    <xf numFmtId="168" fontId="27" fillId="0" borderId="12" xfId="184" applyNumberFormat="1" applyFont="1" applyBorder="1" applyAlignment="1" applyProtection="1">
      <alignment horizontal="right"/>
    </xf>
    <xf numFmtId="168" fontId="28" fillId="0" borderId="12" xfId="184" applyNumberFormat="1" applyFont="1" applyBorder="1" applyProtection="1"/>
    <xf numFmtId="168" fontId="28" fillId="0" borderId="11" xfId="169" applyNumberFormat="1" applyFont="1" applyBorder="1" applyAlignment="1" applyProtection="1">
      <alignment horizontal="left"/>
    </xf>
    <xf numFmtId="168" fontId="28" fillId="0" borderId="11" xfId="169" applyNumberFormat="1" applyFont="1" applyBorder="1" applyAlignment="1" applyProtection="1">
      <alignment horizontal="right"/>
    </xf>
    <xf numFmtId="0" fontId="24" fillId="0" borderId="0" xfId="206" applyFont="1" applyBorder="1"/>
    <xf numFmtId="0" fontId="24" fillId="0" borderId="12" xfId="206" applyFont="1" applyFill="1" applyBorder="1"/>
    <xf numFmtId="0" fontId="24" fillId="0" borderId="0" xfId="206" applyFont="1" applyFill="1" applyBorder="1"/>
    <xf numFmtId="0" fontId="24" fillId="0" borderId="0" xfId="206" applyFont="1" applyFill="1" applyBorder="1" applyAlignment="1">
      <alignment horizontal="right"/>
    </xf>
    <xf numFmtId="0" fontId="24" fillId="0" borderId="11" xfId="206" applyFont="1" applyFill="1" applyBorder="1"/>
    <xf numFmtId="0" fontId="24" fillId="0" borderId="12" xfId="206" applyFont="1" applyBorder="1"/>
    <xf numFmtId="0" fontId="24" fillId="0" borderId="0" xfId="206" applyFont="1" applyBorder="1" applyAlignment="1">
      <alignment horizontal="left"/>
    </xf>
    <xf numFmtId="180" fontId="24" fillId="0" borderId="0" xfId="206" applyNumberFormat="1" applyFont="1" applyBorder="1" applyAlignment="1">
      <alignment horizontal="right"/>
    </xf>
    <xf numFmtId="20" fontId="24" fillId="0" borderId="0" xfId="206" applyNumberFormat="1" applyFont="1" applyBorder="1" applyAlignment="1">
      <alignment horizontal="right"/>
    </xf>
    <xf numFmtId="170" fontId="24" fillId="0" borderId="0" xfId="206" applyNumberFormat="1" applyFont="1" applyBorder="1" applyAlignment="1">
      <alignment horizontal="right"/>
    </xf>
    <xf numFmtId="0" fontId="24" fillId="0" borderId="0" xfId="206" applyFont="1" applyBorder="1" applyAlignment="1">
      <alignment horizontal="right"/>
    </xf>
    <xf numFmtId="0" fontId="24" fillId="0" borderId="0" xfId="206" applyFont="1" applyBorder="1" applyAlignment="1">
      <alignment horizontal="right" wrapText="1"/>
    </xf>
    <xf numFmtId="0" fontId="24" fillId="0" borderId="11" xfId="206" applyFont="1" applyBorder="1"/>
    <xf numFmtId="168" fontId="88" fillId="0" borderId="0" xfId="184" applyFont="1" applyBorder="1" applyAlignment="1" applyProtection="1">
      <alignment horizontal="left"/>
    </xf>
    <xf numFmtId="168" fontId="74" fillId="0" borderId="0" xfId="184" applyFont="1" applyBorder="1" applyAlignment="1" applyProtection="1">
      <alignment horizontal="left"/>
    </xf>
    <xf numFmtId="168" fontId="75" fillId="0" borderId="0" xfId="184" applyFont="1" applyBorder="1" applyProtection="1"/>
    <xf numFmtId="2" fontId="27" fillId="0" borderId="0" xfId="184" applyNumberFormat="1" applyFont="1" applyBorder="1" applyProtection="1"/>
    <xf numFmtId="2" fontId="28" fillId="0" borderId="0" xfId="184" applyNumberFormat="1" applyFont="1" applyBorder="1" applyProtection="1"/>
    <xf numFmtId="0" fontId="27" fillId="0" borderId="0" xfId="169" applyNumberFormat="1" applyFont="1" applyBorder="1" applyAlignment="1" applyProtection="1">
      <alignment horizontal="left"/>
    </xf>
    <xf numFmtId="175" fontId="22" fillId="0" borderId="0" xfId="0" applyNumberFormat="1" applyFont="1" applyBorder="1" applyProtection="1"/>
    <xf numFmtId="0" fontId="28" fillId="0" borderId="0" xfId="169" applyNumberFormat="1" applyFont="1" applyBorder="1" applyAlignment="1" applyProtection="1">
      <alignment horizontal="left"/>
    </xf>
    <xf numFmtId="0" fontId="72" fillId="0" borderId="0" xfId="184" applyNumberFormat="1" applyFont="1" applyBorder="1" applyAlignment="1" applyProtection="1">
      <alignment horizontal="left"/>
    </xf>
    <xf numFmtId="0" fontId="28" fillId="0" borderId="0" xfId="184" applyNumberFormat="1" applyFont="1" applyBorder="1" applyAlignment="1" applyProtection="1">
      <alignment horizontal="left"/>
    </xf>
    <xf numFmtId="4" fontId="25" fillId="0" borderId="0" xfId="0" applyNumberFormat="1" applyFont="1" applyFill="1" applyBorder="1" applyAlignment="1"/>
    <xf numFmtId="4" fontId="29" fillId="0" borderId="0" xfId="0" applyNumberFormat="1" applyFont="1" applyBorder="1" applyAlignment="1"/>
    <xf numFmtId="0" fontId="24" fillId="0" borderId="0" xfId="0" applyNumberFormat="1" applyFont="1" applyBorder="1" applyAlignment="1">
      <alignment horizontal="center"/>
    </xf>
    <xf numFmtId="4" fontId="24" fillId="0" borderId="0" xfId="0" applyNumberFormat="1" applyFont="1" applyBorder="1" applyAlignment="1">
      <alignment horizontal="center"/>
    </xf>
    <xf numFmtId="175" fontId="22" fillId="0" borderId="0" xfId="0" applyNumberFormat="1" applyFont="1" applyBorder="1" applyAlignment="1">
      <alignment horizontal="right"/>
    </xf>
    <xf numFmtId="4" fontId="22" fillId="0" borderId="0" xfId="0" applyNumberFormat="1" applyFont="1" applyBorder="1" applyProtection="1"/>
    <xf numFmtId="0" fontId="24" fillId="0" borderId="0" xfId="0" applyNumberFormat="1" applyFont="1" applyBorder="1" applyAlignment="1">
      <alignment horizontal="left" vertical="center"/>
    </xf>
    <xf numFmtId="175" fontId="24" fillId="0" borderId="0" xfId="0" applyNumberFormat="1" applyFont="1" applyBorder="1" applyAlignment="1">
      <alignment horizontal="right"/>
    </xf>
    <xf numFmtId="3" fontId="22" fillId="0" borderId="0" xfId="0" applyNumberFormat="1" applyFont="1" applyBorder="1" applyAlignment="1">
      <alignment horizontal="right"/>
    </xf>
    <xf numFmtId="168" fontId="25" fillId="0" borderId="0" xfId="169" applyFont="1" applyBorder="1" applyProtection="1"/>
    <xf numFmtId="168" fontId="24" fillId="0" borderId="0" xfId="169" applyFont="1" applyBorder="1" applyProtection="1"/>
    <xf numFmtId="0" fontId="24" fillId="0" borderId="0" xfId="0" applyNumberFormat="1" applyFont="1" applyAlignment="1" applyProtection="1"/>
    <xf numFmtId="4" fontId="24" fillId="0" borderId="0" xfId="0" applyNumberFormat="1" applyFont="1" applyProtection="1"/>
    <xf numFmtId="0" fontId="28" fillId="0" borderId="12" xfId="184" applyNumberFormat="1" applyFont="1" applyFill="1" applyBorder="1" applyAlignment="1" applyProtection="1"/>
    <xf numFmtId="168" fontId="28" fillId="0" borderId="12" xfId="184" applyFont="1" applyFill="1" applyBorder="1" applyAlignment="1" applyProtection="1">
      <alignment horizontal="right"/>
    </xf>
    <xf numFmtId="168" fontId="28" fillId="0" borderId="12" xfId="184" applyFont="1" applyFill="1" applyBorder="1" applyProtection="1"/>
    <xf numFmtId="168" fontId="24" fillId="0" borderId="0" xfId="169" applyFont="1" applyFill="1" applyBorder="1" applyProtection="1"/>
    <xf numFmtId="1" fontId="28" fillId="0" borderId="0" xfId="184" applyNumberFormat="1" applyFont="1" applyFill="1" applyBorder="1" applyAlignment="1" applyProtection="1">
      <alignment horizontal="right"/>
    </xf>
    <xf numFmtId="0" fontId="78" fillId="0" borderId="11" xfId="184" applyNumberFormat="1" applyFont="1" applyFill="1" applyBorder="1" applyAlignment="1" applyProtection="1">
      <alignment horizontal="left"/>
    </xf>
    <xf numFmtId="168" fontId="28" fillId="0" borderId="11" xfId="184" applyFont="1" applyFill="1" applyBorder="1" applyAlignment="1" applyProtection="1">
      <alignment horizontal="right"/>
    </xf>
    <xf numFmtId="0" fontId="28" fillId="0" borderId="12" xfId="184" applyNumberFormat="1" applyFont="1" applyBorder="1" applyAlignment="1" applyProtection="1"/>
    <xf numFmtId="4" fontId="24" fillId="0" borderId="12" xfId="0" applyNumberFormat="1" applyFont="1" applyBorder="1" applyProtection="1"/>
    <xf numFmtId="0" fontId="24" fillId="0" borderId="11" xfId="0" applyNumberFormat="1" applyFont="1" applyBorder="1" applyAlignment="1" applyProtection="1"/>
    <xf numFmtId="4" fontId="24" fillId="0" borderId="11" xfId="0" applyNumberFormat="1" applyFont="1" applyBorder="1" applyProtection="1"/>
    <xf numFmtId="0" fontId="24" fillId="0" borderId="0" xfId="0" applyNumberFormat="1" applyFont="1" applyFill="1" applyBorder="1" applyAlignment="1"/>
    <xf numFmtId="0" fontId="24" fillId="0" borderId="12" xfId="0" applyNumberFormat="1" applyFont="1" applyFill="1" applyBorder="1" applyAlignment="1"/>
    <xf numFmtId="0" fontId="24" fillId="0" borderId="0" xfId="0" applyNumberFormat="1" applyFont="1" applyFill="1" applyBorder="1" applyAlignment="1">
      <alignment horizontal="left"/>
    </xf>
    <xf numFmtId="1" fontId="24" fillId="0" borderId="0" xfId="0" applyNumberFormat="1" applyFont="1" applyFill="1" applyBorder="1" applyAlignment="1">
      <alignment horizontal="right"/>
    </xf>
    <xf numFmtId="0" fontId="24" fillId="0" borderId="11" xfId="0" applyNumberFormat="1" applyFont="1" applyFill="1" applyBorder="1" applyAlignment="1">
      <alignment horizontal="left"/>
    </xf>
    <xf numFmtId="4" fontId="24" fillId="0" borderId="11" xfId="0" applyNumberFormat="1" applyFont="1" applyFill="1" applyBorder="1" applyAlignment="1">
      <alignment horizontal="center"/>
    </xf>
    <xf numFmtId="0" fontId="27" fillId="0" borderId="0" xfId="178" applyNumberFormat="1" applyFont="1" applyBorder="1" applyAlignment="1" applyProtection="1">
      <alignment horizontal="left"/>
    </xf>
    <xf numFmtId="0" fontId="28" fillId="0" borderId="0" xfId="178" applyNumberFormat="1" applyFont="1" applyBorder="1" applyAlignment="1" applyProtection="1">
      <alignment horizontal="left" indent="1"/>
    </xf>
    <xf numFmtId="0" fontId="22" fillId="0" borderId="0" xfId="178" applyNumberFormat="1" applyFont="1" applyBorder="1" applyAlignment="1" applyProtection="1">
      <alignment horizontal="left"/>
    </xf>
    <xf numFmtId="4" fontId="24" fillId="0" borderId="0" xfId="0" applyNumberFormat="1" applyFont="1" applyBorder="1" applyAlignment="1" applyProtection="1">
      <alignment horizontal="right"/>
    </xf>
    <xf numFmtId="0" fontId="28" fillId="0" borderId="0" xfId="184" applyNumberFormat="1" applyFont="1" applyBorder="1" applyAlignment="1" applyProtection="1">
      <alignment horizontal="right"/>
    </xf>
    <xf numFmtId="0" fontId="28" fillId="0" borderId="12" xfId="184" applyNumberFormat="1" applyFont="1" applyFill="1" applyBorder="1" applyAlignment="1" applyProtection="1">
      <alignment horizontal="right"/>
    </xf>
    <xf numFmtId="0" fontId="72" fillId="0" borderId="0" xfId="184" applyNumberFormat="1" applyFont="1" applyBorder="1" applyAlignment="1" applyProtection="1">
      <alignment horizontal="right"/>
    </xf>
    <xf numFmtId="168" fontId="24" fillId="0" borderId="0" xfId="169" applyFont="1" applyBorder="1" applyAlignment="1" applyProtection="1">
      <alignment horizontal="right"/>
    </xf>
    <xf numFmtId="168" fontId="28" fillId="0" borderId="0" xfId="190" applyNumberFormat="1" applyFont="1" applyBorder="1" applyProtection="1"/>
    <xf numFmtId="168" fontId="74" fillId="0" borderId="0" xfId="190" applyNumberFormat="1" applyFont="1" applyBorder="1" applyAlignment="1" applyProtection="1"/>
    <xf numFmtId="175" fontId="24" fillId="0" borderId="0" xfId="0" applyNumberFormat="1" applyFont="1" applyAlignment="1">
      <alignment horizontal="right"/>
    </xf>
    <xf numFmtId="0" fontId="78" fillId="0" borderId="0" xfId="190" applyNumberFormat="1" applyFont="1" applyBorder="1" applyAlignment="1" applyProtection="1">
      <alignment horizontal="left"/>
    </xf>
    <xf numFmtId="168" fontId="24" fillId="0" borderId="0" xfId="178" applyFont="1" applyBorder="1" applyProtection="1"/>
    <xf numFmtId="0" fontId="28" fillId="0" borderId="0" xfId="190" applyNumberFormat="1" applyFont="1" applyBorder="1" applyAlignment="1" applyProtection="1"/>
    <xf numFmtId="0" fontId="28" fillId="0" borderId="12" xfId="190" applyNumberFormat="1" applyFont="1" applyFill="1" applyBorder="1" applyAlignment="1" applyProtection="1"/>
    <xf numFmtId="168" fontId="28" fillId="0" borderId="12" xfId="190" applyNumberFormat="1" applyFont="1" applyFill="1" applyBorder="1" applyProtection="1"/>
    <xf numFmtId="0" fontId="28" fillId="0" borderId="0" xfId="190" applyNumberFormat="1" applyFont="1" applyFill="1" applyBorder="1" applyAlignment="1" applyProtection="1">
      <alignment horizontal="left"/>
    </xf>
    <xf numFmtId="0" fontId="78" fillId="0" borderId="11" xfId="190" applyNumberFormat="1" applyFont="1" applyFill="1" applyBorder="1" applyAlignment="1" applyProtection="1">
      <alignment horizontal="left"/>
    </xf>
    <xf numFmtId="168" fontId="28" fillId="0" borderId="11" xfId="190" applyNumberFormat="1" applyFont="1" applyFill="1" applyBorder="1" applyAlignment="1" applyProtection="1">
      <alignment horizontal="right"/>
    </xf>
    <xf numFmtId="4" fontId="29" fillId="0" borderId="0" xfId="0" applyNumberFormat="1" applyFont="1" applyAlignment="1"/>
    <xf numFmtId="4" fontId="23" fillId="0" borderId="0" xfId="0" applyNumberFormat="1" applyFont="1" applyBorder="1"/>
    <xf numFmtId="168" fontId="51" fillId="0" borderId="11" xfId="181" applyFont="1" applyBorder="1" applyAlignment="1" applyProtection="1">
      <alignment horizontal="left"/>
      <protection locked="0"/>
    </xf>
    <xf numFmtId="168" fontId="24" fillId="0" borderId="0" xfId="181" applyFont="1"/>
    <xf numFmtId="169" fontId="28" fillId="0" borderId="0" xfId="200" applyFont="1" applyBorder="1"/>
    <xf numFmtId="169" fontId="24" fillId="0" borderId="0" xfId="200" applyFont="1" applyBorder="1"/>
    <xf numFmtId="1" fontId="24" fillId="0" borderId="0" xfId="181" applyNumberFormat="1" applyFont="1" applyFill="1" applyBorder="1" applyAlignment="1">
      <alignment horizontal="left"/>
    </xf>
    <xf numFmtId="1" fontId="24" fillId="0" borderId="0" xfId="181" applyNumberFormat="1" applyFont="1" applyFill="1" applyBorder="1" applyAlignment="1">
      <alignment horizontal="right"/>
    </xf>
    <xf numFmtId="169" fontId="28" fillId="0" borderId="11" xfId="200" applyFont="1" applyFill="1" applyBorder="1" applyAlignment="1" applyProtection="1">
      <alignment horizontal="left"/>
      <protection locked="0"/>
    </xf>
    <xf numFmtId="169" fontId="24" fillId="0" borderId="11" xfId="200" applyFont="1" applyFill="1" applyBorder="1" applyAlignment="1" applyProtection="1">
      <alignment horizontal="left"/>
    </xf>
    <xf numFmtId="169" fontId="24" fillId="0" borderId="0" xfId="200" applyFont="1" applyFill="1" applyBorder="1"/>
    <xf numFmtId="168" fontId="27" fillId="0" borderId="0" xfId="181" applyFont="1" applyFill="1" applyBorder="1" applyAlignment="1" applyProtection="1">
      <alignment horizontal="left"/>
      <protection locked="0"/>
    </xf>
    <xf numFmtId="169" fontId="28" fillId="0" borderId="0" xfId="200" applyFont="1" applyFill="1" applyBorder="1" applyAlignment="1" applyProtection="1">
      <alignment horizontal="left" indent="1"/>
      <protection locked="0"/>
    </xf>
    <xf numFmtId="176" fontId="24" fillId="0" borderId="0" xfId="0" applyNumberFormat="1" applyFont="1" applyBorder="1" applyAlignment="1">
      <alignment horizontal="right"/>
    </xf>
    <xf numFmtId="168" fontId="28" fillId="0" borderId="0" xfId="181" applyFont="1" applyFill="1" applyBorder="1" applyAlignment="1">
      <alignment horizontal="right"/>
    </xf>
    <xf numFmtId="168" fontId="28" fillId="0" borderId="0" xfId="181" applyFont="1" applyFill="1" applyBorder="1" applyAlignment="1" applyProtection="1">
      <alignment horizontal="left"/>
      <protection locked="0"/>
    </xf>
    <xf numFmtId="168" fontId="28" fillId="0" borderId="11" xfId="181" applyFont="1" applyBorder="1" applyAlignment="1" applyProtection="1">
      <alignment horizontal="left"/>
      <protection locked="0"/>
    </xf>
    <xf numFmtId="168" fontId="24" fillId="0" borderId="11" xfId="181" applyFont="1" applyBorder="1" applyAlignment="1">
      <alignment horizontal="center"/>
    </xf>
    <xf numFmtId="1" fontId="24" fillId="0" borderId="0" xfId="181" applyNumberFormat="1" applyFont="1" applyBorder="1" applyAlignment="1">
      <alignment horizontal="right"/>
    </xf>
    <xf numFmtId="4" fontId="22" fillId="0" borderId="0" xfId="0" applyNumberFormat="1" applyFont="1" applyBorder="1"/>
    <xf numFmtId="169" fontId="28" fillId="0" borderId="0" xfId="198" applyNumberFormat="1" applyFont="1" applyFill="1" applyBorder="1" applyAlignment="1" applyProtection="1">
      <alignment horizontal="left" indent="1"/>
      <protection locked="0"/>
    </xf>
    <xf numFmtId="169" fontId="24" fillId="0" borderId="0" xfId="198" applyNumberFormat="1" applyFont="1" applyBorder="1"/>
    <xf numFmtId="169" fontId="28" fillId="0" borderId="0" xfId="198" applyNumberFormat="1" applyFont="1" applyBorder="1"/>
    <xf numFmtId="169" fontId="28" fillId="0" borderId="11" xfId="198" applyNumberFormat="1" applyFont="1" applyBorder="1" applyAlignment="1" applyProtection="1">
      <alignment horizontal="left"/>
      <protection locked="0"/>
    </xf>
    <xf numFmtId="169" fontId="24" fillId="0" borderId="11" xfId="198" applyNumberFormat="1" applyFont="1" applyBorder="1" applyAlignment="1" applyProtection="1">
      <alignment horizontal="left"/>
    </xf>
    <xf numFmtId="169" fontId="24" fillId="0" borderId="0" xfId="198" applyNumberFormat="1" applyFont="1" applyBorder="1" applyAlignment="1" applyProtection="1">
      <alignment horizontal="left"/>
    </xf>
    <xf numFmtId="169" fontId="24" fillId="0" borderId="0" xfId="198" applyNumberFormat="1" applyFont="1" applyFill="1" applyBorder="1"/>
    <xf numFmtId="169" fontId="28" fillId="0" borderId="0" xfId="198" applyNumberFormat="1" applyFont="1" applyFill="1" applyBorder="1" applyAlignment="1" applyProtection="1">
      <alignment horizontal="right"/>
      <protection locked="0"/>
    </xf>
    <xf numFmtId="169" fontId="28" fillId="0" borderId="0" xfId="198" applyNumberFormat="1" applyFont="1" applyFill="1" applyBorder="1" applyAlignment="1" applyProtection="1">
      <alignment horizontal="right" wrapText="1"/>
      <protection locked="0"/>
    </xf>
    <xf numFmtId="168" fontId="27" fillId="0" borderId="0" xfId="178" applyFont="1" applyFill="1" applyBorder="1" applyAlignment="1" applyProtection="1">
      <alignment horizontal="left"/>
      <protection locked="0"/>
    </xf>
    <xf numFmtId="175" fontId="22" fillId="0" borderId="0" xfId="198" applyNumberFormat="1" applyFont="1" applyFill="1" applyBorder="1" applyAlignment="1">
      <alignment horizontal="right"/>
    </xf>
    <xf numFmtId="175" fontId="24" fillId="0" borderId="0" xfId="198" applyNumberFormat="1" applyFont="1" applyFill="1" applyBorder="1" applyAlignment="1">
      <alignment horizontal="right"/>
    </xf>
    <xf numFmtId="168" fontId="74" fillId="0" borderId="0" xfId="181" applyFont="1" applyAlignment="1" applyProtection="1">
      <alignment horizontal="left"/>
      <protection locked="0"/>
    </xf>
    <xf numFmtId="168" fontId="23" fillId="0" borderId="11" xfId="181" applyFont="1" applyBorder="1"/>
    <xf numFmtId="168" fontId="27" fillId="0" borderId="0" xfId="181" applyFont="1" applyBorder="1"/>
    <xf numFmtId="168" fontId="22" fillId="0" borderId="0" xfId="181" applyFont="1" applyBorder="1"/>
    <xf numFmtId="168" fontId="22" fillId="0" borderId="0" xfId="181" applyFont="1"/>
    <xf numFmtId="168" fontId="24" fillId="0" borderId="0" xfId="181" applyFont="1" applyFill="1" applyBorder="1" applyProtection="1"/>
    <xf numFmtId="168" fontId="27" fillId="21" borderId="11" xfId="181" applyFont="1" applyFill="1" applyBorder="1" applyAlignment="1" applyProtection="1">
      <alignment horizontal="left"/>
      <protection locked="0"/>
    </xf>
    <xf numFmtId="4" fontId="22" fillId="0" borderId="0" xfId="141" applyNumberFormat="1" applyFont="1" applyBorder="1"/>
    <xf numFmtId="4" fontId="22" fillId="0" borderId="0" xfId="141" applyNumberFormat="1" applyFont="1"/>
    <xf numFmtId="4" fontId="24" fillId="0" borderId="0" xfId="141" applyNumberFormat="1" applyFont="1" applyFill="1" applyBorder="1"/>
    <xf numFmtId="4" fontId="24" fillId="0" borderId="0" xfId="141" applyNumberFormat="1" applyFont="1" applyBorder="1"/>
    <xf numFmtId="4" fontId="24" fillId="0" borderId="0" xfId="141" applyNumberFormat="1" applyFont="1"/>
    <xf numFmtId="175" fontId="22" fillId="0" borderId="0" xfId="141" applyNumberFormat="1" applyFont="1" applyFill="1" applyBorder="1"/>
    <xf numFmtId="168" fontId="28" fillId="0" borderId="0" xfId="181" applyFont="1" applyFill="1" applyBorder="1" applyAlignment="1" applyProtection="1">
      <alignment horizontal="left" indent="1"/>
      <protection locked="0"/>
    </xf>
    <xf numFmtId="4" fontId="24" fillId="0" borderId="11" xfId="141" applyNumberFormat="1" applyFont="1" applyBorder="1"/>
    <xf numFmtId="176" fontId="24" fillId="0" borderId="11" xfId="141" applyNumberFormat="1" applyFont="1" applyBorder="1" applyAlignment="1">
      <alignment horizontal="right"/>
    </xf>
    <xf numFmtId="4" fontId="43" fillId="0" borderId="0" xfId="0" applyNumberFormat="1" applyFont="1" applyBorder="1"/>
    <xf numFmtId="168" fontId="27" fillId="0" borderId="0" xfId="178" applyFont="1" applyBorder="1"/>
    <xf numFmtId="168" fontId="74" fillId="0" borderId="0" xfId="178" applyFont="1" applyBorder="1" applyAlignment="1" applyProtection="1">
      <alignment horizontal="left"/>
      <protection locked="0"/>
    </xf>
    <xf numFmtId="168" fontId="28" fillId="0" borderId="0" xfId="178" applyFont="1" applyBorder="1" applyAlignment="1" applyProtection="1">
      <alignment horizontal="left"/>
      <protection locked="0"/>
    </xf>
    <xf numFmtId="169" fontId="96" fillId="0" borderId="0" xfId="199" applyNumberFormat="1" applyFont="1" applyBorder="1" applyAlignment="1" applyProtection="1">
      <alignment horizontal="left"/>
      <protection locked="0"/>
    </xf>
    <xf numFmtId="4" fontId="97" fillId="0" borderId="0" xfId="0" applyNumberFormat="1" applyFont="1" applyBorder="1"/>
    <xf numFmtId="168" fontId="98" fillId="0" borderId="0" xfId="181" applyFont="1" applyBorder="1" applyAlignment="1">
      <alignment horizontal="right"/>
    </xf>
    <xf numFmtId="169" fontId="28" fillId="0" borderId="12" xfId="198" applyNumberFormat="1" applyFont="1" applyFill="1" applyBorder="1" applyAlignment="1" applyProtection="1">
      <alignment horizontal="left" indent="1"/>
      <protection locked="0"/>
    </xf>
    <xf numFmtId="169" fontId="24" fillId="0" borderId="12" xfId="198" applyNumberFormat="1" applyFont="1" applyFill="1" applyBorder="1"/>
    <xf numFmtId="0" fontId="99" fillId="0" borderId="0" xfId="203" applyFont="1" applyBorder="1"/>
    <xf numFmtId="0" fontId="100" fillId="0" borderId="11" xfId="203" applyFont="1" applyBorder="1" applyAlignment="1">
      <alignment horizontal="center"/>
    </xf>
    <xf numFmtId="0" fontId="100" fillId="0" borderId="0" xfId="203" applyFont="1" applyBorder="1" applyAlignment="1">
      <alignment horizontal="center"/>
    </xf>
    <xf numFmtId="0" fontId="99" fillId="0" borderId="11" xfId="203" applyFont="1" applyBorder="1"/>
    <xf numFmtId="0" fontId="99" fillId="0" borderId="0" xfId="0" applyFont="1" applyBorder="1"/>
    <xf numFmtId="0" fontId="58" fillId="0" borderId="12" xfId="0" applyFont="1" applyFill="1" applyBorder="1"/>
    <xf numFmtId="0" fontId="58" fillId="0" borderId="0" xfId="0" applyFont="1" applyFill="1" applyBorder="1" applyAlignment="1">
      <alignment vertical="center"/>
    </xf>
    <xf numFmtId="0" fontId="58" fillId="0" borderId="11" xfId="0" applyFont="1" applyFill="1" applyBorder="1" applyAlignment="1">
      <alignment vertical="center"/>
    </xf>
    <xf numFmtId="0" fontId="58" fillId="0" borderId="0" xfId="0" applyFont="1" applyFill="1" applyBorder="1"/>
    <xf numFmtId="0" fontId="58" fillId="0" borderId="11" xfId="0" applyFont="1" applyFill="1" applyBorder="1"/>
    <xf numFmtId="0" fontId="24" fillId="0" borderId="0" xfId="203" applyFont="1" applyBorder="1"/>
    <xf numFmtId="0" fontId="22" fillId="0" borderId="11" xfId="203" applyFont="1" applyBorder="1" applyAlignment="1">
      <alignment horizontal="center"/>
    </xf>
    <xf numFmtId="0" fontId="22" fillId="0" borderId="0" xfId="203" applyFont="1" applyBorder="1" applyAlignment="1">
      <alignment horizontal="center"/>
    </xf>
    <xf numFmtId="49" fontId="67" fillId="0" borderId="0" xfId="0" applyNumberFormat="1" applyFont="1" applyBorder="1" applyAlignment="1" applyProtection="1">
      <alignment horizontal="left" vertical="center"/>
      <protection locked="0"/>
    </xf>
    <xf numFmtId="49" fontId="24" fillId="0" borderId="0" xfId="155" applyNumberFormat="1" applyFont="1" applyBorder="1" applyAlignment="1" applyProtection="1">
      <alignment vertical="center"/>
      <protection locked="0"/>
    </xf>
    <xf numFmtId="49" fontId="27" fillId="0" borderId="0" xfId="0" applyNumberFormat="1" applyFont="1" applyBorder="1" applyAlignment="1" applyProtection="1">
      <alignment horizontal="left" vertical="center"/>
      <protection locked="0"/>
    </xf>
    <xf numFmtId="49" fontId="24" fillId="0" borderId="0" xfId="155" applyNumberFormat="1" applyFont="1" applyFill="1" applyBorder="1" applyAlignment="1" applyProtection="1">
      <alignment vertical="center"/>
      <protection locked="0"/>
    </xf>
    <xf numFmtId="4" fontId="24" fillId="0" borderId="0" xfId="0" applyNumberFormat="1" applyFont="1" applyAlignment="1">
      <alignment horizontal="left"/>
    </xf>
    <xf numFmtId="49" fontId="22" fillId="0" borderId="0" xfId="155" applyNumberFormat="1" applyFont="1" applyFill="1" applyBorder="1" applyAlignment="1" applyProtection="1">
      <alignment vertical="center"/>
      <protection locked="0"/>
    </xf>
    <xf numFmtId="49" fontId="22" fillId="0" borderId="11" xfId="155" applyNumberFormat="1" applyFont="1" applyFill="1" applyBorder="1" applyAlignment="1" applyProtection="1">
      <alignment vertical="center"/>
      <protection locked="0"/>
    </xf>
    <xf numFmtId="4" fontId="24" fillId="0" borderId="0" xfId="0" applyNumberFormat="1" applyFont="1" applyBorder="1" applyAlignment="1">
      <alignment horizontal="left"/>
    </xf>
    <xf numFmtId="49" fontId="23" fillId="0" borderId="0" xfId="155" applyNumberFormat="1" applyFont="1" applyBorder="1" applyAlignment="1" applyProtection="1">
      <alignment vertical="center"/>
      <protection locked="0"/>
    </xf>
    <xf numFmtId="49" fontId="23" fillId="0" borderId="12" xfId="155" applyNumberFormat="1" applyFont="1" applyFill="1" applyBorder="1" applyAlignment="1" applyProtection="1">
      <alignment vertical="center"/>
      <protection locked="0"/>
    </xf>
    <xf numFmtId="49" fontId="51" fillId="0" borderId="12" xfId="0" applyNumberFormat="1" applyFont="1" applyFill="1" applyBorder="1" applyAlignment="1" applyProtection="1">
      <alignment horizontal="left" vertical="center"/>
      <protection locked="0"/>
    </xf>
    <xf numFmtId="49" fontId="22" fillId="0" borderId="0" xfId="155" applyNumberFormat="1" applyFont="1" applyBorder="1" applyAlignment="1" applyProtection="1">
      <alignment vertical="center"/>
      <protection locked="0"/>
    </xf>
    <xf numFmtId="49" fontId="24" fillId="0" borderId="0" xfId="155" applyNumberFormat="1" applyFont="1" applyFill="1" applyBorder="1" applyAlignment="1" applyProtection="1">
      <alignment vertical="top" wrapText="1"/>
      <protection locked="0"/>
    </xf>
    <xf numFmtId="49" fontId="24" fillId="0" borderId="0" xfId="0" applyNumberFormat="1" applyFont="1" applyFill="1" applyBorder="1" applyAlignment="1" applyProtection="1">
      <alignment vertical="top" wrapText="1"/>
      <protection locked="0"/>
    </xf>
    <xf numFmtId="49" fontId="23" fillId="0" borderId="0" xfId="155" applyNumberFormat="1" applyFont="1" applyBorder="1" applyAlignment="1" applyProtection="1">
      <alignment vertical="center" wrapText="1"/>
      <protection locked="0"/>
    </xf>
    <xf numFmtId="49" fontId="22" fillId="0" borderId="0" xfId="155" applyNumberFormat="1" applyFont="1" applyFill="1" applyBorder="1" applyAlignment="1" applyProtection="1">
      <alignment vertical="top"/>
      <protection locked="0"/>
    </xf>
    <xf numFmtId="49" fontId="24" fillId="0" borderId="0" xfId="0" applyNumberFormat="1" applyFont="1" applyFill="1" applyBorder="1" applyAlignment="1" applyProtection="1">
      <alignment horizontal="left" vertical="top" wrapText="1" readingOrder="2"/>
      <protection locked="0"/>
    </xf>
    <xf numFmtId="49" fontId="24" fillId="0" borderId="0" xfId="155" applyNumberFormat="1" applyFont="1" applyFill="1" applyBorder="1" applyAlignment="1" applyProtection="1">
      <alignment vertical="top"/>
      <protection locked="0"/>
    </xf>
    <xf numFmtId="49" fontId="24" fillId="0" borderId="0" xfId="0" applyNumberFormat="1" applyFont="1" applyFill="1" applyBorder="1" applyAlignment="1">
      <alignment vertical="top" wrapText="1"/>
    </xf>
    <xf numFmtId="49" fontId="24" fillId="0" borderId="11" xfId="155" applyNumberFormat="1" applyFont="1" applyFill="1" applyBorder="1" applyAlignment="1" applyProtection="1">
      <alignment vertical="center"/>
      <protection locked="0"/>
    </xf>
    <xf numFmtId="1" fontId="24" fillId="0" borderId="0" xfId="0" applyNumberFormat="1" applyFont="1" applyFill="1" applyBorder="1" applyAlignment="1">
      <alignment horizontal="left" indent="1"/>
    </xf>
    <xf numFmtId="3" fontId="24" fillId="0" borderId="0" xfId="0" applyNumberFormat="1" applyFont="1" applyBorder="1" applyAlignment="1">
      <alignment horizontal="right"/>
    </xf>
    <xf numFmtId="1" fontId="24" fillId="0" borderId="0" xfId="0" applyNumberFormat="1" applyFont="1" applyBorder="1" applyAlignment="1">
      <alignment horizontal="left" indent="1"/>
    </xf>
    <xf numFmtId="4" fontId="24" fillId="0" borderId="0" xfId="0" applyNumberFormat="1" applyFont="1" applyBorder="1" applyAlignment="1">
      <alignment vertical="top" wrapText="1"/>
    </xf>
    <xf numFmtId="4" fontId="24" fillId="0" borderId="11" xfId="0" applyNumberFormat="1" applyFont="1" applyBorder="1" applyAlignment="1">
      <alignment vertical="top" wrapText="1"/>
    </xf>
    <xf numFmtId="3" fontId="24" fillId="0" borderId="11" xfId="0" applyNumberFormat="1" applyFont="1" applyBorder="1" applyAlignment="1">
      <alignment horizontal="right"/>
    </xf>
    <xf numFmtId="49" fontId="24" fillId="0" borderId="0" xfId="0" applyNumberFormat="1" applyFont="1" applyBorder="1" applyAlignment="1">
      <alignment horizontal="right"/>
    </xf>
    <xf numFmtId="4" fontId="24" fillId="0" borderId="12" xfId="0" applyNumberFormat="1" applyFont="1" applyBorder="1" applyAlignment="1">
      <alignment horizontal="right"/>
    </xf>
    <xf numFmtId="168" fontId="28" fillId="0" borderId="0" xfId="178" applyFont="1" applyFill="1" applyBorder="1" applyAlignment="1" applyProtection="1">
      <alignment horizontal="left"/>
      <protection locked="0"/>
    </xf>
    <xf numFmtId="1" fontId="24" fillId="0" borderId="0" xfId="178" applyNumberFormat="1" applyFont="1" applyFill="1" applyBorder="1" applyAlignment="1">
      <alignment horizontal="right"/>
    </xf>
    <xf numFmtId="169" fontId="98" fillId="0" borderId="12" xfId="200" applyFont="1" applyFill="1" applyBorder="1"/>
    <xf numFmtId="169" fontId="97" fillId="0" borderId="12" xfId="200" applyFont="1" applyFill="1" applyBorder="1"/>
    <xf numFmtId="168" fontId="98" fillId="0" borderId="0" xfId="178" applyFont="1" applyFill="1" applyBorder="1" applyAlignment="1" applyProtection="1">
      <alignment horizontal="left"/>
      <protection locked="0"/>
    </xf>
    <xf numFmtId="0" fontId="98" fillId="0" borderId="0" xfId="178" applyNumberFormat="1" applyFont="1" applyFill="1" applyBorder="1" applyAlignment="1">
      <alignment horizontal="right"/>
    </xf>
    <xf numFmtId="169" fontId="98" fillId="0" borderId="11" xfId="199" applyNumberFormat="1" applyFont="1" applyFill="1" applyBorder="1" applyAlignment="1" applyProtection="1">
      <alignment horizontal="left"/>
      <protection locked="0"/>
    </xf>
    <xf numFmtId="169" fontId="97" fillId="0" borderId="11" xfId="199" applyNumberFormat="1" applyFont="1" applyFill="1" applyBorder="1" applyAlignment="1">
      <alignment horizontal="right"/>
    </xf>
    <xf numFmtId="169" fontId="97" fillId="0" borderId="12" xfId="199" applyNumberFormat="1" applyFont="1" applyBorder="1"/>
    <xf numFmtId="4" fontId="11" fillId="0" borderId="0" xfId="0" applyNumberFormat="1" applyFont="1" applyBorder="1"/>
    <xf numFmtId="4" fontId="11" fillId="0" borderId="12" xfId="0" applyNumberFormat="1" applyFont="1" applyBorder="1"/>
    <xf numFmtId="4" fontId="55" fillId="0" borderId="11" xfId="0" applyNumberFormat="1" applyFont="1" applyBorder="1"/>
    <xf numFmtId="4" fontId="55" fillId="0" borderId="0" xfId="0" applyNumberFormat="1" applyFont="1" applyBorder="1"/>
    <xf numFmtId="0" fontId="28" fillId="0" borderId="0" xfId="0" applyFont="1" applyBorder="1" applyProtection="1"/>
    <xf numFmtId="172" fontId="24" fillId="0" borderId="12" xfId="212" applyFont="1" applyFill="1" applyBorder="1" applyAlignment="1" applyProtection="1">
      <alignment horizontal="left"/>
    </xf>
    <xf numFmtId="172" fontId="24" fillId="0" borderId="12" xfId="212" applyFont="1" applyFill="1" applyBorder="1" applyAlignment="1" applyProtection="1">
      <alignment horizontal="right"/>
    </xf>
    <xf numFmtId="172" fontId="24" fillId="0" borderId="12" xfId="212" applyFont="1" applyFill="1" applyBorder="1" applyAlignment="1" applyProtection="1"/>
    <xf numFmtId="172" fontId="47" fillId="0" borderId="11" xfId="212" applyFont="1" applyFill="1" applyBorder="1" applyAlignment="1" applyProtection="1">
      <alignment horizontal="left"/>
    </xf>
    <xf numFmtId="3" fontId="69" fillId="0" borderId="11" xfId="212" applyNumberFormat="1" applyFont="1" applyFill="1" applyBorder="1" applyAlignment="1" applyProtection="1">
      <alignment horizontal="right"/>
    </xf>
    <xf numFmtId="3" fontId="47" fillId="0" borderId="11" xfId="212" applyNumberFormat="1" applyFont="1" applyFill="1" applyBorder="1" applyAlignment="1" applyProtection="1">
      <alignment horizontal="right"/>
    </xf>
    <xf numFmtId="3" fontId="51" fillId="0" borderId="11" xfId="207" applyNumberFormat="1" applyFont="1" applyBorder="1" applyAlignment="1" applyProtection="1">
      <protection locked="0"/>
    </xf>
    <xf numFmtId="175" fontId="47" fillId="0" borderId="11" xfId="212" applyNumberFormat="1" applyFont="1" applyFill="1" applyBorder="1" applyAlignment="1" applyProtection="1">
      <protection locked="0"/>
    </xf>
    <xf numFmtId="172" fontId="47" fillId="0" borderId="12" xfId="212" applyFont="1" applyFill="1" applyBorder="1" applyAlignment="1" applyProtection="1">
      <alignment horizontal="left"/>
    </xf>
    <xf numFmtId="172" fontId="47" fillId="0" borderId="12" xfId="212" applyFont="1" applyFill="1" applyBorder="1" applyAlignment="1" applyProtection="1">
      <alignment horizontal="right"/>
    </xf>
    <xf numFmtId="172" fontId="47" fillId="0" borderId="12" xfId="212" applyFont="1" applyFill="1" applyBorder="1" applyAlignment="1" applyProtection="1"/>
    <xf numFmtId="172" fontId="24" fillId="0" borderId="11" xfId="212" applyFont="1" applyFill="1" applyBorder="1" applyAlignment="1" applyProtection="1">
      <alignment horizontal="left"/>
    </xf>
    <xf numFmtId="172" fontId="24" fillId="0" borderId="11" xfId="212" applyFont="1" applyFill="1" applyBorder="1" applyAlignment="1" applyProtection="1">
      <alignment horizontal="right"/>
    </xf>
    <xf numFmtId="172" fontId="24" fillId="0" borderId="11" xfId="212" applyFont="1" applyFill="1" applyBorder="1" applyAlignment="1" applyProtection="1"/>
    <xf numFmtId="0" fontId="81" fillId="0" borderId="0" xfId="214" applyNumberFormat="1" applyFont="1" applyBorder="1" applyAlignment="1" applyProtection="1">
      <alignment horizontal="left"/>
    </xf>
    <xf numFmtId="0" fontId="28" fillId="0" borderId="0" xfId="214" applyNumberFormat="1" applyFont="1" applyBorder="1" applyAlignment="1" applyProtection="1">
      <alignment horizontal="left" indent="2"/>
    </xf>
    <xf numFmtId="1" fontId="24" fillId="0" borderId="0" xfId="148" applyNumberFormat="1" applyFont="1" applyFill="1" applyBorder="1" applyAlignment="1">
      <alignment horizontal="right" wrapText="1"/>
    </xf>
    <xf numFmtId="1" fontId="24" fillId="0" borderId="0" xfId="148" applyNumberFormat="1" applyFont="1" applyFill="1" applyBorder="1" applyAlignment="1">
      <alignment wrapText="1"/>
    </xf>
    <xf numFmtId="4" fontId="24" fillId="0" borderId="12" xfId="146" applyNumberFormat="1" applyFont="1" applyFill="1" applyBorder="1" applyAlignment="1"/>
    <xf numFmtId="49" fontId="29" fillId="0" borderId="12" xfId="146" applyNumberFormat="1" applyFont="1" applyFill="1" applyBorder="1" applyAlignment="1">
      <alignment vertical="top" wrapText="1"/>
    </xf>
    <xf numFmtId="3" fontId="29" fillId="0" borderId="12" xfId="146" applyNumberFormat="1" applyFont="1" applyFill="1" applyBorder="1" applyAlignment="1">
      <alignment vertical="top" wrapText="1"/>
    </xf>
    <xf numFmtId="3" fontId="24" fillId="0" borderId="12" xfId="146" applyNumberFormat="1" applyFont="1" applyFill="1" applyBorder="1" applyAlignment="1">
      <alignment horizontal="right" vertical="top"/>
    </xf>
    <xf numFmtId="3" fontId="24" fillId="0" borderId="0" xfId="146" applyNumberFormat="1" applyFont="1" applyFill="1" applyBorder="1" applyAlignment="1">
      <alignment horizontal="center" wrapText="1"/>
    </xf>
    <xf numFmtId="4" fontId="24" fillId="0" borderId="11" xfId="146" applyNumberFormat="1" applyFont="1" applyFill="1" applyBorder="1" applyAlignment="1">
      <alignment horizontal="left" wrapText="1"/>
    </xf>
    <xf numFmtId="49" fontId="24" fillId="0" borderId="11" xfId="146" applyNumberFormat="1" applyFont="1" applyFill="1" applyBorder="1" applyAlignment="1">
      <alignment horizontal="left" wrapText="1"/>
    </xf>
    <xf numFmtId="3" fontId="24" fillId="0" borderId="11" xfId="146" applyNumberFormat="1" applyFont="1" applyFill="1" applyBorder="1" applyAlignment="1">
      <alignment horizontal="center" wrapText="1"/>
    </xf>
    <xf numFmtId="3" fontId="24" fillId="0" borderId="11" xfId="146" applyNumberFormat="1" applyFont="1" applyFill="1" applyBorder="1" applyAlignment="1">
      <alignment horizontal="right" wrapText="1"/>
    </xf>
    <xf numFmtId="4" fontId="29" fillId="0" borderId="12" xfId="146" applyNumberFormat="1" applyFont="1" applyFill="1" applyBorder="1" applyAlignment="1">
      <alignment vertical="top" wrapText="1"/>
    </xf>
    <xf numFmtId="4" fontId="24" fillId="0" borderId="12" xfId="146" applyNumberFormat="1" applyFont="1" applyFill="1" applyBorder="1" applyAlignment="1">
      <alignment horizontal="right" vertical="top"/>
    </xf>
    <xf numFmtId="4" fontId="24" fillId="0" borderId="0" xfId="146" applyNumberFormat="1" applyFont="1" applyFill="1" applyBorder="1" applyAlignment="1">
      <alignment horizontal="center" wrapText="1"/>
    </xf>
    <xf numFmtId="4" fontId="24" fillId="0" borderId="11" xfId="146" applyNumberFormat="1" applyFont="1" applyFill="1" applyBorder="1" applyAlignment="1">
      <alignment horizontal="center" wrapText="1"/>
    </xf>
    <xf numFmtId="4" fontId="24" fillId="0" borderId="11" xfId="146" applyNumberFormat="1" applyFont="1" applyFill="1" applyBorder="1" applyAlignment="1">
      <alignment horizontal="right" wrapText="1"/>
    </xf>
    <xf numFmtId="168" fontId="28" fillId="0" borderId="12" xfId="184" applyFont="1" applyFill="1" applyBorder="1"/>
    <xf numFmtId="168" fontId="28" fillId="0" borderId="0" xfId="184" applyFont="1" applyFill="1" applyBorder="1"/>
    <xf numFmtId="168" fontId="28" fillId="0" borderId="0" xfId="184" applyFont="1" applyFill="1" applyBorder="1" applyAlignment="1" applyProtection="1">
      <alignment horizontal="right"/>
      <protection locked="0"/>
    </xf>
    <xf numFmtId="168" fontId="24" fillId="0" borderId="0" xfId="169" applyFont="1" applyFill="1" applyBorder="1" applyAlignment="1" applyProtection="1">
      <alignment vertical="center"/>
    </xf>
    <xf numFmtId="168" fontId="28" fillId="0" borderId="0" xfId="184" applyFont="1" applyFill="1" applyBorder="1" applyAlignment="1" applyProtection="1">
      <alignment horizontal="right" vertical="center"/>
      <protection locked="0"/>
    </xf>
    <xf numFmtId="168" fontId="28" fillId="0" borderId="0" xfId="184" applyFont="1" applyFill="1" applyBorder="1" applyAlignment="1">
      <alignment vertical="center"/>
    </xf>
    <xf numFmtId="168" fontId="78" fillId="0" borderId="11" xfId="184" applyFont="1" applyFill="1" applyBorder="1" applyAlignment="1" applyProtection="1">
      <alignment horizontal="left"/>
      <protection locked="0"/>
    </xf>
    <xf numFmtId="168" fontId="78" fillId="0" borderId="11" xfId="184" applyFont="1" applyFill="1" applyBorder="1" applyAlignment="1">
      <alignment horizontal="right"/>
    </xf>
    <xf numFmtId="168" fontId="78" fillId="0" borderId="11" xfId="184" applyFont="1" applyFill="1" applyBorder="1" applyAlignment="1" applyProtection="1">
      <alignment horizontal="right"/>
      <protection locked="0"/>
    </xf>
    <xf numFmtId="168" fontId="28" fillId="0" borderId="11" xfId="184" applyFont="1" applyFill="1" applyBorder="1"/>
    <xf numFmtId="168" fontId="74" fillId="0" borderId="0" xfId="169" applyFont="1" applyBorder="1" applyAlignment="1" applyProtection="1">
      <alignment horizontal="left"/>
      <protection locked="0"/>
    </xf>
    <xf numFmtId="168" fontId="27" fillId="0" borderId="12" xfId="184" applyFont="1" applyFill="1" applyBorder="1" applyAlignment="1" applyProtection="1">
      <protection locked="0"/>
    </xf>
    <xf numFmtId="168" fontId="27" fillId="0" borderId="12" xfId="184" applyFont="1" applyFill="1" applyBorder="1" applyAlignment="1" applyProtection="1">
      <alignment horizontal="center"/>
      <protection locked="0"/>
    </xf>
    <xf numFmtId="168" fontId="28" fillId="0" borderId="0" xfId="169" applyFont="1" applyFill="1" applyBorder="1"/>
    <xf numFmtId="168" fontId="28" fillId="0" borderId="0" xfId="169" applyFont="1" applyFill="1" applyBorder="1" applyAlignment="1" applyProtection="1">
      <alignment horizontal="center"/>
      <protection locked="0"/>
    </xf>
    <xf numFmtId="168" fontId="28" fillId="0" borderId="0" xfId="169" applyFont="1" applyFill="1" applyBorder="1" applyAlignment="1">
      <alignment horizontal="center"/>
    </xf>
    <xf numFmtId="168" fontId="28" fillId="0" borderId="0" xfId="184" applyFont="1" applyFill="1" applyBorder="1" applyAlignment="1" applyProtection="1">
      <alignment horizontal="right" vertical="center"/>
    </xf>
    <xf numFmtId="168" fontId="28" fillId="0" borderId="0" xfId="169" applyFont="1" applyFill="1" applyBorder="1" applyAlignment="1">
      <alignment horizontal="right"/>
    </xf>
    <xf numFmtId="168" fontId="28" fillId="0" borderId="11" xfId="169" applyFont="1" applyFill="1" applyBorder="1" applyAlignment="1" applyProtection="1">
      <alignment horizontal="left"/>
      <protection locked="0"/>
    </xf>
    <xf numFmtId="168" fontId="28" fillId="0" borderId="11" xfId="169" applyFont="1" applyFill="1" applyBorder="1"/>
    <xf numFmtId="168" fontId="28" fillId="0" borderId="11" xfId="169" applyFont="1" applyFill="1" applyBorder="1" applyAlignment="1">
      <alignment horizontal="right"/>
    </xf>
    <xf numFmtId="168" fontId="28" fillId="0" borderId="12" xfId="169" applyFont="1" applyBorder="1" applyAlignment="1" applyProtection="1">
      <alignment horizontal="left"/>
      <protection locked="0"/>
    </xf>
    <xf numFmtId="168" fontId="28" fillId="0" borderId="12" xfId="169" applyFont="1" applyBorder="1"/>
    <xf numFmtId="168" fontId="28" fillId="0" borderId="12" xfId="184" applyFont="1" applyBorder="1"/>
    <xf numFmtId="2" fontId="28" fillId="0" borderId="12" xfId="169" applyNumberFormat="1" applyFont="1" applyBorder="1" applyAlignment="1" applyProtection="1">
      <alignment horizontal="right"/>
      <protection locked="0"/>
    </xf>
    <xf numFmtId="168" fontId="28" fillId="0" borderId="12" xfId="169" applyFont="1" applyBorder="1" applyAlignment="1">
      <alignment horizontal="right"/>
    </xf>
    <xf numFmtId="175" fontId="24" fillId="0" borderId="0" xfId="166" applyNumberFormat="1" applyFont="1" applyBorder="1"/>
    <xf numFmtId="175" fontId="27" fillId="0" borderId="0" xfId="169" applyNumberFormat="1" applyFont="1" applyBorder="1" applyAlignment="1" applyProtection="1">
      <alignment horizontal="left"/>
      <protection locked="0"/>
    </xf>
    <xf numFmtId="168" fontId="28" fillId="0" borderId="11" xfId="169" applyFont="1" applyBorder="1" applyAlignment="1" applyProtection="1">
      <alignment horizontal="left" vertical="center" indent="2"/>
      <protection locked="0"/>
    </xf>
    <xf numFmtId="168" fontId="28" fillId="0" borderId="11" xfId="184" applyFont="1" applyBorder="1" applyAlignment="1">
      <alignment horizontal="left" indent="2"/>
    </xf>
    <xf numFmtId="4" fontId="24" fillId="0" borderId="11" xfId="166" applyFont="1" applyBorder="1"/>
    <xf numFmtId="176" fontId="28" fillId="0" borderId="11" xfId="169" applyNumberFormat="1" applyFont="1" applyBorder="1" applyAlignment="1" applyProtection="1">
      <alignment horizontal="right"/>
    </xf>
    <xf numFmtId="4" fontId="24" fillId="0" borderId="11" xfId="166" applyNumberFormat="1" applyFont="1" applyBorder="1"/>
    <xf numFmtId="168" fontId="28" fillId="0" borderId="12" xfId="184" applyFont="1" applyBorder="1" applyAlignment="1">
      <alignment horizontal="right"/>
    </xf>
    <xf numFmtId="181" fontId="28" fillId="0" borderId="12" xfId="184" applyNumberFormat="1" applyFont="1" applyBorder="1"/>
    <xf numFmtId="175" fontId="22" fillId="0" borderId="12" xfId="184" applyNumberFormat="1" applyFont="1" applyBorder="1" applyAlignment="1">
      <alignment horizontal="right"/>
    </xf>
    <xf numFmtId="168" fontId="28" fillId="0" borderId="11" xfId="169" applyFont="1" applyBorder="1" applyAlignment="1" applyProtection="1">
      <alignment horizontal="left" indent="2"/>
      <protection locked="0"/>
    </xf>
    <xf numFmtId="168" fontId="28" fillId="0" borderId="11" xfId="169" applyFont="1" applyBorder="1" applyAlignment="1" applyProtection="1">
      <alignment horizontal="left"/>
      <protection locked="0"/>
    </xf>
    <xf numFmtId="168" fontId="28" fillId="0" borderId="11" xfId="184" applyFont="1" applyBorder="1"/>
    <xf numFmtId="168" fontId="28" fillId="0" borderId="0" xfId="184" applyFont="1" applyFill="1" applyBorder="1" applyAlignment="1" applyProtection="1">
      <alignment horizontal="center"/>
    </xf>
    <xf numFmtId="168" fontId="28" fillId="0" borderId="0" xfId="184" applyFont="1" applyFill="1" applyBorder="1" applyAlignment="1">
      <alignment horizontal="right" vertical="center"/>
    </xf>
    <xf numFmtId="175" fontId="24" fillId="0" borderId="0" xfId="148" applyNumberFormat="1" applyFont="1" applyFill="1" applyBorder="1" applyAlignment="1">
      <alignment horizontal="right" indent="1"/>
    </xf>
    <xf numFmtId="0" fontId="24" fillId="0" borderId="0" xfId="148" applyFont="1" applyFill="1" applyBorder="1" applyAlignment="1">
      <alignment horizontal="left" wrapText="1" indent="1"/>
    </xf>
    <xf numFmtId="168" fontId="24" fillId="0" borderId="12" xfId="185" applyFont="1" applyFill="1" applyBorder="1" applyAlignment="1" applyProtection="1">
      <alignment horizontal="left"/>
    </xf>
    <xf numFmtId="168" fontId="24" fillId="0" borderId="12" xfId="185" applyFont="1" applyFill="1" applyBorder="1" applyProtection="1"/>
    <xf numFmtId="168" fontId="28" fillId="0" borderId="11" xfId="170" applyFont="1" applyBorder="1" applyAlignment="1" applyProtection="1">
      <alignment horizontal="left"/>
    </xf>
    <xf numFmtId="1" fontId="28" fillId="0" borderId="11" xfId="185" applyNumberFormat="1" applyFont="1" applyBorder="1" applyProtection="1"/>
    <xf numFmtId="168" fontId="102" fillId="0" borderId="0" xfId="185" applyFont="1" applyBorder="1" applyAlignment="1" applyProtection="1"/>
    <xf numFmtId="175" fontId="103" fillId="0" borderId="0" xfId="204" applyNumberFormat="1" applyFont="1" applyBorder="1"/>
    <xf numFmtId="175" fontId="101" fillId="0" borderId="11" xfId="204" applyNumberFormat="1" applyFont="1" applyBorder="1" applyAlignment="1">
      <alignment horizontal="center"/>
    </xf>
    <xf numFmtId="175" fontId="103" fillId="0" borderId="11" xfId="204" applyNumberFormat="1" applyFont="1" applyBorder="1"/>
    <xf numFmtId="175" fontId="101" fillId="0" borderId="0" xfId="204" applyNumberFormat="1" applyFont="1" applyBorder="1" applyAlignment="1">
      <alignment horizontal="center"/>
    </xf>
    <xf numFmtId="175" fontId="104" fillId="0" borderId="0" xfId="148" applyNumberFormat="1" applyFont="1" applyBorder="1"/>
    <xf numFmtId="4" fontId="24" fillId="0" borderId="12" xfId="146" applyNumberFormat="1" applyFont="1" applyFill="1" applyBorder="1" applyAlignment="1">
      <alignment wrapText="1"/>
    </xf>
    <xf numFmtId="49" fontId="24" fillId="0" borderId="12" xfId="146" applyNumberFormat="1" applyFont="1" applyFill="1" applyBorder="1" applyAlignment="1">
      <alignment wrapText="1"/>
    </xf>
    <xf numFmtId="4" fontId="24" fillId="0" borderId="12" xfId="146" applyNumberFormat="1" applyFont="1" applyFill="1" applyBorder="1" applyAlignment="1">
      <alignment horizontal="right" wrapText="1"/>
    </xf>
    <xf numFmtId="4" fontId="22" fillId="0" borderId="11" xfId="146" applyNumberFormat="1" applyFont="1" applyBorder="1" applyAlignment="1">
      <alignment horizontal="left" vertical="top" wrapText="1"/>
    </xf>
    <xf numFmtId="4" fontId="24" fillId="0" borderId="11" xfId="146" applyNumberFormat="1" applyFont="1" applyBorder="1" applyAlignment="1">
      <alignment horizontal="left" wrapText="1"/>
    </xf>
    <xf numFmtId="3" fontId="24" fillId="0" borderId="11" xfId="146" applyNumberFormat="1" applyFont="1" applyBorder="1"/>
    <xf numFmtId="3" fontId="28" fillId="0" borderId="11" xfId="176" applyNumberFormat="1" applyFont="1" applyFill="1" applyBorder="1"/>
    <xf numFmtId="3" fontId="24" fillId="0" borderId="11" xfId="146" applyNumberFormat="1" applyFont="1" applyBorder="1" applyAlignment="1"/>
    <xf numFmtId="175" fontId="104" fillId="0" borderId="0" xfId="148" applyNumberFormat="1" applyFont="1" applyFill="1" applyBorder="1" applyAlignment="1"/>
    <xf numFmtId="175" fontId="102" fillId="0" borderId="0" xfId="204" applyNumberFormat="1" applyFont="1" applyBorder="1" applyAlignment="1">
      <alignment horizontal="right"/>
    </xf>
    <xf numFmtId="175" fontId="105" fillId="0" borderId="0" xfId="204" applyNumberFormat="1" applyFont="1" applyBorder="1" applyAlignment="1">
      <alignment horizontal="right"/>
    </xf>
    <xf numFmtId="4" fontId="106" fillId="0" borderId="0" xfId="146" applyNumberFormat="1" applyFont="1" applyFill="1" applyBorder="1" applyAlignment="1">
      <alignment vertical="top" wrapText="1"/>
    </xf>
    <xf numFmtId="168" fontId="106" fillId="0" borderId="0" xfId="176" applyNumberFormat="1" applyFont="1" applyFill="1"/>
    <xf numFmtId="4" fontId="107" fillId="0" borderId="0" xfId="0" applyNumberFormat="1" applyFont="1"/>
    <xf numFmtId="175" fontId="107" fillId="0" borderId="0" xfId="148" applyNumberFormat="1" applyFont="1" applyFill="1" applyBorder="1" applyAlignment="1"/>
    <xf numFmtId="175" fontId="107" fillId="0" borderId="0" xfId="204" applyNumberFormat="1" applyFont="1" applyBorder="1"/>
    <xf numFmtId="175" fontId="105" fillId="0" borderId="11" xfId="204" applyNumberFormat="1" applyFont="1" applyBorder="1" applyAlignment="1">
      <alignment horizontal="center"/>
    </xf>
    <xf numFmtId="175" fontId="107" fillId="0" borderId="11" xfId="204" applyNumberFormat="1" applyFont="1" applyBorder="1"/>
    <xf numFmtId="175" fontId="105" fillId="0" borderId="0" xfId="204" applyNumberFormat="1" applyFont="1" applyBorder="1" applyAlignment="1">
      <alignment horizontal="center"/>
    </xf>
    <xf numFmtId="4" fontId="107" fillId="0" borderId="0" xfId="0" applyNumberFormat="1" applyFont="1" applyBorder="1"/>
    <xf numFmtId="168" fontId="107" fillId="0" borderId="0" xfId="175" applyNumberFormat="1" applyFont="1"/>
    <xf numFmtId="168" fontId="28" fillId="0" borderId="0" xfId="184" applyFont="1" applyFill="1" applyBorder="1" applyAlignment="1" applyProtection="1">
      <alignment vertical="center"/>
      <protection locked="0"/>
    </xf>
    <xf numFmtId="168" fontId="102" fillId="0" borderId="0" xfId="184" applyFont="1" applyBorder="1" applyAlignment="1" applyProtection="1">
      <protection locked="0"/>
    </xf>
    <xf numFmtId="168" fontId="105" fillId="0" borderId="0" xfId="184" applyFont="1" applyBorder="1"/>
    <xf numFmtId="168" fontId="106" fillId="0" borderId="0" xfId="184" applyFont="1" applyBorder="1"/>
    <xf numFmtId="168" fontId="106" fillId="0" borderId="0" xfId="184" applyFont="1"/>
    <xf numFmtId="4" fontId="107" fillId="0" borderId="0" xfId="166" applyFont="1"/>
    <xf numFmtId="168" fontId="107" fillId="0" borderId="0" xfId="184" applyFont="1" applyBorder="1"/>
    <xf numFmtId="168" fontId="105" fillId="0" borderId="0" xfId="186" applyNumberFormat="1" applyFont="1" applyProtection="1"/>
    <xf numFmtId="168" fontId="102" fillId="0" borderId="0" xfId="189" applyNumberFormat="1" applyFont="1" applyAlignment="1" applyProtection="1"/>
    <xf numFmtId="0" fontId="107" fillId="0" borderId="0" xfId="168" applyFont="1" applyProtection="1"/>
    <xf numFmtId="168" fontId="105" fillId="0" borderId="0" xfId="189" applyNumberFormat="1" applyFont="1" applyAlignment="1" applyProtection="1">
      <alignment horizontal="left"/>
    </xf>
    <xf numFmtId="168" fontId="102" fillId="0" borderId="0" xfId="184" applyNumberFormat="1" applyFont="1" applyBorder="1" applyAlignment="1" applyProtection="1"/>
    <xf numFmtId="168" fontId="105" fillId="0" borderId="0" xfId="184" applyNumberFormat="1" applyFont="1" applyBorder="1" applyAlignment="1" applyProtection="1">
      <alignment horizontal="left"/>
    </xf>
    <xf numFmtId="0" fontId="107" fillId="0" borderId="0" xfId="206" applyFont="1"/>
    <xf numFmtId="0" fontId="105" fillId="0" borderId="0" xfId="206" applyFont="1"/>
    <xf numFmtId="0" fontId="102" fillId="0" borderId="0" xfId="0" applyNumberFormat="1" applyFont="1" applyFill="1" applyBorder="1" applyAlignment="1"/>
    <xf numFmtId="4" fontId="107" fillId="0" borderId="0" xfId="0" applyNumberFormat="1" applyFont="1" applyFill="1" applyBorder="1" applyAlignment="1"/>
    <xf numFmtId="4" fontId="107" fillId="0" borderId="0" xfId="0" applyNumberFormat="1" applyFont="1" applyBorder="1" applyProtection="1"/>
    <xf numFmtId="175" fontId="105" fillId="0" borderId="11" xfId="204" applyNumberFormat="1" applyFont="1" applyBorder="1" applyAlignment="1">
      <alignment horizontal="right"/>
    </xf>
    <xf numFmtId="168" fontId="102" fillId="0" borderId="0" xfId="184" applyNumberFormat="1" applyFont="1" applyBorder="1" applyAlignment="1" applyProtection="1">
      <alignment horizontal="right"/>
    </xf>
    <xf numFmtId="168" fontId="107" fillId="0" borderId="0" xfId="190" applyNumberFormat="1" applyFont="1" applyBorder="1" applyAlignment="1" applyProtection="1">
      <alignment horizontal="right"/>
    </xf>
    <xf numFmtId="4" fontId="109" fillId="0" borderId="0" xfId="0" applyNumberFormat="1" applyFont="1" applyBorder="1"/>
    <xf numFmtId="0" fontId="103" fillId="0" borderId="0" xfId="203" applyFont="1"/>
    <xf numFmtId="0" fontId="108" fillId="0" borderId="0" xfId="203" applyFont="1" applyAlignment="1">
      <alignment horizontal="right"/>
    </xf>
    <xf numFmtId="0" fontId="110" fillId="0" borderId="11" xfId="203" applyFont="1" applyBorder="1" applyAlignment="1">
      <alignment horizontal="center"/>
    </xf>
    <xf numFmtId="0" fontId="101" fillId="0" borderId="11" xfId="203" applyFont="1" applyBorder="1" applyAlignment="1">
      <alignment horizontal="center"/>
    </xf>
    <xf numFmtId="0" fontId="110" fillId="0" borderId="0" xfId="203" applyFont="1" applyBorder="1" applyAlignment="1">
      <alignment horizontal="center"/>
    </xf>
    <xf numFmtId="0" fontId="101" fillId="0" borderId="0" xfId="203" applyFont="1" applyBorder="1" applyAlignment="1">
      <alignment horizontal="center"/>
    </xf>
    <xf numFmtId="4" fontId="107" fillId="0" borderId="0" xfId="141" applyNumberFormat="1" applyFont="1" applyBorder="1"/>
    <xf numFmtId="0" fontId="103" fillId="0" borderId="0" xfId="0" applyFont="1"/>
    <xf numFmtId="0" fontId="103" fillId="0" borderId="0" xfId="204" applyFont="1" applyFill="1" applyBorder="1"/>
    <xf numFmtId="0" fontId="101" fillId="0" borderId="11" xfId="204" applyFont="1" applyFill="1" applyBorder="1" applyAlignment="1">
      <alignment horizontal="center"/>
    </xf>
    <xf numFmtId="0" fontId="101" fillId="0" borderId="0" xfId="204" applyFont="1" applyFill="1" applyBorder="1" applyAlignment="1">
      <alignment horizontal="center"/>
    </xf>
    <xf numFmtId="0" fontId="104" fillId="0" borderId="0" xfId="0" applyFont="1" applyFill="1" applyBorder="1"/>
    <xf numFmtId="172" fontId="102" fillId="0" borderId="0" xfId="213" applyNumberFormat="1" applyFont="1" applyFill="1" applyBorder="1" applyAlignment="1" applyProtection="1">
      <alignment horizontal="left"/>
    </xf>
    <xf numFmtId="172" fontId="111" fillId="0" borderId="0" xfId="213" applyNumberFormat="1" applyFont="1" applyFill="1" applyBorder="1" applyAlignment="1" applyProtection="1">
      <alignment horizontal="right"/>
    </xf>
    <xf numFmtId="172" fontId="111" fillId="0" borderId="0" xfId="213" applyNumberFormat="1" applyFont="1" applyFill="1" applyBorder="1" applyAlignment="1" applyProtection="1">
      <alignment horizontal="center"/>
    </xf>
    <xf numFmtId="172" fontId="111" fillId="0" borderId="0" xfId="213" applyNumberFormat="1" applyFont="1" applyFill="1" applyBorder="1" applyAlignment="1" applyProtection="1"/>
    <xf numFmtId="172" fontId="111" fillId="0" borderId="0" xfId="213" applyNumberFormat="1" applyFont="1" applyFill="1" applyBorder="1" applyProtection="1"/>
    <xf numFmtId="0" fontId="107" fillId="0" borderId="0" xfId="203" applyFont="1" applyBorder="1"/>
    <xf numFmtId="0" fontId="105" fillId="0" borderId="11" xfId="203" applyFont="1" applyBorder="1" applyAlignment="1">
      <alignment horizontal="left"/>
    </xf>
    <xf numFmtId="0" fontId="105" fillId="0" borderId="0" xfId="203" applyFont="1" applyBorder="1" applyAlignment="1">
      <alignment horizontal="center"/>
    </xf>
    <xf numFmtId="0" fontId="105" fillId="0" borderId="0" xfId="203" applyFont="1" applyBorder="1" applyAlignment="1">
      <alignment horizontal="left"/>
    </xf>
    <xf numFmtId="0" fontId="107" fillId="0" borderId="11" xfId="203" applyFont="1" applyBorder="1"/>
    <xf numFmtId="49" fontId="107" fillId="0" borderId="0" xfId="155" applyNumberFormat="1" applyFont="1" applyBorder="1" applyAlignment="1" applyProtection="1">
      <alignment vertical="center"/>
      <protection locked="0"/>
    </xf>
    <xf numFmtId="0" fontId="103" fillId="0" borderId="0" xfId="203" applyFont="1" applyBorder="1"/>
    <xf numFmtId="0" fontId="103" fillId="0" borderId="0" xfId="0" applyFont="1" applyBorder="1" applyAlignment="1"/>
    <xf numFmtId="0" fontId="103" fillId="0" borderId="11" xfId="203" applyFont="1" applyBorder="1"/>
    <xf numFmtId="49" fontId="104" fillId="0" borderId="0" xfId="155" applyNumberFormat="1" applyFont="1" applyBorder="1" applyAlignment="1" applyProtection="1">
      <alignment vertical="center"/>
      <protection locked="0"/>
    </xf>
    <xf numFmtId="0" fontId="107" fillId="0" borderId="0" xfId="203" applyFont="1" applyBorder="1" applyAlignment="1">
      <alignment horizontal="right"/>
    </xf>
    <xf numFmtId="0" fontId="105" fillId="0" borderId="0" xfId="203" applyFont="1" applyBorder="1" applyAlignment="1">
      <alignment horizontal="right"/>
    </xf>
    <xf numFmtId="0" fontId="105" fillId="0" borderId="11" xfId="203" applyFont="1" applyBorder="1" applyAlignment="1">
      <alignment horizontal="center"/>
    </xf>
    <xf numFmtId="0" fontId="105" fillId="0" borderId="11" xfId="203" applyFont="1" applyBorder="1" applyAlignment="1">
      <alignment horizontal="right"/>
    </xf>
    <xf numFmtId="4" fontId="107" fillId="0" borderId="0" xfId="0" applyNumberFormat="1" applyFont="1" applyBorder="1" applyAlignment="1">
      <alignment horizontal="right"/>
    </xf>
    <xf numFmtId="0" fontId="102" fillId="0" borderId="0" xfId="203" applyFont="1" applyAlignment="1">
      <alignment horizontal="right"/>
    </xf>
    <xf numFmtId="175" fontId="111" fillId="0" borderId="0" xfId="145" applyNumberFormat="1" applyFont="1" applyBorder="1" applyAlignment="1"/>
    <xf numFmtId="0" fontId="105" fillId="0" borderId="0" xfId="170" applyNumberFormat="1" applyFont="1" applyBorder="1" applyAlignment="1" applyProtection="1">
      <protection locked="0"/>
    </xf>
    <xf numFmtId="168" fontId="107" fillId="0" borderId="0" xfId="170" applyFont="1" applyBorder="1"/>
    <xf numFmtId="168" fontId="107" fillId="0" borderId="0" xfId="170" applyFont="1"/>
    <xf numFmtId="0" fontId="103" fillId="0" borderId="0" xfId="204" applyFont="1" applyBorder="1"/>
    <xf numFmtId="0" fontId="102" fillId="0" borderId="0" xfId="204" applyFont="1" applyFill="1" applyBorder="1" applyAlignment="1">
      <alignment horizontal="right"/>
    </xf>
    <xf numFmtId="0" fontId="103" fillId="0" borderId="11" xfId="204" applyFont="1" applyBorder="1"/>
    <xf numFmtId="168" fontId="105" fillId="0" borderId="0" xfId="170" applyFont="1" applyBorder="1"/>
    <xf numFmtId="4" fontId="107" fillId="0" borderId="0" xfId="0" applyNumberFormat="1" applyFont="1" applyBorder="1" applyAlignment="1" applyProtection="1"/>
    <xf numFmtId="4" fontId="107" fillId="0" borderId="0" xfId="0" applyNumberFormat="1" applyFont="1" applyAlignment="1" applyProtection="1"/>
    <xf numFmtId="0" fontId="103" fillId="0" borderId="0" xfId="0" applyFont="1" applyFill="1"/>
    <xf numFmtId="175" fontId="102" fillId="0" borderId="0" xfId="148" applyNumberFormat="1" applyFont="1" applyFill="1" applyBorder="1" applyAlignment="1"/>
    <xf numFmtId="168" fontId="105" fillId="0" borderId="0" xfId="180" applyNumberFormat="1" applyFont="1" applyAlignment="1" applyProtection="1">
      <alignment horizontal="right"/>
      <protection locked="0"/>
    </xf>
    <xf numFmtId="4" fontId="111" fillId="0" borderId="0" xfId="135" applyNumberFormat="1" applyFont="1"/>
    <xf numFmtId="0" fontId="107" fillId="0" borderId="0" xfId="0" applyFont="1" applyFill="1"/>
    <xf numFmtId="0" fontId="107" fillId="0" borderId="0" xfId="204" applyFont="1" applyFill="1" applyBorder="1"/>
    <xf numFmtId="0" fontId="105" fillId="0" borderId="11" xfId="204" applyFont="1" applyFill="1" applyBorder="1" applyAlignment="1">
      <alignment horizontal="center"/>
    </xf>
    <xf numFmtId="0" fontId="107" fillId="0" borderId="0" xfId="0" applyFont="1" applyFill="1" applyBorder="1"/>
    <xf numFmtId="172" fontId="107" fillId="0" borderId="0" xfId="213" applyNumberFormat="1" applyFont="1" applyFill="1" applyBorder="1" applyProtection="1"/>
    <xf numFmtId="4" fontId="102" fillId="0" borderId="0" xfId="0" applyNumberFormat="1" applyFont="1" applyFill="1" applyBorder="1" applyAlignment="1"/>
    <xf numFmtId="4" fontId="105" fillId="0" borderId="0" xfId="0" applyNumberFormat="1" applyFont="1" applyFill="1" applyBorder="1" applyAlignment="1"/>
    <xf numFmtId="168" fontId="106" fillId="0" borderId="0" xfId="211" applyFont="1"/>
    <xf numFmtId="172" fontId="106" fillId="0" borderId="0" xfId="209" applyNumberFormat="1" applyFont="1"/>
    <xf numFmtId="172" fontId="106" fillId="0" borderId="0" xfId="209" applyNumberFormat="1" applyFont="1" applyAlignment="1">
      <alignment horizontal="center"/>
    </xf>
    <xf numFmtId="49" fontId="106" fillId="0" borderId="0" xfId="209" applyNumberFormat="1" applyFont="1" applyAlignment="1">
      <alignment horizontal="right"/>
    </xf>
    <xf numFmtId="172" fontId="106" fillId="0" borderId="0" xfId="209" applyNumberFormat="1" applyFont="1" applyAlignment="1">
      <alignment horizontal="right"/>
    </xf>
    <xf numFmtId="172" fontId="106" fillId="0" borderId="0" xfId="212" applyFont="1" applyFill="1" applyBorder="1" applyAlignment="1" applyProtection="1">
      <alignment horizontal="right"/>
    </xf>
    <xf numFmtId="172" fontId="106" fillId="0" borderId="0" xfId="212" applyFont="1" applyFill="1" applyBorder="1" applyAlignment="1" applyProtection="1"/>
    <xf numFmtId="172" fontId="112" fillId="0" borderId="0" xfId="212" applyFont="1" applyFill="1" applyBorder="1" applyProtection="1"/>
    <xf numFmtId="172" fontId="106" fillId="0" borderId="0" xfId="212" applyFont="1" applyFill="1" applyProtection="1"/>
    <xf numFmtId="4" fontId="22" fillId="0" borderId="0" xfId="0" applyNumberFormat="1" applyFont="1" applyFill="1" applyBorder="1" applyAlignment="1">
      <alignment vertical="center"/>
    </xf>
    <xf numFmtId="0" fontId="113" fillId="0" borderId="0" xfId="0" applyFont="1" applyAlignment="1">
      <alignment horizontal="left" indent="4"/>
    </xf>
    <xf numFmtId="175" fontId="102" fillId="0" borderId="0" xfId="148" applyNumberFormat="1" applyFont="1" applyFill="1" applyBorder="1" applyAlignment="1">
      <alignment horizontal="left" wrapText="1"/>
    </xf>
    <xf numFmtId="0" fontId="118" fillId="0" borderId="0" xfId="204" applyFont="1" applyFill="1" applyBorder="1" applyAlignment="1">
      <alignment horizontal="right"/>
    </xf>
    <xf numFmtId="168" fontId="28" fillId="0" borderId="0" xfId="178" applyFont="1" applyBorder="1" applyAlignment="1">
      <alignment horizontal="right"/>
    </xf>
    <xf numFmtId="3" fontId="28" fillId="0" borderId="0" xfId="215" applyNumberFormat="1" applyFont="1" applyBorder="1" applyAlignment="1" applyProtection="1">
      <alignment horizontal="right" wrapText="1"/>
    </xf>
    <xf numFmtId="3" fontId="28" fillId="0" borderId="0" xfId="215" applyNumberFormat="1" applyFont="1" applyBorder="1" applyAlignment="1" applyProtection="1">
      <alignment wrapText="1"/>
    </xf>
    <xf numFmtId="168" fontId="28" fillId="0" borderId="12" xfId="182" applyNumberFormat="1" applyFont="1" applyFill="1" applyBorder="1" applyAlignment="1" applyProtection="1">
      <alignment horizontal="left"/>
    </xf>
    <xf numFmtId="0" fontId="120" fillId="0" borderId="0" xfId="148" applyFont="1" applyFill="1" applyBorder="1"/>
    <xf numFmtId="170" fontId="27" fillId="0" borderId="0" xfId="185" applyNumberFormat="1" applyFont="1" applyProtection="1"/>
    <xf numFmtId="168" fontId="119" fillId="0" borderId="0" xfId="185" applyFont="1" applyBorder="1" applyAlignment="1" applyProtection="1"/>
    <xf numFmtId="0" fontId="24" fillId="0" borderId="11" xfId="0" applyNumberFormat="1" applyFont="1" applyBorder="1" applyAlignment="1">
      <alignment horizontal="left" vertical="center"/>
    </xf>
    <xf numFmtId="4" fontId="75" fillId="0" borderId="0" xfId="0" applyNumberFormat="1" applyFont="1" applyBorder="1" applyProtection="1"/>
    <xf numFmtId="168" fontId="119" fillId="0" borderId="0" xfId="184" applyNumberFormat="1" applyFont="1" applyBorder="1" applyAlignment="1" applyProtection="1"/>
    <xf numFmtId="169" fontId="119" fillId="0" borderId="0" xfId="200" applyFont="1" applyAlignment="1" applyProtection="1">
      <alignment horizontal="left"/>
      <protection locked="0"/>
    </xf>
    <xf numFmtId="49" fontId="119" fillId="0" borderId="0" xfId="0" applyNumberFormat="1" applyFont="1" applyBorder="1" applyAlignment="1" applyProtection="1">
      <alignment horizontal="left" vertical="center"/>
      <protection locked="0"/>
    </xf>
    <xf numFmtId="175" fontId="24" fillId="0" borderId="0" xfId="140" applyNumberFormat="1" applyFont="1" applyBorder="1"/>
    <xf numFmtId="4" fontId="24" fillId="0" borderId="0" xfId="0" applyNumberFormat="1" applyFont="1" applyFill="1" applyBorder="1" applyAlignment="1">
      <alignment horizontal="left" indent="1"/>
    </xf>
    <xf numFmtId="175" fontId="107" fillId="0" borderId="0" xfId="151" applyNumberFormat="1" applyFont="1" applyFill="1" applyBorder="1" applyAlignment="1"/>
    <xf numFmtId="175" fontId="105" fillId="0" borderId="0" xfId="205" applyNumberFormat="1" applyFont="1" applyBorder="1" applyAlignment="1">
      <alignment horizontal="right"/>
    </xf>
    <xf numFmtId="175" fontId="107" fillId="0" borderId="0" xfId="205" applyNumberFormat="1" applyFont="1" applyBorder="1"/>
    <xf numFmtId="175" fontId="105" fillId="0" borderId="11" xfId="205" applyNumberFormat="1" applyFont="1" applyBorder="1" applyAlignment="1">
      <alignment horizontal="center"/>
    </xf>
    <xf numFmtId="175" fontId="105" fillId="0" borderId="0" xfId="205" applyNumberFormat="1" applyFont="1" applyBorder="1" applyAlignment="1">
      <alignment horizontal="center"/>
    </xf>
    <xf numFmtId="175" fontId="24" fillId="0" borderId="0" xfId="151" applyNumberFormat="1" applyFont="1" applyFill="1" applyBorder="1" applyAlignment="1"/>
    <xf numFmtId="175" fontId="26" fillId="0" borderId="0" xfId="205" applyNumberFormat="1" applyFont="1" applyBorder="1" applyAlignment="1">
      <alignment horizontal="right"/>
    </xf>
    <xf numFmtId="0" fontId="28" fillId="0" borderId="0" xfId="153" applyFont="1" applyBorder="1"/>
    <xf numFmtId="168" fontId="67" fillId="0" borderId="0" xfId="184" applyNumberFormat="1" applyFont="1" applyBorder="1" applyAlignment="1" applyProtection="1"/>
    <xf numFmtId="0" fontId="27" fillId="0" borderId="0" xfId="153" applyFont="1"/>
    <xf numFmtId="14" fontId="28" fillId="0" borderId="0" xfId="153" applyNumberFormat="1" applyFont="1" applyBorder="1" applyAlignment="1">
      <alignment horizontal="center" vertical="top" wrapText="1"/>
    </xf>
    <xf numFmtId="1" fontId="24" fillId="0" borderId="11" xfId="146" applyNumberFormat="1" applyFont="1" applyBorder="1" applyAlignment="1">
      <alignment horizontal="right"/>
    </xf>
    <xf numFmtId="168" fontId="28" fillId="0" borderId="11" xfId="176" applyNumberFormat="1" applyFont="1" applyFill="1" applyBorder="1" applyAlignment="1">
      <alignment horizontal="right"/>
    </xf>
    <xf numFmtId="175" fontId="123" fillId="0" borderId="11" xfId="204" applyNumberFormat="1" applyFont="1" applyBorder="1" applyAlignment="1">
      <alignment horizontal="center"/>
    </xf>
    <xf numFmtId="0" fontId="27" fillId="0" borderId="11" xfId="178" applyNumberFormat="1" applyFont="1" applyBorder="1" applyAlignment="1" applyProtection="1">
      <alignment horizontal="left"/>
    </xf>
    <xf numFmtId="0" fontId="24" fillId="0" borderId="0" xfId="0" applyFont="1" applyFill="1" applyBorder="1" applyAlignment="1">
      <alignment vertical="center"/>
    </xf>
    <xf numFmtId="0" fontId="24" fillId="0" borderId="0" xfId="158" applyFont="1" applyFill="1" applyBorder="1" applyAlignment="1">
      <alignment horizontal="right"/>
    </xf>
    <xf numFmtId="3" fontId="24" fillId="0" borderId="0" xfId="168" applyNumberFormat="1" applyFont="1" applyProtection="1"/>
    <xf numFmtId="4" fontId="24" fillId="0" borderId="0" xfId="131" applyFont="1" applyAlignment="1">
      <alignment horizontal="right"/>
    </xf>
    <xf numFmtId="172" fontId="24" fillId="0" borderId="0" xfId="212" applyFont="1" applyFill="1" applyBorder="1" applyAlignment="1" applyProtection="1">
      <alignment horizontal="left" indent="1"/>
    </xf>
    <xf numFmtId="175" fontId="22" fillId="0" borderId="0" xfId="216" applyNumberFormat="1" applyFont="1" applyBorder="1" applyAlignment="1" applyProtection="1">
      <alignment horizontal="right" wrapText="1"/>
    </xf>
    <xf numFmtId="1" fontId="22" fillId="0" borderId="0" xfId="0" applyNumberFormat="1" applyFont="1" applyFill="1" applyBorder="1" applyAlignment="1">
      <alignment horizontal="left"/>
    </xf>
    <xf numFmtId="0" fontId="24" fillId="0" borderId="0" xfId="147" applyNumberFormat="1" applyFont="1" applyFill="1" applyBorder="1" applyAlignment="1">
      <alignment horizontal="left" wrapText="1"/>
    </xf>
    <xf numFmtId="0" fontId="24" fillId="0" borderId="0" xfId="210" applyNumberFormat="1" applyFont="1" applyBorder="1" applyAlignment="1">
      <alignment horizontal="left" wrapText="1"/>
    </xf>
    <xf numFmtId="172" fontId="24" fillId="0" borderId="0" xfId="233" applyNumberFormat="1" applyFont="1" applyFill="1" applyBorder="1" applyAlignment="1" applyProtection="1">
      <alignment horizontal="left"/>
    </xf>
    <xf numFmtId="0" fontId="103" fillId="0" borderId="0" xfId="240" applyFont="1" applyBorder="1"/>
    <xf numFmtId="175" fontId="24" fillId="0" borderId="0" xfId="149" applyNumberFormat="1" applyFont="1" applyFill="1" applyBorder="1" applyAlignment="1"/>
    <xf numFmtId="3" fontId="24" fillId="0" borderId="0" xfId="0" applyNumberFormat="1" applyFont="1" applyAlignment="1" applyProtection="1"/>
    <xf numFmtId="170" fontId="22" fillId="0" borderId="0" xfId="170" applyNumberFormat="1" applyFont="1" applyFill="1"/>
    <xf numFmtId="168" fontId="24" fillId="0" borderId="0" xfId="185" applyFont="1" applyFill="1" applyBorder="1" applyAlignment="1" applyProtection="1">
      <protection locked="0"/>
    </xf>
    <xf numFmtId="168" fontId="28" fillId="0" borderId="0" xfId="185" applyFont="1" applyAlignment="1" applyProtection="1">
      <alignment horizontal="right"/>
    </xf>
    <xf numFmtId="175" fontId="27" fillId="0" borderId="0" xfId="184" applyNumberFormat="1" applyFont="1" applyBorder="1" applyAlignment="1" applyProtection="1">
      <alignment horizontal="right"/>
    </xf>
    <xf numFmtId="0" fontId="28" fillId="0" borderId="0" xfId="169" applyNumberFormat="1" applyFont="1" applyBorder="1" applyAlignment="1" applyProtection="1">
      <alignment horizontal="left" indent="1"/>
    </xf>
    <xf numFmtId="175" fontId="27" fillId="0" borderId="0" xfId="169" applyNumberFormat="1" applyFont="1" applyBorder="1" applyAlignment="1" applyProtection="1">
      <alignment horizontal="right"/>
    </xf>
    <xf numFmtId="1" fontId="27" fillId="0" borderId="0" xfId="184" applyNumberFormat="1" applyFont="1" applyFill="1" applyBorder="1" applyAlignment="1" applyProtection="1">
      <alignment horizontal="left" indent="1"/>
    </xf>
    <xf numFmtId="168" fontId="102" fillId="0" borderId="0" xfId="185" applyFont="1" applyBorder="1" applyAlignment="1" applyProtection="1">
      <alignment horizontal="center"/>
    </xf>
    <xf numFmtId="2" fontId="24" fillId="0" borderId="0" xfId="0" applyNumberFormat="1" applyFont="1"/>
    <xf numFmtId="0" fontId="99" fillId="0" borderId="15" xfId="0" applyFont="1" applyBorder="1"/>
    <xf numFmtId="169" fontId="119" fillId="0" borderId="15" xfId="200" applyFont="1" applyBorder="1" applyAlignment="1" applyProtection="1">
      <alignment horizontal="left"/>
      <protection locked="0"/>
    </xf>
    <xf numFmtId="0" fontId="99" fillId="0" borderId="21" xfId="0" applyFont="1" applyBorder="1"/>
    <xf numFmtId="172" fontId="24" fillId="0" borderId="0" xfId="213" applyNumberFormat="1" applyFont="1" applyFill="1" applyBorder="1" applyAlignment="1" applyProtection="1">
      <alignment horizontal="right" wrapText="1"/>
    </xf>
    <xf numFmtId="175" fontId="24" fillId="0" borderId="0" xfId="148" applyNumberFormat="1" applyFont="1" applyFill="1" applyBorder="1" applyAlignment="1">
      <alignment horizontal="left"/>
    </xf>
    <xf numFmtId="0" fontId="28" fillId="0" borderId="0" xfId="145" applyFont="1" applyBorder="1" applyAlignment="1" applyProtection="1">
      <alignment horizontal="left" wrapText="1"/>
      <protection locked="0"/>
    </xf>
    <xf numFmtId="168" fontId="28" fillId="0" borderId="0" xfId="169" applyFont="1" applyBorder="1" applyAlignment="1" applyProtection="1">
      <alignment horizontal="left" wrapText="1"/>
      <protection locked="0"/>
    </xf>
    <xf numFmtId="168" fontId="24" fillId="0" borderId="0" xfId="185" applyFont="1" applyFill="1" applyBorder="1" applyAlignment="1"/>
    <xf numFmtId="168" fontId="24" fillId="0" borderId="0" xfId="170" applyFont="1" applyBorder="1" applyAlignment="1"/>
    <xf numFmtId="0" fontId="28" fillId="0" borderId="0" xfId="145" applyFont="1" applyBorder="1" applyAlignment="1" applyProtection="1">
      <alignment horizontal="left"/>
      <protection locked="0"/>
    </xf>
    <xf numFmtId="170" fontId="131" fillId="0" borderId="0" xfId="184" applyNumberFormat="1" applyFont="1"/>
    <xf numFmtId="168" fontId="24" fillId="0" borderId="0" xfId="169" applyFont="1" applyFill="1" applyBorder="1" applyAlignment="1" applyProtection="1">
      <alignment horizontal="right"/>
    </xf>
    <xf numFmtId="0" fontId="24" fillId="0" borderId="0" xfId="148" applyFont="1" applyFill="1" applyBorder="1" applyAlignment="1">
      <alignment vertical="center"/>
    </xf>
    <xf numFmtId="0" fontId="22" fillId="0" borderId="0" xfId="210" applyNumberFormat="1" applyFont="1" applyAlignment="1" applyProtection="1">
      <alignment horizontal="left" wrapText="1"/>
      <protection locked="0"/>
    </xf>
    <xf numFmtId="0" fontId="24" fillId="0" borderId="0" xfId="147" applyNumberFormat="1" applyFont="1" applyFill="1" applyAlignment="1">
      <alignment horizontal="left" wrapText="1"/>
    </xf>
    <xf numFmtId="172" fontId="24" fillId="0" borderId="0" xfId="209" applyNumberFormat="1" applyFont="1"/>
    <xf numFmtId="0" fontId="24" fillId="0" borderId="0" xfId="210" applyNumberFormat="1" applyFont="1" applyAlignment="1">
      <alignment horizontal="left" wrapText="1"/>
    </xf>
    <xf numFmtId="168" fontId="24" fillId="0" borderId="0" xfId="210" applyNumberFormat="1" applyFont="1"/>
    <xf numFmtId="0" fontId="24" fillId="0" borderId="0" xfId="210" applyNumberFormat="1" applyFont="1" applyFill="1" applyAlignment="1" applyProtection="1">
      <alignment horizontal="left" wrapText="1"/>
      <protection locked="0"/>
    </xf>
    <xf numFmtId="0" fontId="22" fillId="0" borderId="0" xfId="210" applyNumberFormat="1" applyFont="1" applyAlignment="1">
      <alignment horizontal="left" wrapText="1"/>
    </xf>
    <xf numFmtId="175" fontId="22" fillId="0" borderId="0" xfId="235" applyNumberFormat="1" applyFont="1" applyFill="1" applyProtection="1"/>
    <xf numFmtId="175" fontId="24" fillId="0" borderId="0" xfId="235" applyNumberFormat="1" applyFont="1" applyFill="1" applyProtection="1"/>
    <xf numFmtId="0" fontId="24" fillId="0" borderId="0" xfId="146" applyFont="1" applyFill="1" applyBorder="1" applyAlignment="1">
      <alignment horizontal="right"/>
    </xf>
    <xf numFmtId="0" fontId="24" fillId="0" borderId="0" xfId="146" applyFont="1" applyFill="1" applyBorder="1" applyAlignment="1">
      <alignment horizontal="center"/>
    </xf>
    <xf numFmtId="175" fontId="24" fillId="0" borderId="0" xfId="0" applyNumberFormat="1" applyFont="1" applyAlignment="1" applyProtection="1"/>
    <xf numFmtId="175" fontId="28" fillId="0" borderId="0" xfId="184" applyNumberFormat="1" applyFont="1" applyBorder="1" applyAlignment="1" applyProtection="1">
      <alignment horizontal="right" wrapText="1"/>
      <protection locked="0"/>
    </xf>
    <xf numFmtId="175" fontId="27" fillId="0" borderId="0" xfId="184" applyNumberFormat="1" applyFont="1" applyFill="1" applyBorder="1" applyAlignment="1" applyProtection="1">
      <alignment horizontal="right" wrapText="1"/>
      <protection locked="0"/>
    </xf>
    <xf numFmtId="0" fontId="24" fillId="0" borderId="0" xfId="214" applyNumberFormat="1" applyFont="1" applyBorder="1" applyAlignment="1" applyProtection="1">
      <alignment horizontal="left" wrapText="1" indent="1"/>
    </xf>
    <xf numFmtId="172" fontId="28" fillId="18" borderId="0" xfId="214" applyFont="1" applyFill="1" applyBorder="1" applyAlignment="1" applyProtection="1">
      <alignment horizontal="right"/>
    </xf>
    <xf numFmtId="172" fontId="28" fillId="0" borderId="0" xfId="214" applyFont="1" applyBorder="1" applyAlignment="1" applyProtection="1">
      <alignment horizontal="right"/>
    </xf>
    <xf numFmtId="4" fontId="24" fillId="18" borderId="0" xfId="235" applyNumberFormat="1" applyFont="1" applyFill="1" applyAlignment="1"/>
    <xf numFmtId="175" fontId="132" fillId="0" borderId="0" xfId="184" applyNumberFormat="1" applyFont="1" applyBorder="1" applyAlignment="1">
      <alignment horizontal="right"/>
    </xf>
    <xf numFmtId="176" fontId="28" fillId="0" borderId="0" xfId="184" applyNumberFormat="1" applyFont="1" applyBorder="1" applyAlignment="1">
      <alignment horizontal="right"/>
    </xf>
    <xf numFmtId="0" fontId="24" fillId="21" borderId="0" xfId="0" applyFont="1" applyFill="1" applyBorder="1" applyAlignment="1">
      <alignment vertical="center"/>
    </xf>
    <xf numFmtId="0" fontId="24" fillId="21" borderId="11" xfId="0" applyFont="1" applyFill="1" applyBorder="1" applyAlignment="1">
      <alignment vertical="center"/>
    </xf>
    <xf numFmtId="0" fontId="24" fillId="47" borderId="0" xfId="0" applyFont="1" applyFill="1" applyBorder="1"/>
    <xf numFmtId="0" fontId="24" fillId="21" borderId="12" xfId="0" applyFont="1" applyFill="1" applyBorder="1"/>
    <xf numFmtId="0" fontId="24" fillId="21" borderId="11" xfId="0" applyFont="1" applyFill="1" applyBorder="1"/>
    <xf numFmtId="0" fontId="24" fillId="47" borderId="0" xfId="0" applyFont="1" applyFill="1" applyBorder="1" applyAlignment="1">
      <alignment horizontal="right"/>
    </xf>
    <xf numFmtId="175" fontId="22" fillId="0" borderId="0" xfId="197" applyNumberFormat="1" applyFont="1" applyBorder="1" applyAlignment="1">
      <alignment horizontal="right"/>
    </xf>
    <xf numFmtId="175" fontId="24" fillId="0" borderId="0" xfId="623" applyNumberFormat="1" applyFont="1" applyBorder="1" applyProtection="1">
      <protection locked="0"/>
    </xf>
    <xf numFmtId="4" fontId="24" fillId="0" borderId="11" xfId="0" applyNumberFormat="1" applyFont="1" applyFill="1" applyBorder="1" applyAlignment="1">
      <alignment horizontal="center"/>
    </xf>
    <xf numFmtId="0" fontId="24" fillId="0" borderId="0" xfId="0" applyFont="1" applyAlignment="1">
      <alignment horizontal="left" indent="1"/>
    </xf>
    <xf numFmtId="4" fontId="24" fillId="0" borderId="11" xfId="0" applyNumberFormat="1" applyFont="1" applyFill="1" applyBorder="1" applyAlignment="1">
      <alignment horizontal="right" vertical="center"/>
    </xf>
    <xf numFmtId="169" fontId="28" fillId="0" borderId="0" xfId="199" applyNumberFormat="1" applyFont="1" applyBorder="1" applyAlignment="1" applyProtection="1">
      <protection locked="0"/>
    </xf>
    <xf numFmtId="175" fontId="24" fillId="51" borderId="0" xfId="135" applyNumberFormat="1" applyFont="1" applyFill="1" applyBorder="1"/>
    <xf numFmtId="175" fontId="24" fillId="51" borderId="0" xfId="141" applyNumberFormat="1" applyFont="1" applyFill="1" applyBorder="1"/>
    <xf numFmtId="175" fontId="24" fillId="49" borderId="0" xfId="135" applyNumberFormat="1" applyFont="1" applyFill="1" applyBorder="1"/>
    <xf numFmtId="175" fontId="24" fillId="49" borderId="0" xfId="141" applyNumberFormat="1" applyFont="1" applyFill="1" applyBorder="1"/>
    <xf numFmtId="175" fontId="24" fillId="48" borderId="0" xfId="141" applyNumberFormat="1" applyFont="1" applyFill="1" applyBorder="1"/>
    <xf numFmtId="175" fontId="24" fillId="48" borderId="0" xfId="135" applyNumberFormat="1" applyFont="1" applyFill="1" applyBorder="1"/>
    <xf numFmtId="175" fontId="24" fillId="50" borderId="0" xfId="141" applyNumberFormat="1" applyFont="1" applyFill="1" applyBorder="1"/>
    <xf numFmtId="4" fontId="24" fillId="0" borderId="0" xfId="141" applyNumberFormat="1" applyFont="1" applyBorder="1" applyAlignment="1">
      <alignment horizontal="left" indent="8"/>
    </xf>
    <xf numFmtId="3" fontId="22" fillId="0" borderId="0" xfId="0" applyNumberFormat="1" applyFont="1" applyFill="1" applyBorder="1" applyAlignment="1">
      <alignment horizontal="right" wrapText="1"/>
    </xf>
    <xf numFmtId="4" fontId="24" fillId="0" borderId="0" xfId="0" applyNumberFormat="1" applyFont="1" applyFill="1" applyAlignment="1">
      <alignment horizontal="right"/>
    </xf>
    <xf numFmtId="175" fontId="24" fillId="0" borderId="0" xfId="184" applyNumberFormat="1" applyFont="1" applyFill="1" applyBorder="1" applyAlignment="1">
      <alignment horizontal="right"/>
    </xf>
    <xf numFmtId="0" fontId="24" fillId="0" borderId="0" xfId="168" applyFont="1" applyAlignment="1" applyProtection="1">
      <alignment horizontal="left" indent="9"/>
    </xf>
    <xf numFmtId="0" fontId="43" fillId="0" borderId="0" xfId="624" applyFont="1" applyProtection="1"/>
    <xf numFmtId="175" fontId="135" fillId="52" borderId="0" xfId="624" applyNumberFormat="1" applyFont="1" applyFill="1" applyProtection="1"/>
    <xf numFmtId="0" fontId="43" fillId="52" borderId="0" xfId="624" applyFont="1" applyFill="1" applyProtection="1"/>
    <xf numFmtId="0" fontId="136" fillId="52" borderId="0" xfId="624" applyFont="1" applyFill="1" applyProtection="1"/>
    <xf numFmtId="2" fontId="58" fillId="0" borderId="0" xfId="149" applyNumberFormat="1" applyFont="1" applyFill="1" applyBorder="1" applyAlignment="1">
      <alignment horizontal="center" vertical="center"/>
    </xf>
    <xf numFmtId="2" fontId="58" fillId="0" borderId="0" xfId="149" applyNumberFormat="1" applyFont="1" applyFill="1" applyBorder="1" applyAlignment="1">
      <alignment horizontal="right"/>
    </xf>
    <xf numFmtId="3" fontId="22" fillId="0" borderId="0" xfId="168" applyNumberFormat="1" applyFont="1" applyBorder="1" applyAlignment="1" applyProtection="1">
      <alignment horizontal="right"/>
    </xf>
    <xf numFmtId="0" fontId="22" fillId="0" borderId="0" xfId="168" applyFont="1" applyBorder="1" applyProtection="1"/>
    <xf numFmtId="0" fontId="22" fillId="0" borderId="0" xfId="168" applyFont="1" applyBorder="1" applyAlignment="1">
      <alignment horizontal="left" wrapText="1" indent="3"/>
    </xf>
    <xf numFmtId="3" fontId="22" fillId="0" borderId="0" xfId="189" applyNumberFormat="1" applyFont="1" applyBorder="1" applyProtection="1"/>
    <xf numFmtId="168" fontId="22" fillId="0" borderId="0" xfId="189" applyNumberFormat="1" applyFont="1" applyProtection="1"/>
    <xf numFmtId="169" fontId="22" fillId="0" borderId="0" xfId="189" applyNumberFormat="1" applyFont="1" applyProtection="1"/>
    <xf numFmtId="0" fontId="24" fillId="0" borderId="0" xfId="168" applyFont="1" applyBorder="1" applyAlignment="1">
      <alignment horizontal="left" wrapText="1"/>
    </xf>
    <xf numFmtId="0" fontId="22" fillId="0" borderId="0" xfId="168" applyFont="1" applyAlignment="1" applyProtection="1"/>
    <xf numFmtId="0" fontId="24" fillId="0" borderId="0" xfId="168" applyFont="1" applyAlignment="1" applyProtection="1"/>
    <xf numFmtId="0" fontId="24" fillId="0" borderId="0" xfId="168" applyFont="1" applyBorder="1" applyAlignment="1" applyProtection="1">
      <alignment horizontal="left"/>
    </xf>
    <xf numFmtId="175" fontId="119" fillId="0" borderId="0" xfId="148" applyNumberFormat="1" applyFont="1" applyFill="1" applyBorder="1" applyAlignment="1">
      <alignment horizontal="left" wrapText="1"/>
    </xf>
    <xf numFmtId="0" fontId="138" fillId="0" borderId="0" xfId="0" applyFont="1" applyAlignment="1">
      <alignment horizontal="center"/>
    </xf>
    <xf numFmtId="0" fontId="139" fillId="0" borderId="0" xfId="0" applyFont="1" applyAlignment="1">
      <alignment horizontal="center"/>
    </xf>
    <xf numFmtId="0" fontId="142" fillId="0" borderId="0" xfId="0" applyFont="1" applyAlignment="1">
      <alignment horizontal="center"/>
    </xf>
    <xf numFmtId="0" fontId="143" fillId="0" borderId="0" xfId="0" applyFont="1"/>
    <xf numFmtId="0" fontId="144" fillId="0" borderId="0" xfId="0" applyFont="1" applyAlignment="1">
      <alignment horizontal="center"/>
    </xf>
    <xf numFmtId="0" fontId="143" fillId="0" borderId="0" xfId="0" applyFont="1" applyAlignment="1">
      <alignment horizontal="center"/>
    </xf>
    <xf numFmtId="0" fontId="143" fillId="0" borderId="0" xfId="0" applyFont="1" applyAlignment="1"/>
    <xf numFmtId="0" fontId="139" fillId="0" borderId="0" xfId="0" applyFont="1" applyBorder="1" applyAlignment="1">
      <alignment horizontal="center"/>
    </xf>
    <xf numFmtId="0" fontId="141" fillId="0" borderId="0" xfId="0" applyFont="1" applyAlignment="1">
      <alignment horizontal="justify"/>
    </xf>
    <xf numFmtId="0" fontId="50" fillId="0" borderId="0" xfId="0" applyFont="1" applyAlignment="1">
      <alignment horizontal="right" vertical="top" wrapText="1"/>
    </xf>
    <xf numFmtId="0" fontId="141" fillId="0" borderId="0" xfId="0" applyFont="1" applyAlignment="1">
      <alignment horizontal="right"/>
    </xf>
    <xf numFmtId="0" fontId="24" fillId="0" borderId="0" xfId="0" applyNumberFormat="1" applyFont="1" applyFill="1" applyBorder="1" applyAlignment="1">
      <alignment horizontal="left" vertical="center"/>
    </xf>
    <xf numFmtId="3" fontId="24" fillId="0" borderId="0" xfId="0" applyNumberFormat="1" applyFont="1" applyBorder="1" applyProtection="1"/>
    <xf numFmtId="0" fontId="24" fillId="0" borderId="0" xfId="0" applyNumberFormat="1" applyFont="1" applyBorder="1" applyAlignment="1">
      <alignment horizontal="left" vertical="center" wrapText="1"/>
    </xf>
    <xf numFmtId="4" fontId="22" fillId="0" borderId="0" xfId="212" applyNumberFormat="1" applyFont="1" applyFill="1" applyBorder="1" applyAlignment="1" applyProtection="1">
      <alignment horizontal="right"/>
    </xf>
    <xf numFmtId="4" fontId="24" fillId="0" borderId="0" xfId="212" applyNumberFormat="1" applyFont="1" applyFill="1" applyBorder="1" applyAlignment="1" applyProtection="1">
      <alignment horizontal="right"/>
    </xf>
    <xf numFmtId="4" fontId="24" fillId="0" borderId="0" xfId="202" applyNumberFormat="1" applyFont="1" applyFill="1" applyBorder="1" applyAlignment="1">
      <alignment horizontal="right"/>
    </xf>
    <xf numFmtId="175" fontId="119" fillId="0" borderId="0" xfId="148" applyNumberFormat="1" applyFont="1" applyFill="1" applyBorder="1" applyAlignment="1">
      <alignment horizontal="left" wrapText="1" indent="1"/>
    </xf>
    <xf numFmtId="186" fontId="24" fillId="0" borderId="0" xfId="148" applyNumberFormat="1" applyFont="1" applyFill="1" applyBorder="1"/>
    <xf numFmtId="0" fontId="149" fillId="0" borderId="0" xfId="0" applyFont="1" applyAlignment="1">
      <alignment horizontal="center"/>
    </xf>
    <xf numFmtId="168" fontId="24" fillId="18" borderId="0" xfId="184" applyNumberFormat="1" applyFont="1" applyFill="1" applyBorder="1" applyAlignment="1">
      <alignment horizontal="right"/>
    </xf>
    <xf numFmtId="168" fontId="24" fillId="18" borderId="0" xfId="184" applyNumberFormat="1" applyFont="1" applyFill="1" applyBorder="1" applyAlignment="1" applyProtection="1">
      <alignment horizontal="right"/>
      <protection locked="0"/>
    </xf>
    <xf numFmtId="168" fontId="24" fillId="18" borderId="0" xfId="184" applyNumberFormat="1" applyFont="1" applyFill="1" applyBorder="1" applyAlignment="1" applyProtection="1">
      <alignment horizontal="right"/>
    </xf>
    <xf numFmtId="168" fontId="24" fillId="18" borderId="0" xfId="184" quotePrefix="1" applyNumberFormat="1" applyFont="1" applyFill="1" applyBorder="1" applyAlignment="1" applyProtection="1">
      <alignment horizontal="right"/>
    </xf>
    <xf numFmtId="168" fontId="24" fillId="18" borderId="13" xfId="169" applyNumberFormat="1" applyFont="1" applyFill="1" applyBorder="1"/>
    <xf numFmtId="168" fontId="29" fillId="18" borderId="13" xfId="169" applyNumberFormat="1" applyFont="1" applyFill="1" applyBorder="1"/>
    <xf numFmtId="168" fontId="24" fillId="0" borderId="0" xfId="169" applyNumberFormat="1" applyFont="1" applyBorder="1"/>
    <xf numFmtId="168" fontId="29" fillId="0" borderId="0" xfId="169" applyNumberFormat="1" applyFont="1" applyBorder="1"/>
    <xf numFmtId="175" fontId="22" fillId="0" borderId="0" xfId="184" applyNumberFormat="1" applyFont="1" applyBorder="1" applyAlignment="1">
      <alignment horizontal="right" wrapText="1"/>
    </xf>
    <xf numFmtId="175" fontId="22" fillId="0" borderId="0" xfId="169" applyNumberFormat="1" applyFont="1" applyBorder="1" applyAlignment="1">
      <alignment horizontal="right" wrapText="1"/>
    </xf>
    <xf numFmtId="0" fontId="22" fillId="0" borderId="0" xfId="0" applyNumberFormat="1" applyFont="1" applyFill="1" applyBorder="1" applyAlignment="1">
      <alignment horizontal="left" wrapText="1"/>
    </xf>
    <xf numFmtId="3" fontId="24" fillId="0" borderId="15" xfId="0" applyNumberFormat="1" applyFont="1" applyBorder="1" applyAlignment="1">
      <alignment horizontal="left" wrapText="1" indent="4"/>
    </xf>
    <xf numFmtId="4" fontId="24" fillId="0" borderId="15" xfId="0" applyNumberFormat="1" applyFont="1" applyBorder="1"/>
    <xf numFmtId="3" fontId="24" fillId="0" borderId="15" xfId="0" applyNumberFormat="1" applyFont="1" applyBorder="1" applyAlignment="1">
      <alignment horizontal="right" wrapText="1"/>
    </xf>
    <xf numFmtId="175" fontId="24" fillId="0" borderId="0" xfId="184" applyNumberFormat="1" applyFont="1" applyBorder="1" applyProtection="1"/>
    <xf numFmtId="175" fontId="24" fillId="0" borderId="0" xfId="184" applyNumberFormat="1" applyFont="1" applyFill="1" applyBorder="1" applyAlignment="1" applyProtection="1">
      <alignment horizontal="right"/>
    </xf>
    <xf numFmtId="175" fontId="24" fillId="0" borderId="0" xfId="184" applyNumberFormat="1" applyFont="1" applyBorder="1" applyAlignment="1" applyProtection="1">
      <alignment horizontal="right"/>
    </xf>
    <xf numFmtId="168" fontId="27" fillId="0" borderId="0" xfId="184" applyNumberFormat="1" applyFont="1" applyBorder="1" applyAlignment="1" applyProtection="1">
      <alignment horizontal="right"/>
    </xf>
    <xf numFmtId="168" fontId="74" fillId="0" borderId="0" xfId="184" applyNumberFormat="1" applyFont="1" applyBorder="1" applyAlignment="1" applyProtection="1">
      <alignment horizontal="right"/>
    </xf>
    <xf numFmtId="168" fontId="28" fillId="0" borderId="12" xfId="184" applyNumberFormat="1" applyFont="1" applyFill="1" applyBorder="1" applyAlignment="1" applyProtection="1">
      <alignment horizontal="right"/>
    </xf>
    <xf numFmtId="0" fontId="134" fillId="0" borderId="0" xfId="206" applyFont="1" applyAlignment="1">
      <alignment horizontal="right"/>
    </xf>
    <xf numFmtId="168" fontId="134" fillId="0" borderId="0" xfId="184" applyFont="1" applyBorder="1" applyAlignment="1" applyProtection="1">
      <alignment horizontal="left"/>
      <protection locked="0"/>
    </xf>
    <xf numFmtId="168" fontId="122" fillId="0" borderId="0" xfId="184" applyFont="1" applyBorder="1" applyAlignment="1" applyProtection="1">
      <alignment horizontal="left"/>
      <protection locked="0"/>
    </xf>
    <xf numFmtId="0" fontId="28" fillId="0" borderId="0" xfId="206" applyFont="1" applyAlignment="1">
      <alignment horizontal="right"/>
    </xf>
    <xf numFmtId="0" fontId="28" fillId="0" borderId="0" xfId="206" applyFont="1"/>
    <xf numFmtId="0" fontId="27" fillId="0" borderId="0" xfId="169" applyNumberFormat="1" applyFont="1" applyBorder="1" applyAlignment="1" applyProtection="1">
      <alignment horizontal="left" wrapText="1"/>
    </xf>
    <xf numFmtId="170" fontId="28" fillId="0" borderId="0" xfId="206" applyNumberFormat="1" applyFont="1" applyAlignment="1">
      <alignment horizontal="right"/>
    </xf>
    <xf numFmtId="175" fontId="28" fillId="0" borderId="0" xfId="206" applyNumberFormat="1" applyFont="1" applyAlignment="1">
      <alignment horizontal="right"/>
    </xf>
    <xf numFmtId="175" fontId="27" fillId="0" borderId="0" xfId="206" applyNumberFormat="1" applyFont="1" applyAlignment="1">
      <alignment horizontal="right"/>
    </xf>
    <xf numFmtId="0" fontId="60" fillId="0" borderId="0" xfId="0" applyFont="1" applyFill="1" applyBorder="1" applyAlignment="1">
      <alignment horizontal="justify" vertical="top" wrapText="1"/>
    </xf>
    <xf numFmtId="0" fontId="0" fillId="0" borderId="0" xfId="0" applyFill="1" applyBorder="1" applyAlignment="1">
      <alignment horizontal="center"/>
    </xf>
    <xf numFmtId="0" fontId="149" fillId="0" borderId="0" xfId="0" applyFont="1" applyFill="1" applyBorder="1"/>
    <xf numFmtId="175" fontId="28" fillId="0" borderId="0" xfId="184" applyNumberFormat="1" applyFont="1" applyFill="1" applyBorder="1" applyAlignment="1" applyProtection="1">
      <alignment horizontal="right"/>
    </xf>
    <xf numFmtId="0" fontId="11" fillId="0" borderId="0" xfId="0" applyFont="1" applyFill="1" applyBorder="1"/>
    <xf numFmtId="0" fontId="150" fillId="0" borderId="0" xfId="0" applyFont="1" applyFill="1" applyBorder="1"/>
    <xf numFmtId="0" fontId="149" fillId="0" borderId="0" xfId="0" applyFont="1" applyFill="1" applyBorder="1" applyAlignment="1">
      <alignment horizontal="left" wrapText="1" indent="1"/>
    </xf>
    <xf numFmtId="0" fontId="149" fillId="0" borderId="0" xfId="0" applyFont="1" applyFill="1" applyBorder="1" applyAlignment="1">
      <alignment horizontal="left" wrapText="1" indent="1"/>
    </xf>
    <xf numFmtId="0" fontId="0" fillId="0" borderId="0" xfId="0" applyFill="1" applyBorder="1"/>
    <xf numFmtId="0" fontId="24" fillId="0" borderId="15" xfId="168" applyFont="1" applyFill="1" applyBorder="1" applyProtection="1"/>
    <xf numFmtId="0" fontId="24" fillId="0" borderId="15" xfId="168" applyFont="1" applyFill="1" applyBorder="1" applyAlignment="1" applyProtection="1">
      <alignment horizontal="right"/>
    </xf>
    <xf numFmtId="175" fontId="28" fillId="0" borderId="15" xfId="184" applyNumberFormat="1" applyFont="1" applyFill="1" applyBorder="1" applyAlignment="1" applyProtection="1">
      <alignment horizontal="right"/>
    </xf>
    <xf numFmtId="0" fontId="28" fillId="0" borderId="15" xfId="206" applyFont="1" applyBorder="1"/>
    <xf numFmtId="4" fontId="24" fillId="0" borderId="15" xfId="208" applyNumberFormat="1" applyFont="1" applyBorder="1" applyProtection="1"/>
    <xf numFmtId="0" fontId="28" fillId="0" borderId="15" xfId="206" applyFont="1" applyBorder="1" applyAlignment="1">
      <alignment horizontal="right"/>
    </xf>
    <xf numFmtId="0" fontId="28" fillId="0" borderId="0" xfId="206" applyFont="1" applyBorder="1" applyAlignment="1">
      <alignment horizontal="right"/>
    </xf>
    <xf numFmtId="168" fontId="74" fillId="0" borderId="15" xfId="184" applyNumberFormat="1" applyFont="1" applyBorder="1" applyAlignment="1" applyProtection="1">
      <alignment horizontal="left"/>
    </xf>
    <xf numFmtId="0" fontId="24" fillId="0" borderId="15" xfId="168" applyFont="1" applyBorder="1" applyProtection="1"/>
    <xf numFmtId="168" fontId="27" fillId="0" borderId="0" xfId="184" applyNumberFormat="1" applyFont="1" applyBorder="1" applyProtection="1"/>
    <xf numFmtId="168" fontId="28" fillId="0" borderId="15" xfId="184" applyNumberFormat="1" applyFont="1" applyFill="1" applyBorder="1" applyProtection="1"/>
    <xf numFmtId="175" fontId="28" fillId="0" borderId="0" xfId="184" applyNumberFormat="1" applyFont="1" applyFill="1" applyBorder="1" applyAlignment="1" applyProtection="1">
      <alignment horizontal="right" indent="2"/>
    </xf>
    <xf numFmtId="175" fontId="28" fillId="0" borderId="15" xfId="184" applyNumberFormat="1" applyFont="1" applyFill="1" applyBorder="1" applyAlignment="1" applyProtection="1">
      <alignment horizontal="right" indent="2"/>
    </xf>
    <xf numFmtId="0" fontId="0" fillId="0" borderId="0" xfId="0" applyFill="1" applyBorder="1" applyAlignment="1">
      <alignment horizontal="right" indent="3"/>
    </xf>
    <xf numFmtId="0" fontId="0" fillId="0" borderId="15" xfId="0" applyFill="1" applyBorder="1" applyAlignment="1">
      <alignment horizontal="right" indent="3"/>
    </xf>
    <xf numFmtId="0" fontId="102" fillId="0" borderId="0" xfId="192" applyFont="1" applyBorder="1" applyAlignment="1" applyProtection="1"/>
    <xf numFmtId="0" fontId="105" fillId="0" borderId="0" xfId="192" applyFont="1" applyBorder="1" applyProtection="1"/>
    <xf numFmtId="0" fontId="107" fillId="0" borderId="0" xfId="168" applyFont="1" applyBorder="1" applyProtection="1"/>
    <xf numFmtId="0" fontId="27" fillId="0" borderId="0" xfId="192" applyFont="1" applyBorder="1" applyProtection="1"/>
    <xf numFmtId="0" fontId="27" fillId="0" borderId="0" xfId="192" applyFont="1" applyBorder="1" applyAlignment="1" applyProtection="1">
      <alignment horizontal="left"/>
    </xf>
    <xf numFmtId="0" fontId="28" fillId="0" borderId="12" xfId="192" applyFont="1" applyFill="1" applyBorder="1" applyProtection="1"/>
    <xf numFmtId="0" fontId="28" fillId="0" borderId="0" xfId="192" applyFont="1" applyFill="1" applyBorder="1" applyProtection="1"/>
    <xf numFmtId="0" fontId="24" fillId="0" borderId="0" xfId="627" applyFont="1" applyFill="1" applyBorder="1" applyProtection="1"/>
    <xf numFmtId="0" fontId="28" fillId="0" borderId="0" xfId="192" applyFont="1" applyFill="1" applyBorder="1" applyAlignment="1" applyProtection="1">
      <alignment horizontal="right"/>
    </xf>
    <xf numFmtId="0" fontId="78" fillId="0" borderId="11" xfId="192" applyFont="1" applyFill="1" applyBorder="1" applyAlignment="1" applyProtection="1">
      <alignment horizontal="left"/>
    </xf>
    <xf numFmtId="0" fontId="28" fillId="0" borderId="11" xfId="192" applyFont="1" applyFill="1" applyBorder="1" applyAlignment="1" applyProtection="1">
      <alignment horizontal="left"/>
    </xf>
    <xf numFmtId="0" fontId="78" fillId="0" borderId="0" xfId="192" applyFont="1" applyFill="1" applyBorder="1" applyAlignment="1" applyProtection="1">
      <alignment horizontal="left"/>
    </xf>
    <xf numFmtId="0" fontId="27" fillId="0" borderId="12" xfId="192" applyFont="1" applyBorder="1" applyProtection="1"/>
    <xf numFmtId="0" fontId="24" fillId="0" borderId="12" xfId="168" applyFont="1" applyBorder="1" applyProtection="1"/>
    <xf numFmtId="0" fontId="27" fillId="0" borderId="0" xfId="627" applyFont="1" applyBorder="1" applyAlignment="1" applyProtection="1">
      <alignment horizontal="left"/>
    </xf>
    <xf numFmtId="173" fontId="27" fillId="0" borderId="0" xfId="192" applyNumberFormat="1" applyFont="1" applyBorder="1" applyProtection="1"/>
    <xf numFmtId="175" fontId="27" fillId="0" borderId="0" xfId="192" applyNumberFormat="1" applyFont="1" applyBorder="1" applyProtection="1"/>
    <xf numFmtId="0" fontId="28" fillId="0" borderId="0" xfId="627" applyFont="1" applyBorder="1" applyAlignment="1" applyProtection="1">
      <alignment horizontal="left" indent="1"/>
    </xf>
    <xf numFmtId="0" fontId="24" fillId="0" borderId="0" xfId="168" applyFont="1" applyFill="1" applyProtection="1"/>
    <xf numFmtId="3" fontId="28" fillId="0" borderId="0" xfId="192" applyNumberFormat="1" applyFont="1" applyBorder="1" applyAlignment="1" applyProtection="1">
      <alignment horizontal="right"/>
    </xf>
    <xf numFmtId="0" fontId="28" fillId="0" borderId="0" xfId="627" applyFont="1" applyBorder="1" applyAlignment="1" applyProtection="1">
      <alignment horizontal="left"/>
    </xf>
    <xf numFmtId="3" fontId="28" fillId="0" borderId="0" xfId="192" applyNumberFormat="1" applyFont="1" applyBorder="1" applyAlignment="1" applyProtection="1">
      <alignment horizontal="right" vertical="center"/>
    </xf>
    <xf numFmtId="0" fontId="28" fillId="0" borderId="11" xfId="627" applyFont="1" applyBorder="1" applyAlignment="1" applyProtection="1">
      <alignment horizontal="left"/>
    </xf>
    <xf numFmtId="1" fontId="28" fillId="0" borderId="11" xfId="192" applyNumberFormat="1" applyFont="1" applyBorder="1" applyProtection="1"/>
    <xf numFmtId="1" fontId="28" fillId="0" borderId="11" xfId="192" applyNumberFormat="1" applyFont="1" applyBorder="1" applyAlignment="1" applyProtection="1">
      <alignment horizontal="right"/>
    </xf>
    <xf numFmtId="0" fontId="24" fillId="0" borderId="11" xfId="168" applyFont="1" applyBorder="1" applyProtection="1"/>
    <xf numFmtId="175" fontId="24" fillId="0" borderId="0" xfId="168" applyNumberFormat="1" applyFont="1" applyProtection="1"/>
    <xf numFmtId="0" fontId="132" fillId="0" borderId="0" xfId="168" applyFont="1" applyProtection="1"/>
    <xf numFmtId="175" fontId="152" fillId="0" borderId="0" xfId="168" applyNumberFormat="1" applyFont="1" applyProtection="1"/>
    <xf numFmtId="175" fontId="154" fillId="0" borderId="0" xfId="168" applyNumberFormat="1" applyFont="1" applyProtection="1"/>
    <xf numFmtId="175" fontId="155" fillId="0" borderId="0" xfId="168" applyNumberFormat="1" applyFont="1" applyProtection="1"/>
    <xf numFmtId="170" fontId="28" fillId="0" borderId="0" xfId="184" applyNumberFormat="1" applyFont="1" applyProtection="1"/>
    <xf numFmtId="175" fontId="151" fillId="0" borderId="0" xfId="168" applyNumberFormat="1" applyFont="1" applyProtection="1"/>
    <xf numFmtId="175" fontId="157" fillId="0" borderId="0" xfId="168" applyNumberFormat="1" applyFont="1" applyProtection="1"/>
    <xf numFmtId="175" fontId="24" fillId="0" borderId="0" xfId="168" applyNumberFormat="1" applyFont="1" applyAlignment="1" applyProtection="1">
      <alignment horizontal="right"/>
    </xf>
    <xf numFmtId="0" fontId="24" fillId="0" borderId="0" xfId="168" applyFont="1" applyFill="1" applyAlignment="1" applyProtection="1">
      <alignment horizontal="left" indent="9"/>
    </xf>
    <xf numFmtId="0" fontId="24" fillId="0" borderId="0" xfId="168" applyFont="1" applyFill="1" applyAlignment="1" applyProtection="1">
      <alignment horizontal="right"/>
    </xf>
    <xf numFmtId="0" fontId="24" fillId="0" borderId="0" xfId="168" applyFont="1" applyFill="1" applyAlignment="1" applyProtection="1">
      <alignment horizontal="left" indent="1"/>
    </xf>
    <xf numFmtId="175" fontId="154" fillId="0" borderId="0" xfId="168" applyNumberFormat="1" applyFont="1" applyBorder="1" applyAlignment="1" applyProtection="1">
      <alignment horizontal="center"/>
    </xf>
    <xf numFmtId="175" fontId="155" fillId="0" borderId="0" xfId="168" applyNumberFormat="1" applyFont="1" applyBorder="1" applyAlignment="1" applyProtection="1">
      <alignment horizontal="center"/>
    </xf>
    <xf numFmtId="175" fontId="152" fillId="0" borderId="0" xfId="168" applyNumberFormat="1" applyFont="1" applyBorder="1" applyAlignment="1" applyProtection="1">
      <alignment horizontal="center"/>
    </xf>
    <xf numFmtId="175" fontId="151" fillId="0" borderId="0" xfId="168" applyNumberFormat="1" applyFont="1" applyBorder="1" applyAlignment="1" applyProtection="1">
      <alignment horizontal="center"/>
    </xf>
    <xf numFmtId="175" fontId="157" fillId="0" borderId="0" xfId="168" applyNumberFormat="1" applyFont="1" applyBorder="1" applyAlignment="1" applyProtection="1">
      <alignment horizontal="center"/>
    </xf>
    <xf numFmtId="175" fontId="157" fillId="0" borderId="0" xfId="168" applyNumberFormat="1" applyFont="1" applyBorder="1" applyProtection="1"/>
    <xf numFmtId="175" fontId="154" fillId="0" borderId="0" xfId="168" applyNumberFormat="1" applyFont="1" applyBorder="1" applyProtection="1"/>
    <xf numFmtId="175" fontId="155" fillId="0" borderId="0" xfId="168" applyNumberFormat="1" applyFont="1" applyBorder="1" applyProtection="1"/>
    <xf numFmtId="175" fontId="151" fillId="0" borderId="0" xfId="168" applyNumberFormat="1" applyFont="1" applyBorder="1" applyProtection="1"/>
    <xf numFmtId="0" fontId="11" fillId="0" borderId="0" xfId="0" applyFont="1" applyFill="1" applyBorder="1" applyAlignment="1">
      <alignment horizontal="right" wrapText="1"/>
    </xf>
    <xf numFmtId="4" fontId="22" fillId="0" borderId="0" xfId="208" applyNumberFormat="1" applyFont="1" applyProtection="1"/>
    <xf numFmtId="0" fontId="24" fillId="0" borderId="15" xfId="168" applyFont="1" applyBorder="1" applyAlignment="1" applyProtection="1"/>
    <xf numFmtId="175" fontId="28" fillId="0" borderId="0" xfId="184" applyNumberFormat="1" applyFont="1" applyAlignment="1" applyProtection="1"/>
    <xf numFmtId="175" fontId="28" fillId="0" borderId="0" xfId="627" applyNumberFormat="1" applyFont="1" applyBorder="1" applyAlignment="1" applyProtection="1">
      <alignment horizontal="left"/>
    </xf>
    <xf numFmtId="175" fontId="22" fillId="0" borderId="0" xfId="184" applyNumberFormat="1" applyFont="1" applyBorder="1" applyAlignment="1" applyProtection="1">
      <alignment horizontal="right" wrapText="1"/>
      <protection locked="0"/>
    </xf>
    <xf numFmtId="0" fontId="24" fillId="0" borderId="11" xfId="203" applyFont="1" applyBorder="1"/>
    <xf numFmtId="168" fontId="22" fillId="0" borderId="0" xfId="192" applyNumberFormat="1" applyFont="1" applyFill="1" applyBorder="1" applyProtection="1"/>
    <xf numFmtId="0" fontId="24" fillId="0" borderId="15" xfId="0" applyFont="1" applyBorder="1"/>
    <xf numFmtId="3" fontId="22" fillId="0" borderId="0" xfId="214" applyNumberFormat="1" applyFont="1" applyBorder="1" applyAlignment="1" applyProtection="1">
      <alignment horizontal="right" wrapText="1"/>
    </xf>
    <xf numFmtId="3" fontId="24" fillId="0" borderId="0" xfId="214" applyNumberFormat="1" applyFont="1" applyBorder="1" applyAlignment="1" applyProtection="1">
      <alignment horizontal="right" wrapText="1"/>
    </xf>
    <xf numFmtId="0" fontId="22" fillId="0" borderId="0" xfId="214" applyNumberFormat="1" applyFont="1" applyBorder="1" applyAlignment="1" applyProtection="1">
      <alignment horizontal="left" wrapText="1"/>
    </xf>
    <xf numFmtId="170" fontId="57" fillId="0" borderId="0" xfId="0" applyNumberFormat="1" applyFont="1" applyFill="1" applyBorder="1" applyAlignment="1"/>
    <xf numFmtId="175" fontId="24" fillId="0" borderId="0" xfId="149" applyNumberFormat="1" applyFont="1" applyFill="1" applyBorder="1" applyAlignment="1">
      <alignment horizontal="right"/>
    </xf>
    <xf numFmtId="0" fontId="24" fillId="0" borderId="0" xfId="149" applyFont="1" applyFill="1" applyBorder="1" applyAlignment="1">
      <alignment horizontal="right"/>
    </xf>
    <xf numFmtId="175" fontId="24" fillId="0" borderId="0" xfId="0" applyNumberFormat="1" applyFont="1" applyBorder="1" applyAlignment="1" applyProtection="1"/>
    <xf numFmtId="175" fontId="119" fillId="0" borderId="0" xfId="148" applyNumberFormat="1" applyFont="1" applyFill="1" applyBorder="1" applyAlignment="1">
      <alignment horizontal="left" wrapText="1"/>
    </xf>
    <xf numFmtId="4" fontId="24" fillId="0" borderId="11" xfId="0" applyNumberFormat="1" applyFont="1" applyFill="1" applyBorder="1" applyAlignment="1">
      <alignment horizontal="center"/>
    </xf>
    <xf numFmtId="168" fontId="28" fillId="0" borderId="0" xfId="184" applyFont="1" applyFill="1" applyBorder="1" applyAlignment="1" applyProtection="1">
      <alignment horizontal="right"/>
    </xf>
    <xf numFmtId="168" fontId="28" fillId="0" borderId="15" xfId="184" applyFont="1" applyFill="1" applyBorder="1" applyAlignment="1" applyProtection="1">
      <alignment horizontal="right"/>
    </xf>
    <xf numFmtId="4" fontId="24" fillId="0" borderId="0" xfId="235" applyNumberFormat="1" applyFont="1" applyAlignment="1">
      <alignment horizontal="right"/>
    </xf>
    <xf numFmtId="0" fontId="24" fillId="0" borderId="0" xfId="235" applyNumberFormat="1" applyFont="1" applyFill="1" applyBorder="1" applyAlignment="1">
      <alignment horizontal="left" wrapText="1" indent="3"/>
    </xf>
    <xf numFmtId="0" fontId="22" fillId="0" borderId="0" xfId="235" applyNumberFormat="1" applyFont="1" applyFill="1" applyBorder="1" applyAlignment="1">
      <alignment horizontal="left" wrapText="1"/>
    </xf>
    <xf numFmtId="0" fontId="24" fillId="0" borderId="0" xfId="235" applyNumberFormat="1" applyFont="1" applyFill="1" applyBorder="1" applyAlignment="1">
      <alignment horizontal="left" wrapText="1" indent="1"/>
    </xf>
    <xf numFmtId="168" fontId="27" fillId="0" borderId="0" xfId="630" applyNumberFormat="1" applyFont="1" applyBorder="1" applyProtection="1"/>
    <xf numFmtId="168" fontId="24" fillId="0" borderId="0" xfId="629" applyNumberFormat="1" applyFont="1" applyProtection="1"/>
    <xf numFmtId="4" fontId="24" fillId="0" borderId="0" xfId="235" applyNumberFormat="1" applyFont="1" applyBorder="1" applyAlignment="1">
      <alignment horizontal="right"/>
    </xf>
    <xf numFmtId="1" fontId="24" fillId="0" borderId="0" xfId="235" applyNumberFormat="1" applyFont="1" applyFill="1" applyBorder="1" applyAlignment="1">
      <alignment horizontal="right"/>
    </xf>
    <xf numFmtId="168" fontId="28" fillId="0" borderId="15" xfId="630" applyNumberFormat="1" applyFont="1" applyFill="1" applyBorder="1" applyAlignment="1" applyProtection="1">
      <alignment horizontal="right"/>
    </xf>
    <xf numFmtId="2" fontId="22" fillId="0" borderId="0" xfId="629" applyNumberFormat="1" applyFont="1" applyProtection="1"/>
    <xf numFmtId="1" fontId="24" fillId="0" borderId="15" xfId="0" applyNumberFormat="1" applyFont="1" applyBorder="1" applyAlignment="1">
      <alignment horizontal="left" indent="1"/>
    </xf>
    <xf numFmtId="12" fontId="24" fillId="0" borderId="15" xfId="0" applyNumberFormat="1" applyFont="1" applyBorder="1" applyAlignment="1">
      <alignment horizontal="right"/>
    </xf>
    <xf numFmtId="3" fontId="24" fillId="0" borderId="15" xfId="0" applyNumberFormat="1" applyFont="1" applyBorder="1" applyAlignment="1">
      <alignment horizontal="right" vertical="center"/>
    </xf>
    <xf numFmtId="12" fontId="24" fillId="0" borderId="15" xfId="0" applyNumberFormat="1" applyFont="1" applyFill="1" applyBorder="1" applyAlignment="1">
      <alignment horizontal="right"/>
    </xf>
    <xf numFmtId="3" fontId="24" fillId="0" borderId="15" xfId="0" applyNumberFormat="1" applyFont="1" applyBorder="1" applyAlignment="1">
      <alignment horizontal="right"/>
    </xf>
    <xf numFmtId="170" fontId="22" fillId="0" borderId="0" xfId="170" applyNumberFormat="1" applyFont="1" applyFill="1" applyBorder="1"/>
    <xf numFmtId="170" fontId="24" fillId="0" borderId="0" xfId="170" applyNumberFormat="1" applyFont="1" applyBorder="1"/>
    <xf numFmtId="2" fontId="158" fillId="0" borderId="0" xfId="633" applyNumberFormat="1" applyFont="1" applyFill="1" applyBorder="1" applyAlignment="1">
      <alignment horizontal="center"/>
    </xf>
    <xf numFmtId="0" fontId="162" fillId="0" borderId="0" xfId="633" applyFont="1" applyBorder="1" applyAlignment="1">
      <alignment horizontal="center"/>
    </xf>
    <xf numFmtId="0" fontId="28" fillId="0" borderId="15" xfId="196" applyNumberFormat="1" applyFont="1" applyBorder="1" applyAlignment="1" applyProtection="1">
      <alignment horizontal="left" wrapText="1" indent="1"/>
      <protection locked="0"/>
    </xf>
    <xf numFmtId="0" fontId="158" fillId="0" borderId="15" xfId="633" applyFont="1" applyBorder="1" applyAlignment="1">
      <alignment horizontal="center"/>
    </xf>
    <xf numFmtId="170" fontId="133" fillId="0" borderId="0" xfId="632" applyNumberFormat="1" applyFont="1" applyBorder="1" applyAlignment="1">
      <alignment horizontal="right"/>
    </xf>
    <xf numFmtId="170" fontId="133" fillId="0" borderId="0" xfId="633" applyNumberFormat="1" applyFont="1" applyBorder="1" applyAlignment="1">
      <alignment horizontal="right"/>
    </xf>
    <xf numFmtId="170" fontId="133" fillId="0" borderId="0" xfId="633" applyNumberFormat="1" applyFont="1" applyFill="1" applyBorder="1" applyAlignment="1">
      <alignment horizontal="right"/>
    </xf>
    <xf numFmtId="170" fontId="133" fillId="0" borderId="15" xfId="633" applyNumberFormat="1" applyFont="1" applyFill="1" applyBorder="1" applyAlignment="1">
      <alignment horizontal="right"/>
    </xf>
    <xf numFmtId="0" fontId="11" fillId="0" borderId="0" xfId="0" applyFont="1" applyAlignment="1">
      <alignment vertical="top"/>
    </xf>
    <xf numFmtId="3" fontId="24" fillId="0" borderId="0" xfId="173" applyNumberFormat="1" applyFont="1" applyBorder="1"/>
    <xf numFmtId="175" fontId="24" fillId="0" borderId="0" xfId="173" applyNumberFormat="1" applyFont="1" applyBorder="1" applyAlignment="1">
      <alignment horizontal="center"/>
    </xf>
    <xf numFmtId="170" fontId="66" fillId="0" borderId="0" xfId="633" applyNumberFormat="1" applyFont="1" applyBorder="1" applyAlignment="1">
      <alignment horizontal="center"/>
    </xf>
    <xf numFmtId="170" fontId="161" fillId="0" borderId="0" xfId="633" applyNumberFormat="1" applyFont="1" applyBorder="1" applyAlignment="1">
      <alignment horizontal="center"/>
    </xf>
    <xf numFmtId="0" fontId="24" fillId="0" borderId="0" xfId="0" applyFont="1" applyAlignment="1">
      <alignment horizontal="right"/>
    </xf>
    <xf numFmtId="175" fontId="24" fillId="0" borderId="0" xfId="149" applyNumberFormat="1" applyFont="1" applyFill="1" applyBorder="1" applyAlignment="1">
      <alignment horizontal="right" indent="1"/>
    </xf>
    <xf numFmtId="175" fontId="24" fillId="0" borderId="0" xfId="149" applyNumberFormat="1" applyFont="1" applyFill="1" applyBorder="1" applyAlignment="1">
      <alignment horizontal="left" indent="1"/>
    </xf>
    <xf numFmtId="172" fontId="50" fillId="0" borderId="12" xfId="212" applyFont="1" applyFill="1" applyBorder="1" applyProtection="1"/>
    <xf numFmtId="175" fontId="0" fillId="0" borderId="0" xfId="0" applyNumberFormat="1"/>
    <xf numFmtId="170" fontId="24" fillId="0" borderId="0" xfId="0" applyNumberFormat="1" applyFont="1" applyBorder="1" applyAlignment="1"/>
    <xf numFmtId="170" fontId="24" fillId="0" borderId="0" xfId="0" applyNumberFormat="1" applyFont="1" applyBorder="1" applyAlignment="1">
      <alignment horizontal="right"/>
    </xf>
    <xf numFmtId="0" fontId="0" fillId="0" borderId="15" xfId="0" applyBorder="1"/>
    <xf numFmtId="168" fontId="24" fillId="0" borderId="15" xfId="185" applyFont="1" applyFill="1" applyBorder="1"/>
    <xf numFmtId="168" fontId="24" fillId="0" borderId="15" xfId="170" applyFont="1" applyFill="1" applyBorder="1"/>
    <xf numFmtId="175" fontId="24" fillId="0" borderId="0" xfId="170" applyNumberFormat="1" applyFont="1" applyBorder="1"/>
    <xf numFmtId="0" fontId="0" fillId="0" borderId="0" xfId="0" applyBorder="1"/>
    <xf numFmtId="175" fontId="47" fillId="0" borderId="0" xfId="148" applyNumberFormat="1" applyFont="1" applyBorder="1" applyAlignment="1">
      <alignment wrapText="1"/>
    </xf>
    <xf numFmtId="175" fontId="115" fillId="0" borderId="0" xfId="148" applyNumberFormat="1" applyFont="1" applyBorder="1" applyAlignment="1">
      <alignment wrapText="1"/>
    </xf>
    <xf numFmtId="2" fontId="23" fillId="0" borderId="0" xfId="148" applyNumberFormat="1" applyFont="1" applyBorder="1"/>
    <xf numFmtId="49" fontId="23" fillId="0" borderId="0" xfId="148" applyNumberFormat="1" applyFont="1" applyBorder="1"/>
    <xf numFmtId="175" fontId="24" fillId="0" borderId="15" xfId="0" applyNumberFormat="1" applyFont="1" applyBorder="1" applyAlignment="1">
      <alignment horizontal="right"/>
    </xf>
    <xf numFmtId="4" fontId="24" fillId="0" borderId="0" xfId="0" applyNumberFormat="1" applyFont="1" applyBorder="1" applyAlignment="1">
      <alignment wrapText="1"/>
    </xf>
    <xf numFmtId="4" fontId="50" fillId="0" borderId="15" xfId="135" applyNumberFormat="1" applyFont="1" applyBorder="1"/>
    <xf numFmtId="169" fontId="28" fillId="0" borderId="0" xfId="184" applyNumberFormat="1" applyFont="1" applyBorder="1"/>
    <xf numFmtId="2" fontId="163" fillId="0" borderId="0" xfId="0" applyNumberFormat="1" applyFont="1" applyAlignment="1">
      <alignment horizontal="right"/>
    </xf>
    <xf numFmtId="4" fontId="24" fillId="0" borderId="15" xfId="0" applyNumberFormat="1" applyFont="1" applyBorder="1" applyAlignment="1">
      <alignment horizontal="left" vertical="center" indent="1"/>
    </xf>
    <xf numFmtId="3" fontId="24" fillId="0" borderId="15" xfId="0" applyNumberFormat="1" applyFont="1" applyFill="1" applyBorder="1" applyAlignment="1">
      <alignment horizontal="right" wrapText="1"/>
    </xf>
    <xf numFmtId="175" fontId="24" fillId="0" borderId="15" xfId="0" applyNumberFormat="1" applyFont="1" applyBorder="1" applyAlignment="1">
      <alignment horizontal="right" wrapText="1"/>
    </xf>
    <xf numFmtId="0" fontId="43" fillId="0" borderId="0" xfId="0" applyFont="1" applyAlignment="1">
      <alignment horizontal="left" wrapText="1" indent="1"/>
    </xf>
    <xf numFmtId="0" fontId="165" fillId="0" borderId="0" xfId="624" applyFont="1" applyBorder="1" applyAlignment="1" applyProtection="1">
      <alignment horizontal="left"/>
    </xf>
    <xf numFmtId="175" fontId="11" fillId="0" borderId="0" xfId="0" applyNumberFormat="1" applyFont="1" applyFill="1" applyAlignment="1">
      <alignment horizontal="right"/>
    </xf>
    <xf numFmtId="169" fontId="28" fillId="0" borderId="0" xfId="200" applyFont="1" applyBorder="1" applyAlignment="1" applyProtection="1">
      <alignment horizontal="left" indent="1"/>
      <protection locked="0"/>
    </xf>
    <xf numFmtId="175" fontId="43" fillId="0" borderId="0" xfId="0" applyNumberFormat="1" applyFont="1" applyBorder="1"/>
    <xf numFmtId="175" fontId="43" fillId="0" borderId="0" xfId="0" applyNumberFormat="1" applyFont="1" applyBorder="1" applyAlignment="1">
      <alignment horizontal="right"/>
    </xf>
    <xf numFmtId="0" fontId="145" fillId="0" borderId="0" xfId="0" applyFont="1" applyBorder="1" applyAlignment="1">
      <alignment horizontal="center" vertical="top" wrapText="1"/>
    </xf>
    <xf numFmtId="175" fontId="24" fillId="0" borderId="0" xfId="235" applyNumberFormat="1" applyFont="1"/>
    <xf numFmtId="1" fontId="24" fillId="0" borderId="0" xfId="235" applyNumberFormat="1" applyFont="1"/>
    <xf numFmtId="0" fontId="24" fillId="46" borderId="0" xfId="0" applyFont="1" applyFill="1" applyBorder="1"/>
    <xf numFmtId="175" fontId="28" fillId="0" borderId="0" xfId="184" applyNumberFormat="1" applyFont="1" applyFill="1" applyBorder="1" applyAlignment="1" applyProtection="1">
      <alignment horizontal="right" wrapText="1" indent="2"/>
    </xf>
    <xf numFmtId="175" fontId="28" fillId="0" borderId="15" xfId="184" applyNumberFormat="1" applyFont="1" applyFill="1" applyBorder="1" applyAlignment="1" applyProtection="1">
      <alignment horizontal="right" indent="6"/>
    </xf>
    <xf numFmtId="175" fontId="28" fillId="0" borderId="0" xfId="184" applyNumberFormat="1" applyFont="1" applyFill="1" applyBorder="1" applyAlignment="1" applyProtection="1">
      <alignment horizontal="right" indent="6"/>
    </xf>
    <xf numFmtId="1" fontId="24" fillId="0" borderId="0" xfId="0" applyNumberFormat="1" applyFont="1" applyBorder="1" applyProtection="1"/>
    <xf numFmtId="0" fontId="24" fillId="0" borderId="11" xfId="206" applyFont="1" applyFill="1" applyBorder="1" applyAlignment="1">
      <alignment horizontal="right"/>
    </xf>
    <xf numFmtId="0" fontId="24" fillId="0" borderId="12" xfId="206" applyFont="1" applyBorder="1" applyAlignment="1">
      <alignment horizontal="right"/>
    </xf>
    <xf numFmtId="168" fontId="28" fillId="0" borderId="0" xfId="194" applyNumberFormat="1" applyFont="1" applyFill="1" applyBorder="1" applyAlignment="1" applyProtection="1">
      <alignment horizontal="right"/>
    </xf>
    <xf numFmtId="169" fontId="28" fillId="0" borderId="11" xfId="194" applyFont="1" applyFill="1" applyBorder="1" applyAlignment="1" applyProtection="1">
      <alignment horizontal="right"/>
    </xf>
    <xf numFmtId="169" fontId="28" fillId="0" borderId="12" xfId="194" applyFont="1" applyBorder="1" applyAlignment="1" applyProtection="1">
      <alignment horizontal="right"/>
    </xf>
    <xf numFmtId="168" fontId="28" fillId="0" borderId="0" xfId="170" applyNumberFormat="1" applyFont="1" applyBorder="1" applyAlignment="1" applyProtection="1">
      <alignment horizontal="right"/>
    </xf>
    <xf numFmtId="169" fontId="28" fillId="0" borderId="0" xfId="194" applyFont="1" applyBorder="1" applyAlignment="1" applyProtection="1">
      <alignment horizontal="right"/>
    </xf>
    <xf numFmtId="4" fontId="24" fillId="0" borderId="0" xfId="0" applyNumberFormat="1" applyFont="1" applyFill="1" applyBorder="1" applyAlignment="1">
      <alignment horizontal="right" indent="1"/>
    </xf>
    <xf numFmtId="4" fontId="24" fillId="0" borderId="11" xfId="0" applyNumberFormat="1" applyFont="1" applyFill="1" applyBorder="1" applyAlignment="1">
      <alignment horizontal="right" indent="1"/>
    </xf>
    <xf numFmtId="4" fontId="24" fillId="0" borderId="0" xfId="0" applyNumberFormat="1" applyFont="1" applyBorder="1" applyAlignment="1">
      <alignment horizontal="right" indent="1"/>
    </xf>
    <xf numFmtId="4" fontId="24" fillId="0" borderId="0" xfId="0" applyNumberFormat="1" applyFont="1" applyBorder="1" applyAlignment="1">
      <alignment horizontal="right" vertical="center" indent="1"/>
    </xf>
    <xf numFmtId="4" fontId="24" fillId="0" borderId="0" xfId="0" applyNumberFormat="1" applyFont="1" applyFill="1" applyBorder="1" applyAlignment="1">
      <alignment horizontal="right" vertical="center" indent="1"/>
    </xf>
    <xf numFmtId="4" fontId="24" fillId="0" borderId="0" xfId="0" applyNumberFormat="1" applyFont="1" applyBorder="1" applyAlignment="1" applyProtection="1">
      <alignment horizontal="right" indent="1"/>
    </xf>
    <xf numFmtId="168" fontId="24" fillId="0" borderId="0" xfId="169" applyFont="1" applyFill="1" applyBorder="1" applyAlignment="1" applyProtection="1">
      <alignment horizontal="right" indent="1"/>
    </xf>
    <xf numFmtId="0" fontId="78" fillId="0" borderId="11" xfId="184" applyNumberFormat="1" applyFont="1" applyFill="1" applyBorder="1" applyAlignment="1" applyProtection="1">
      <alignment horizontal="right" indent="1"/>
    </xf>
    <xf numFmtId="0" fontId="28" fillId="0" borderId="12" xfId="184" applyNumberFormat="1" applyFont="1" applyBorder="1" applyAlignment="1" applyProtection="1">
      <alignment horizontal="right" indent="1"/>
    </xf>
    <xf numFmtId="0" fontId="27" fillId="0" borderId="0" xfId="169" applyNumberFormat="1" applyFont="1" applyBorder="1" applyAlignment="1" applyProtection="1">
      <alignment horizontal="right" indent="1"/>
    </xf>
    <xf numFmtId="0" fontId="28" fillId="0" borderId="0" xfId="169" applyNumberFormat="1" applyFont="1" applyBorder="1" applyAlignment="1" applyProtection="1">
      <alignment horizontal="right" indent="1"/>
    </xf>
    <xf numFmtId="12" fontId="24" fillId="0" borderId="0" xfId="0" applyNumberFormat="1" applyFont="1" applyBorder="1" applyAlignment="1">
      <alignment horizontal="right"/>
    </xf>
    <xf numFmtId="12" fontId="24" fillId="0" borderId="0" xfId="0" applyNumberFormat="1" applyFont="1" applyFill="1" applyBorder="1" applyAlignment="1">
      <alignment horizontal="right"/>
    </xf>
    <xf numFmtId="49" fontId="28" fillId="0" borderId="0" xfId="216" applyNumberFormat="1" applyFont="1" applyBorder="1" applyAlignment="1" applyProtection="1">
      <alignment horizontal="left" wrapText="1"/>
    </xf>
    <xf numFmtId="0" fontId="22" fillId="0" borderId="0" xfId="635" applyNumberFormat="1" applyFont="1" applyBorder="1" applyAlignment="1">
      <alignment horizontal="left" wrapText="1"/>
    </xf>
    <xf numFmtId="4" fontId="24" fillId="0" borderId="0" xfId="635" applyNumberFormat="1" applyFont="1" applyFill="1" applyBorder="1" applyAlignment="1">
      <alignment horizontal="right" wrapText="1"/>
    </xf>
    <xf numFmtId="3" fontId="24" fillId="0" borderId="0" xfId="635" applyNumberFormat="1" applyFont="1" applyFill="1" applyBorder="1" applyAlignment="1">
      <alignment horizontal="right" wrapText="1"/>
    </xf>
    <xf numFmtId="3" fontId="24" fillId="0" borderId="0" xfId="635" applyNumberFormat="1" applyFont="1" applyFill="1" applyAlignment="1">
      <alignment horizontal="right"/>
    </xf>
    <xf numFmtId="1" fontId="28" fillId="0" borderId="0" xfId="184" applyNumberFormat="1" applyFont="1" applyFill="1" applyBorder="1" applyAlignment="1" applyProtection="1">
      <alignment horizontal="left" indent="1"/>
    </xf>
    <xf numFmtId="3" fontId="22" fillId="0" borderId="0" xfId="635" applyNumberFormat="1" applyFont="1" applyFill="1" applyBorder="1" applyAlignment="1">
      <alignment horizontal="right" wrapText="1"/>
    </xf>
    <xf numFmtId="175" fontId="28" fillId="0" borderId="0" xfId="184" applyNumberFormat="1" applyFont="1" applyFill="1" applyBorder="1" applyAlignment="1" applyProtection="1">
      <alignment horizontal="right" wrapText="1"/>
      <protection locked="0"/>
    </xf>
    <xf numFmtId="175" fontId="28" fillId="0" borderId="0" xfId="185" applyNumberFormat="1" applyFont="1" applyFill="1" applyProtection="1"/>
    <xf numFmtId="0" fontId="28" fillId="0" borderId="0" xfId="169" applyNumberFormat="1" applyFont="1" applyBorder="1" applyAlignment="1" applyProtection="1">
      <alignment horizontal="left"/>
      <protection locked="0"/>
    </xf>
    <xf numFmtId="3" fontId="24" fillId="0" borderId="0" xfId="184" applyNumberFormat="1" applyFont="1" applyBorder="1" applyAlignment="1"/>
    <xf numFmtId="181" fontId="24" fillId="0" borderId="0" xfId="169" applyNumberFormat="1" applyFont="1" applyBorder="1" applyAlignment="1" applyProtection="1">
      <alignment horizontal="right"/>
      <protection locked="0"/>
    </xf>
    <xf numFmtId="0" fontId="24" fillId="0" borderId="0" xfId="0" applyFont="1" applyAlignment="1">
      <alignment wrapText="1"/>
    </xf>
    <xf numFmtId="14" fontId="24" fillId="0" borderId="0" xfId="0" applyNumberFormat="1" applyFont="1" applyBorder="1" applyAlignment="1">
      <alignment vertical="top" wrapText="1"/>
    </xf>
    <xf numFmtId="4" fontId="11" fillId="0" borderId="15" xfId="0" applyNumberFormat="1" applyFont="1" applyBorder="1"/>
    <xf numFmtId="14" fontId="24" fillId="0" borderId="15" xfId="0" applyNumberFormat="1" applyFont="1" applyBorder="1" applyAlignment="1">
      <alignment vertical="top" wrapText="1"/>
    </xf>
    <xf numFmtId="0" fontId="24" fillId="0" borderId="15" xfId="0" applyFont="1" applyBorder="1" applyAlignment="1">
      <alignment vertical="top" wrapText="1"/>
    </xf>
    <xf numFmtId="4" fontId="22" fillId="0" borderId="0" xfId="0" applyNumberFormat="1" applyFont="1" applyBorder="1" applyAlignment="1">
      <alignment horizontal="left" vertical="center"/>
    </xf>
    <xf numFmtId="175" fontId="22" fillId="0" borderId="0" xfId="170" applyNumberFormat="1" applyFont="1" applyFill="1" applyAlignment="1">
      <alignment horizontal="right"/>
    </xf>
    <xf numFmtId="3" fontId="24" fillId="0" borderId="0" xfId="184" applyNumberFormat="1" applyFont="1" applyFill="1" applyBorder="1" applyAlignment="1" applyProtection="1">
      <alignment horizontal="right"/>
    </xf>
    <xf numFmtId="1" fontId="24" fillId="0" borderId="0" xfId="184" applyNumberFormat="1" applyFont="1" applyFill="1" applyBorder="1" applyAlignment="1" applyProtection="1">
      <alignment horizontal="right"/>
    </xf>
    <xf numFmtId="175" fontId="24" fillId="0" borderId="0" xfId="208" applyNumberFormat="1" applyFont="1" applyProtection="1"/>
    <xf numFmtId="1" fontId="0" fillId="0" borderId="0" xfId="0" applyNumberFormat="1" applyFill="1" applyAlignment="1">
      <alignment horizontal="center"/>
    </xf>
    <xf numFmtId="170" fontId="24" fillId="21" borderId="0" xfId="0" applyNumberFormat="1" applyFont="1" applyFill="1" applyAlignment="1">
      <alignment horizontal="center"/>
    </xf>
    <xf numFmtId="170" fontId="28" fillId="21" borderId="0" xfId="731" applyNumberFormat="1" applyFont="1" applyFill="1" applyBorder="1" applyAlignment="1">
      <alignment horizontal="center"/>
    </xf>
    <xf numFmtId="1" fontId="0" fillId="0" borderId="0" xfId="0" applyNumberFormat="1" applyFill="1" applyAlignment="1">
      <alignment horizontal="center"/>
    </xf>
    <xf numFmtId="170" fontId="28" fillId="21" borderId="0" xfId="731" applyNumberFormat="1" applyFont="1" applyFill="1" applyBorder="1" applyAlignment="1">
      <alignment horizontal="center"/>
    </xf>
    <xf numFmtId="1" fontId="0" fillId="0" borderId="0" xfId="0" applyNumberFormat="1" applyFill="1" applyAlignment="1">
      <alignment horizontal="center"/>
    </xf>
    <xf numFmtId="170" fontId="28" fillId="21" borderId="0" xfId="731" applyNumberFormat="1" applyFont="1" applyFill="1" applyBorder="1" applyAlignment="1">
      <alignment horizontal="center"/>
    </xf>
    <xf numFmtId="170" fontId="0" fillId="0" borderId="0" xfId="0" applyNumberFormat="1" applyFill="1" applyAlignment="1">
      <alignment horizontal="center"/>
    </xf>
    <xf numFmtId="1" fontId="0" fillId="0" borderId="0" xfId="0" applyNumberFormat="1" applyFill="1" applyAlignment="1">
      <alignment horizontal="center"/>
    </xf>
    <xf numFmtId="170" fontId="24" fillId="21" borderId="0" xfId="0" applyNumberFormat="1" applyFont="1" applyFill="1" applyAlignment="1">
      <alignment horizontal="center"/>
    </xf>
    <xf numFmtId="1" fontId="11" fillId="0" borderId="0" xfId="706" applyNumberFormat="1" applyAlignment="1">
      <alignment horizontal="center"/>
    </xf>
    <xf numFmtId="170" fontId="11" fillId="0" borderId="0" xfId="706" applyNumberFormat="1" applyAlignment="1">
      <alignment horizontal="center"/>
    </xf>
    <xf numFmtId="1" fontId="0" fillId="0" borderId="0" xfId="0" applyNumberFormat="1" applyFill="1" applyAlignment="1">
      <alignment horizontal="center"/>
    </xf>
    <xf numFmtId="170" fontId="24" fillId="21" borderId="0" xfId="0" applyNumberFormat="1" applyFont="1" applyFill="1" applyAlignment="1">
      <alignment horizontal="center"/>
    </xf>
    <xf numFmtId="1" fontId="0" fillId="0" borderId="0" xfId="0" applyNumberFormat="1" applyFill="1" applyAlignment="1">
      <alignment horizontal="center"/>
    </xf>
    <xf numFmtId="170" fontId="24" fillId="21" borderId="0" xfId="0" applyNumberFormat="1" applyFont="1" applyFill="1" applyAlignment="1">
      <alignment horizontal="center"/>
    </xf>
    <xf numFmtId="0" fontId="0" fillId="0" borderId="0" xfId="0" applyFill="1" applyAlignment="1">
      <alignment horizontal="center"/>
    </xf>
    <xf numFmtId="1" fontId="0" fillId="0" borderId="0" xfId="0" applyNumberFormat="1" applyFill="1" applyAlignment="1">
      <alignment horizontal="center"/>
    </xf>
    <xf numFmtId="170" fontId="28" fillId="21" borderId="0" xfId="731" applyNumberFormat="1" applyFont="1" applyFill="1" applyBorder="1" applyAlignment="1">
      <alignment horizontal="center"/>
    </xf>
    <xf numFmtId="1" fontId="0" fillId="0" borderId="0" xfId="0" applyNumberFormat="1" applyAlignment="1">
      <alignment horizontal="center"/>
    </xf>
    <xf numFmtId="170" fontId="0" fillId="0" borderId="0" xfId="0" applyNumberFormat="1" applyAlignment="1">
      <alignment horizontal="center"/>
    </xf>
    <xf numFmtId="1" fontId="0" fillId="0" borderId="0" xfId="0" applyNumberFormat="1" applyFill="1" applyAlignment="1">
      <alignment horizontal="center"/>
    </xf>
    <xf numFmtId="170" fontId="24" fillId="21" borderId="0" xfId="0" applyNumberFormat="1" applyFont="1" applyFill="1" applyAlignment="1">
      <alignment horizontal="center"/>
    </xf>
    <xf numFmtId="1" fontId="0" fillId="0" borderId="0" xfId="0" applyNumberFormat="1" applyAlignment="1">
      <alignment horizontal="center"/>
    </xf>
    <xf numFmtId="170" fontId="0" fillId="0" borderId="0" xfId="0" applyNumberFormat="1" applyAlignment="1">
      <alignment horizontal="center"/>
    </xf>
    <xf numFmtId="175" fontId="24" fillId="0" borderId="0" xfId="216" applyNumberFormat="1" applyFont="1" applyBorder="1" applyAlignment="1" applyProtection="1">
      <alignment horizontal="right" wrapText="1"/>
    </xf>
    <xf numFmtId="175" fontId="22" fillId="0" borderId="0" xfId="216" applyNumberFormat="1" applyFont="1" applyBorder="1" applyAlignment="1" applyProtection="1">
      <alignment horizontal="right" wrapText="1"/>
    </xf>
    <xf numFmtId="4" fontId="24" fillId="0" borderId="0" xfId="628" applyNumberFormat="1" applyFont="1" applyBorder="1" applyAlignment="1">
      <alignment horizontal="right" wrapText="1"/>
    </xf>
    <xf numFmtId="4" fontId="22" fillId="0" borderId="0" xfId="235" applyNumberFormat="1" applyFont="1" applyBorder="1" applyAlignment="1">
      <alignment horizontal="right" wrapText="1"/>
    </xf>
    <xf numFmtId="4" fontId="24" fillId="0" borderId="0" xfId="856" applyNumberFormat="1" applyFont="1" applyBorder="1" applyAlignment="1">
      <alignment horizontal="right" wrapText="1"/>
    </xf>
    <xf numFmtId="4" fontId="22" fillId="0" borderId="0" xfId="850" applyNumberFormat="1" applyFont="1" applyBorder="1" applyAlignment="1" applyProtection="1">
      <alignment horizontal="right" wrapText="1"/>
    </xf>
    <xf numFmtId="4" fontId="24" fillId="0" borderId="0" xfId="235" applyNumberFormat="1" applyFont="1" applyBorder="1" applyAlignment="1">
      <alignment horizontal="right" wrapText="1"/>
    </xf>
    <xf numFmtId="3" fontId="24" fillId="0" borderId="0" xfId="234" applyNumberFormat="1" applyFont="1" applyProtection="1">
      <protection locked="0"/>
    </xf>
    <xf numFmtId="3" fontId="22" fillId="0" borderId="0" xfId="234" applyNumberFormat="1" applyFont="1" applyProtection="1">
      <protection locked="0"/>
    </xf>
    <xf numFmtId="175" fontId="24" fillId="0" borderId="0" xfId="235" applyNumberFormat="1" applyFont="1" applyProtection="1"/>
    <xf numFmtId="175" fontId="24" fillId="0" borderId="0" xfId="868" applyNumberFormat="1" applyFont="1" applyBorder="1" applyAlignment="1" applyProtection="1"/>
    <xf numFmtId="3" fontId="24" fillId="0" borderId="0" xfId="868" applyNumberFormat="1" applyFont="1" applyBorder="1" applyAlignment="1" applyProtection="1"/>
    <xf numFmtId="3" fontId="24" fillId="0" borderId="0" xfId="868" applyNumberFormat="1" applyFont="1" applyBorder="1" applyAlignment="1" applyProtection="1">
      <alignment horizontal="right"/>
    </xf>
    <xf numFmtId="4" fontId="24" fillId="0" borderId="0" xfId="0" applyNumberFormat="1" applyFont="1" applyBorder="1" applyProtection="1"/>
    <xf numFmtId="175" fontId="22" fillId="0" borderId="0" xfId="0" applyNumberFormat="1" applyFont="1" applyBorder="1" applyProtection="1"/>
    <xf numFmtId="175" fontId="24" fillId="0" borderId="0" xfId="0" applyNumberFormat="1" applyFont="1" applyBorder="1" applyProtection="1"/>
    <xf numFmtId="3" fontId="24" fillId="0" borderId="0" xfId="0" applyNumberFormat="1" applyFont="1" applyBorder="1" applyProtection="1"/>
    <xf numFmtId="175" fontId="24" fillId="0" borderId="0" xfId="0" applyNumberFormat="1" applyFont="1" applyBorder="1" applyProtection="1"/>
    <xf numFmtId="175" fontId="24" fillId="0" borderId="0" xfId="623" applyNumberFormat="1" applyFont="1" applyBorder="1" applyAlignment="1">
      <alignment horizontal="right" vertical="center"/>
    </xf>
    <xf numFmtId="175" fontId="24" fillId="0" borderId="0" xfId="177" applyNumberFormat="1" applyFont="1" applyBorder="1" applyProtection="1"/>
    <xf numFmtId="175" fontId="22" fillId="0" borderId="0" xfId="177" applyNumberFormat="1" applyFont="1" applyBorder="1" applyProtection="1"/>
    <xf numFmtId="175" fontId="24" fillId="0" borderId="0" xfId="0" applyNumberFormat="1" applyFont="1" applyFill="1" applyBorder="1" applyAlignment="1"/>
    <xf numFmtId="175" fontId="22" fillId="0" borderId="0" xfId="0" applyNumberFormat="1" applyFont="1" applyBorder="1" applyAlignment="1">
      <alignment horizontal="right"/>
    </xf>
    <xf numFmtId="175" fontId="24" fillId="0" borderId="0" xfId="973" applyNumberFormat="1" applyFont="1"/>
    <xf numFmtId="175" fontId="27" fillId="0" borderId="0" xfId="200" applyNumberFormat="1" applyFont="1" applyBorder="1" applyAlignment="1" applyProtection="1">
      <protection locked="0"/>
    </xf>
    <xf numFmtId="168" fontId="25" fillId="0" borderId="0" xfId="181" applyFont="1"/>
    <xf numFmtId="175" fontId="24" fillId="0" borderId="0" xfId="181" applyNumberFormat="1" applyFont="1"/>
    <xf numFmtId="4" fontId="24" fillId="0" borderId="0" xfId="0" applyNumberFormat="1" applyFont="1" applyFill="1" applyBorder="1" applyAlignment="1">
      <alignment horizontal="right" vertical="center"/>
    </xf>
    <xf numFmtId="175" fontId="24" fillId="0" borderId="0" xfId="0" applyNumberFormat="1" applyFont="1" applyBorder="1"/>
    <xf numFmtId="175" fontId="24" fillId="0" borderId="0" xfId="0" applyNumberFormat="1" applyFont="1" applyBorder="1" applyAlignment="1">
      <alignment horizontal="right"/>
    </xf>
    <xf numFmtId="175" fontId="24" fillId="0" borderId="0" xfId="0" applyNumberFormat="1" applyFont="1" applyBorder="1"/>
    <xf numFmtId="4" fontId="0" fillId="0" borderId="0" xfId="0" applyNumberFormat="1"/>
    <xf numFmtId="175" fontId="24" fillId="0" borderId="0" xfId="0" applyNumberFormat="1" applyFont="1"/>
    <xf numFmtId="4" fontId="24" fillId="0" borderId="0" xfId="0" applyNumberFormat="1" applyFont="1" applyBorder="1" applyAlignment="1">
      <alignment horizontal="right"/>
    </xf>
    <xf numFmtId="175" fontId="24" fillId="0" borderId="0" xfId="0" applyNumberFormat="1" applyFont="1" applyBorder="1" applyAlignment="1">
      <alignment horizontal="right"/>
    </xf>
    <xf numFmtId="176" fontId="24" fillId="0" borderId="0" xfId="0" applyNumberFormat="1" applyFont="1" applyBorder="1" applyAlignment="1">
      <alignment horizontal="right"/>
    </xf>
    <xf numFmtId="4" fontId="24" fillId="46" borderId="0" xfId="0" applyNumberFormat="1" applyFont="1" applyFill="1" applyAlignment="1">
      <alignment horizontal="right"/>
    </xf>
    <xf numFmtId="4" fontId="24" fillId="46" borderId="12" xfId="0" applyNumberFormat="1" applyFont="1" applyFill="1" applyBorder="1" applyAlignment="1"/>
    <xf numFmtId="4" fontId="24" fillId="46" borderId="12" xfId="0" applyNumberFormat="1" applyFont="1" applyFill="1" applyBorder="1" applyAlignment="1">
      <alignment horizontal="right" vertical="center"/>
    </xf>
    <xf numFmtId="4" fontId="24" fillId="46" borderId="0" xfId="0" applyNumberFormat="1" applyFont="1" applyFill="1"/>
    <xf numFmtId="4" fontId="24" fillId="46" borderId="11" xfId="0" applyNumberFormat="1" applyFont="1" applyFill="1" applyBorder="1" applyAlignment="1">
      <alignment horizontal="right" vertical="center"/>
    </xf>
    <xf numFmtId="3" fontId="24" fillId="0" borderId="0" xfId="710" applyNumberFormat="1" applyFont="1" applyFill="1" applyBorder="1" applyAlignment="1">
      <alignment horizontal="right" wrapText="1"/>
    </xf>
    <xf numFmtId="3" fontId="28" fillId="0" borderId="0" xfId="1081" applyNumberFormat="1" applyFont="1" applyAlignment="1">
      <alignment horizontal="right" wrapText="1"/>
    </xf>
    <xf numFmtId="0" fontId="24" fillId="0" borderId="0" xfId="1087" applyNumberFormat="1" applyFont="1" applyBorder="1" applyAlignment="1">
      <alignment horizontal="left" wrapText="1" indent="1"/>
    </xf>
    <xf numFmtId="4" fontId="24" fillId="0" borderId="0" xfId="1087" applyNumberFormat="1" applyFont="1" applyBorder="1" applyAlignment="1">
      <alignment horizontal="left" indent="1"/>
    </xf>
    <xf numFmtId="6" fontId="28" fillId="0" borderId="0" xfId="169" applyNumberFormat="1" applyFont="1" applyBorder="1" applyAlignment="1" applyProtection="1">
      <alignment horizontal="left"/>
      <protection locked="0"/>
    </xf>
    <xf numFmtId="3" fontId="22" fillId="0" borderId="0" xfId="184" applyNumberFormat="1" applyFont="1" applyBorder="1" applyAlignment="1">
      <alignment horizontal="right"/>
    </xf>
    <xf numFmtId="4" fontId="24" fillId="0" borderId="0" xfId="0" applyNumberFormat="1" applyFont="1" applyAlignment="1">
      <alignment horizontal="justify" vertical="center"/>
    </xf>
    <xf numFmtId="175" fontId="28" fillId="0" borderId="0" xfId="185" applyNumberFormat="1" applyFont="1" applyBorder="1" applyProtection="1"/>
    <xf numFmtId="175" fontId="24" fillId="0" borderId="0" xfId="135" applyNumberFormat="1" applyFont="1" applyBorder="1"/>
    <xf numFmtId="4" fontId="24" fillId="0" borderId="0" xfId="0" applyNumberFormat="1" applyFont="1" applyBorder="1" applyAlignment="1" applyProtection="1">
      <alignment horizontal="left" wrapText="1"/>
    </xf>
    <xf numFmtId="175" fontId="22" fillId="0" borderId="0" xfId="216" applyNumberFormat="1" applyFont="1" applyProtection="1"/>
    <xf numFmtId="175" fontId="28" fillId="0" borderId="0" xfId="1162" applyNumberFormat="1" applyFont="1" applyFill="1" applyBorder="1" applyAlignment="1">
      <alignment horizontal="right" wrapText="1"/>
    </xf>
    <xf numFmtId="0" fontId="27" fillId="0" borderId="0" xfId="1163" applyNumberFormat="1" applyFont="1" applyBorder="1" applyAlignment="1" applyProtection="1">
      <alignment horizontal="right" wrapText="1"/>
    </xf>
    <xf numFmtId="0" fontId="28" fillId="46" borderId="0" xfId="215" applyNumberFormat="1" applyFont="1" applyFill="1" applyBorder="1" applyAlignment="1" applyProtection="1">
      <alignment horizontal="right" wrapText="1"/>
      <protection locked="0"/>
    </xf>
    <xf numFmtId="49" fontId="28" fillId="46" borderId="0" xfId="215" applyNumberFormat="1" applyFont="1" applyFill="1" applyBorder="1" applyAlignment="1" applyProtection="1">
      <alignment horizontal="right" wrapText="1"/>
      <protection locked="0"/>
    </xf>
    <xf numFmtId="0" fontId="28" fillId="46" borderId="0" xfId="215" applyNumberFormat="1" applyFont="1" applyFill="1" applyAlignment="1" applyProtection="1">
      <alignment horizontal="right" wrapText="1"/>
    </xf>
    <xf numFmtId="0" fontId="28" fillId="21" borderId="0" xfId="1163" applyNumberFormat="1" applyFont="1" applyFill="1" applyBorder="1" applyAlignment="1" applyProtection="1">
      <alignment horizontal="right" wrapText="1"/>
    </xf>
    <xf numFmtId="0" fontId="28" fillId="46" borderId="0" xfId="215" applyNumberFormat="1" applyFont="1" applyFill="1" applyBorder="1" applyAlignment="1" applyProtection="1">
      <alignment wrapText="1"/>
    </xf>
    <xf numFmtId="175" fontId="24" fillId="0" borderId="0" xfId="167" applyNumberFormat="1" applyFont="1" applyProtection="1"/>
    <xf numFmtId="170" fontId="28" fillId="0" borderId="0" xfId="183" applyNumberFormat="1" applyFont="1" applyAlignment="1" applyProtection="1">
      <alignment horizontal="right"/>
    </xf>
    <xf numFmtId="170" fontId="22" fillId="0" borderId="0" xfId="184" applyNumberFormat="1" applyFont="1" applyBorder="1" applyAlignment="1" applyProtection="1">
      <alignment horizontal="right" wrapText="1"/>
    </xf>
    <xf numFmtId="4" fontId="24" fillId="0" borderId="0" xfId="235" applyNumberFormat="1" applyFont="1" applyProtection="1"/>
    <xf numFmtId="1" fontId="24" fillId="46" borderId="0" xfId="0" applyNumberFormat="1" applyFont="1" applyFill="1" applyBorder="1" applyAlignment="1" applyProtection="1">
      <alignment horizontal="right" wrapText="1"/>
    </xf>
    <xf numFmtId="1" fontId="28" fillId="0" borderId="0" xfId="169" applyNumberFormat="1" applyFont="1" applyBorder="1" applyAlignment="1" applyProtection="1">
      <alignment horizontal="right"/>
    </xf>
    <xf numFmtId="3" fontId="24" fillId="0" borderId="0" xfId="0" applyNumberFormat="1" applyFont="1" applyFill="1" applyBorder="1" applyAlignment="1" applyProtection="1">
      <alignment horizontal="right" wrapText="1"/>
    </xf>
    <xf numFmtId="3" fontId="24" fillId="46" borderId="0" xfId="0" applyNumberFormat="1" applyFont="1" applyFill="1" applyBorder="1" applyAlignment="1" applyProtection="1">
      <alignment horizontal="right" wrapText="1"/>
    </xf>
    <xf numFmtId="3" fontId="28" fillId="46" borderId="0" xfId="169" applyNumberFormat="1" applyFont="1" applyFill="1" applyBorder="1" applyAlignment="1">
      <alignment horizontal="right" wrapText="1"/>
    </xf>
    <xf numFmtId="1" fontId="28" fillId="0" borderId="11" xfId="169" applyNumberFormat="1" applyFont="1" applyBorder="1" applyAlignment="1" applyProtection="1">
      <alignment horizontal="right"/>
    </xf>
    <xf numFmtId="170" fontId="24" fillId="0" borderId="0" xfId="184" applyNumberFormat="1" applyFont="1" applyFill="1" applyBorder="1" applyAlignment="1" applyProtection="1">
      <alignment horizontal="right"/>
    </xf>
    <xf numFmtId="170" fontId="28" fillId="0" borderId="11" xfId="169" applyNumberFormat="1" applyFont="1" applyBorder="1" applyAlignment="1" applyProtection="1">
      <alignment horizontal="right"/>
    </xf>
    <xf numFmtId="175" fontId="24" fillId="0" borderId="0" xfId="204" applyNumberFormat="1" applyFont="1" applyBorder="1" applyAlignment="1">
      <alignment horizontal="right"/>
    </xf>
    <xf numFmtId="49" fontId="24" fillId="0" borderId="0" xfId="706" applyNumberFormat="1" applyFont="1" applyFill="1" applyBorder="1" applyAlignment="1">
      <alignment vertical="top" wrapText="1"/>
    </xf>
    <xf numFmtId="168" fontId="27" fillId="0" borderId="0" xfId="211" applyFont="1" applyBorder="1"/>
    <xf numFmtId="49" fontId="27" fillId="0" borderId="0" xfId="1163" applyNumberFormat="1" applyFont="1" applyBorder="1" applyAlignment="1" applyProtection="1">
      <alignment horizontal="right" wrapText="1"/>
    </xf>
    <xf numFmtId="3" fontId="27" fillId="0" borderId="0" xfId="207" applyNumberFormat="1" applyFont="1" applyFill="1" applyBorder="1" applyAlignment="1" applyProtection="1"/>
    <xf numFmtId="175" fontId="22" fillId="0" borderId="0" xfId="212" applyNumberFormat="1" applyFont="1" applyFill="1" applyBorder="1" applyAlignment="1" applyProtection="1">
      <alignment horizontal="right"/>
      <protection locked="0"/>
    </xf>
    <xf numFmtId="3" fontId="28" fillId="0" borderId="0" xfId="207" applyNumberFormat="1" applyFont="1" applyFill="1" applyBorder="1" applyProtection="1">
      <protection locked="0"/>
    </xf>
    <xf numFmtId="175" fontId="24" fillId="0" borderId="0" xfId="212" applyNumberFormat="1" applyFont="1" applyFill="1" applyBorder="1" applyAlignment="1" applyProtection="1">
      <alignment horizontal="right"/>
      <protection locked="0"/>
    </xf>
    <xf numFmtId="3" fontId="28" fillId="0" borderId="0" xfId="169" applyNumberFormat="1" applyFont="1" applyBorder="1" applyAlignment="1" applyProtection="1">
      <alignment horizontal="right"/>
    </xf>
    <xf numFmtId="3" fontId="24" fillId="46" borderId="0" xfId="0" applyNumberFormat="1" applyFont="1" applyFill="1" applyBorder="1" applyAlignment="1">
      <alignment horizontal="right" wrapText="1"/>
    </xf>
    <xf numFmtId="3" fontId="24" fillId="0" borderId="0" xfId="0" applyNumberFormat="1" applyFont="1" applyAlignment="1">
      <alignment horizontal="right"/>
    </xf>
    <xf numFmtId="4" fontId="22" fillId="0" borderId="0" xfId="0" applyNumberFormat="1" applyFont="1" applyBorder="1" applyAlignment="1">
      <alignment horizontal="left" wrapText="1"/>
    </xf>
    <xf numFmtId="49" fontId="24" fillId="0" borderId="0" xfId="0" applyNumberFormat="1" applyFont="1" applyFill="1" applyBorder="1" applyAlignment="1">
      <alignment wrapText="1"/>
    </xf>
    <xf numFmtId="4" fontId="24" fillId="0" borderId="0" xfId="0" applyNumberFormat="1" applyFont="1" applyBorder="1" applyAlignment="1">
      <alignment horizontal="left" wrapText="1"/>
    </xf>
    <xf numFmtId="0" fontId="24" fillId="0" borderId="0" xfId="1080" applyNumberFormat="1" applyFont="1" applyFill="1" applyBorder="1" applyAlignment="1">
      <alignment horizontal="left" wrapText="1"/>
    </xf>
    <xf numFmtId="0" fontId="24" fillId="0" borderId="0" xfId="0" applyNumberFormat="1" applyFont="1" applyFill="1" applyBorder="1" applyAlignment="1">
      <alignment horizontal="left" wrapText="1" indent="2"/>
    </xf>
    <xf numFmtId="49" fontId="24" fillId="0" borderId="0" xfId="0" applyNumberFormat="1" applyFont="1" applyFill="1" applyBorder="1" applyAlignment="1">
      <alignment horizontal="left" wrapText="1" indent="2"/>
    </xf>
    <xf numFmtId="49" fontId="24" fillId="0" borderId="0" xfId="0" applyNumberFormat="1" applyFont="1" applyFill="1" applyBorder="1" applyAlignment="1">
      <alignment horizontal="left" wrapText="1" indent="1"/>
    </xf>
    <xf numFmtId="4" fontId="24" fillId="0" borderId="0" xfId="707" applyNumberFormat="1" applyFont="1" applyFill="1" applyBorder="1" applyAlignment="1">
      <alignment horizontal="left" vertical="top" wrapText="1" indent="2"/>
    </xf>
    <xf numFmtId="175" fontId="22" fillId="0" borderId="0" xfId="168" applyNumberFormat="1" applyFont="1" applyBorder="1" applyProtection="1"/>
    <xf numFmtId="175" fontId="157" fillId="0" borderId="0" xfId="168" applyNumberFormat="1" applyFont="1" applyBorder="1" applyAlignment="1" applyProtection="1">
      <alignment horizontal="left"/>
    </xf>
    <xf numFmtId="0" fontId="157" fillId="0" borderId="0" xfId="168" applyFont="1" applyBorder="1" applyAlignment="1" applyProtection="1">
      <alignment horizontal="left"/>
    </xf>
    <xf numFmtId="175" fontId="154" fillId="0" borderId="0" xfId="168" applyNumberFormat="1" applyFont="1" applyBorder="1" applyAlignment="1" applyProtection="1">
      <alignment horizontal="left"/>
    </xf>
    <xf numFmtId="175" fontId="155" fillId="0" borderId="0" xfId="168" applyNumberFormat="1" applyFont="1" applyBorder="1" applyAlignment="1" applyProtection="1">
      <alignment horizontal="left"/>
    </xf>
    <xf numFmtId="175" fontId="152" fillId="0" borderId="0" xfId="168" applyNumberFormat="1" applyFont="1" applyBorder="1" applyAlignment="1" applyProtection="1">
      <alignment horizontal="left"/>
    </xf>
    <xf numFmtId="175" fontId="151" fillId="0" borderId="0" xfId="168" applyNumberFormat="1" applyFont="1" applyBorder="1" applyAlignment="1" applyProtection="1">
      <alignment horizontal="left"/>
    </xf>
    <xf numFmtId="175" fontId="153" fillId="0" borderId="0" xfId="168" applyNumberFormat="1" applyFont="1" applyBorder="1" applyProtection="1"/>
    <xf numFmtId="175" fontId="24" fillId="0" borderId="0" xfId="168" applyNumberFormat="1" applyFont="1" applyBorder="1" applyAlignment="1" applyProtection="1">
      <alignment horizontal="left"/>
    </xf>
    <xf numFmtId="170" fontId="27" fillId="0" borderId="0" xfId="184" applyNumberFormat="1" applyFont="1" applyBorder="1" applyAlignment="1">
      <alignment horizontal="right"/>
    </xf>
    <xf numFmtId="3" fontId="24" fillId="0" borderId="0" xfId="624" applyNumberFormat="1" applyFont="1" applyProtection="1"/>
    <xf numFmtId="175" fontId="24" fillId="0" borderId="0" xfId="624" applyNumberFormat="1" applyFont="1" applyProtection="1"/>
    <xf numFmtId="0" fontId="86" fillId="0" borderId="0" xfId="145" applyFont="1" applyBorder="1" applyAlignment="1">
      <alignment horizontal="left" wrapText="1" indent="2"/>
    </xf>
    <xf numFmtId="4" fontId="86" fillId="0" borderId="0" xfId="145" applyNumberFormat="1" applyFont="1" applyBorder="1" applyAlignment="1">
      <alignment horizontal="right" wrapText="1"/>
    </xf>
    <xf numFmtId="0" fontId="86" fillId="0" borderId="0" xfId="145" applyFont="1" applyBorder="1" applyAlignment="1">
      <alignment horizontal="left" wrapText="1" indent="3"/>
    </xf>
    <xf numFmtId="4" fontId="87" fillId="0" borderId="0" xfId="145" applyNumberFormat="1" applyFont="1" applyBorder="1" applyAlignment="1">
      <alignment horizontal="right" wrapText="1"/>
    </xf>
    <xf numFmtId="0" fontId="53" fillId="0" borderId="0" xfId="145" applyFont="1" applyBorder="1" applyAlignment="1"/>
    <xf numFmtId="169" fontId="28" fillId="0" borderId="0" xfId="1026" applyFont="1" applyFill="1" applyBorder="1" applyAlignment="1" applyProtection="1">
      <alignment horizontal="left" indent="1"/>
      <protection locked="0"/>
    </xf>
    <xf numFmtId="0" fontId="24" fillId="0" borderId="0" xfId="214" applyNumberFormat="1" applyFont="1" applyBorder="1" applyAlignment="1" applyProtection="1">
      <alignment horizontal="left" wrapText="1" indent="3"/>
    </xf>
    <xf numFmtId="0" fontId="24" fillId="0" borderId="0" xfId="165" applyFont="1" applyBorder="1" applyAlignment="1" applyProtection="1">
      <alignment horizontal="left"/>
    </xf>
    <xf numFmtId="0" fontId="147" fillId="0" borderId="0" xfId="0" applyFont="1" applyAlignment="1">
      <alignment wrapText="1"/>
    </xf>
    <xf numFmtId="0" fontId="50" fillId="0" borderId="0" xfId="0" applyFont="1" applyAlignment="1">
      <alignment wrapText="1"/>
    </xf>
    <xf numFmtId="0" fontId="147" fillId="0" borderId="0" xfId="0" applyFont="1" applyAlignment="1">
      <alignment horizontal="left"/>
    </xf>
    <xf numFmtId="0" fontId="146" fillId="0" borderId="0" xfId="0" applyFont="1" applyAlignment="1">
      <alignment wrapText="1"/>
    </xf>
    <xf numFmtId="0" fontId="0" fillId="0" borderId="0" xfId="0" applyAlignment="1"/>
    <xf numFmtId="4" fontId="24" fillId="0" borderId="0" xfId="235" applyNumberFormat="1" applyFont="1" applyFill="1" applyBorder="1" applyAlignment="1">
      <alignment horizontal="right"/>
    </xf>
    <xf numFmtId="0" fontId="28" fillId="0" borderId="0" xfId="170" applyNumberFormat="1" applyFont="1" applyBorder="1" applyAlignment="1" applyProtection="1">
      <alignment horizontal="left" wrapText="1"/>
    </xf>
    <xf numFmtId="175" fontId="174" fillId="0" borderId="0" xfId="188" quotePrefix="1" applyNumberFormat="1" applyFont="1" applyFill="1" applyBorder="1" applyAlignment="1" applyProtection="1">
      <alignment horizontal="right"/>
    </xf>
    <xf numFmtId="175" fontId="174" fillId="0" borderId="0" xfId="188" applyNumberFormat="1" applyFont="1" applyFill="1" applyBorder="1" applyAlignment="1">
      <alignment horizontal="right"/>
    </xf>
    <xf numFmtId="4" fontId="24" fillId="46" borderId="0" xfId="1083" applyNumberFormat="1" applyFont="1" applyFill="1" applyBorder="1" applyAlignment="1"/>
    <xf numFmtId="4" fontId="24" fillId="46" borderId="0" xfId="1083" applyNumberFormat="1" applyFont="1" applyFill="1" applyBorder="1" applyAlignment="1">
      <alignment vertical="center"/>
    </xf>
    <xf numFmtId="0" fontId="150" fillId="46" borderId="0" xfId="0" applyFont="1" applyFill="1" applyBorder="1" applyAlignment="1">
      <alignment horizontal="left"/>
    </xf>
    <xf numFmtId="0" fontId="24" fillId="46" borderId="0" xfId="0" applyFont="1" applyFill="1" applyBorder="1" applyAlignment="1">
      <alignment horizontal="left"/>
    </xf>
    <xf numFmtId="188" fontId="24" fillId="0" borderId="0" xfId="635" applyNumberFormat="1" applyFont="1" applyFill="1" applyBorder="1" applyAlignment="1">
      <alignment horizontal="right" wrapText="1"/>
    </xf>
    <xf numFmtId="0" fontId="22" fillId="0" borderId="0" xfId="0" applyFont="1" applyFill="1" applyBorder="1" applyAlignment="1"/>
    <xf numFmtId="170" fontId="22" fillId="0" borderId="0" xfId="0" applyNumberFormat="1" applyFont="1" applyFill="1" applyBorder="1" applyAlignment="1">
      <alignment horizontal="right"/>
    </xf>
    <xf numFmtId="0" fontId="176" fillId="0" borderId="0" xfId="0" applyFont="1" applyAlignment="1">
      <alignment wrapText="1"/>
    </xf>
    <xf numFmtId="4" fontId="132" fillId="0" borderId="12" xfId="0" applyNumberFormat="1" applyFont="1" applyFill="1" applyBorder="1" applyAlignment="1"/>
    <xf numFmtId="4" fontId="162" fillId="0" borderId="12" xfId="0" applyNumberFormat="1" applyFont="1" applyFill="1" applyBorder="1" applyAlignment="1">
      <alignment horizontal="right"/>
    </xf>
    <xf numFmtId="172" fontId="176" fillId="0" borderId="0" xfId="213" applyNumberFormat="1" applyFont="1" applyFill="1" applyBorder="1" applyProtection="1"/>
    <xf numFmtId="4" fontId="50" fillId="0" borderId="15" xfId="135" applyNumberFormat="1" applyFont="1" applyBorder="1" applyAlignment="1">
      <alignment horizontal="right"/>
    </xf>
    <xf numFmtId="175" fontId="161" fillId="0" borderId="0" xfId="633" applyNumberFormat="1" applyFont="1" applyBorder="1" applyAlignment="1">
      <alignment horizontal="center"/>
    </xf>
    <xf numFmtId="175" fontId="66" fillId="0" borderId="0" xfId="633" applyNumberFormat="1" applyFont="1" applyBorder="1" applyAlignment="1">
      <alignment horizontal="center"/>
    </xf>
    <xf numFmtId="168" fontId="24" fillId="0" borderId="0" xfId="185" applyFont="1" applyFill="1" applyProtection="1"/>
    <xf numFmtId="168" fontId="28" fillId="0" borderId="0" xfId="185" applyFont="1" applyFill="1" applyProtection="1"/>
    <xf numFmtId="168" fontId="28" fillId="0" borderId="0" xfId="185" applyFont="1" applyFill="1" applyBorder="1" applyProtection="1"/>
    <xf numFmtId="4" fontId="175" fillId="0" borderId="0" xfId="0" applyNumberFormat="1" applyFont="1" applyFill="1"/>
    <xf numFmtId="168" fontId="28" fillId="0" borderId="0" xfId="184" applyFont="1" applyFill="1" applyBorder="1" applyAlignment="1" applyProtection="1">
      <alignment horizontal="left"/>
      <protection locked="0"/>
    </xf>
    <xf numFmtId="1" fontId="28" fillId="0" borderId="0" xfId="184" applyNumberFormat="1" applyFont="1" applyFill="1" applyBorder="1" applyAlignment="1">
      <alignment vertical="center"/>
    </xf>
    <xf numFmtId="49" fontId="24" fillId="0" borderId="0" xfId="155" applyNumberFormat="1" applyFont="1" applyFill="1" applyBorder="1" applyAlignment="1" applyProtection="1">
      <protection locked="0"/>
    </xf>
    <xf numFmtId="49" fontId="24" fillId="0" borderId="0" xfId="155" applyNumberFormat="1" applyFont="1" applyFill="1" applyBorder="1" applyAlignment="1" applyProtection="1">
      <alignment wrapText="1"/>
      <protection locked="0"/>
    </xf>
    <xf numFmtId="0" fontId="147" fillId="0" borderId="0" xfId="0" applyFont="1" applyFill="1" applyAlignment="1">
      <alignment wrapText="1"/>
    </xf>
    <xf numFmtId="4" fontId="24" fillId="0" borderId="0" xfId="0" applyNumberFormat="1" applyFont="1" applyFill="1" applyBorder="1" applyAlignment="1">
      <alignment horizontal="center"/>
    </xf>
    <xf numFmtId="0" fontId="50" fillId="0" borderId="0" xfId="0" applyFont="1" applyAlignment="1">
      <alignment horizontal="right" wrapText="1"/>
    </xf>
    <xf numFmtId="176" fontId="22" fillId="0" borderId="0" xfId="0" applyNumberFormat="1" applyFont="1" applyBorder="1" applyAlignment="1">
      <alignment horizontal="right"/>
    </xf>
    <xf numFmtId="175" fontId="119" fillId="0" borderId="0" xfId="148" applyNumberFormat="1" applyFont="1" applyFill="1" applyBorder="1" applyAlignment="1">
      <alignment horizontal="center"/>
    </xf>
    <xf numFmtId="175" fontId="119" fillId="0" borderId="0" xfId="148" applyNumberFormat="1" applyFont="1" applyFill="1" applyBorder="1" applyAlignment="1">
      <alignment horizontal="left" wrapText="1"/>
    </xf>
    <xf numFmtId="4" fontId="67" fillId="0" borderId="0" xfId="141" applyNumberFormat="1" applyFont="1" applyBorder="1" applyAlignment="1">
      <alignment horizontal="center"/>
    </xf>
    <xf numFmtId="168" fontId="27" fillId="0" borderId="0" xfId="185" applyFont="1" applyAlignment="1" applyProtection="1">
      <alignment horizontal="left"/>
    </xf>
    <xf numFmtId="1" fontId="24" fillId="0" borderId="0" xfId="0" applyNumberFormat="1" applyFont="1" applyBorder="1" applyAlignment="1"/>
    <xf numFmtId="2" fontId="60" fillId="0" borderId="0" xfId="0" applyNumberFormat="1" applyFont="1" applyBorder="1" applyAlignment="1">
      <alignment horizontal="center"/>
    </xf>
    <xf numFmtId="2" fontId="177" fillId="53" borderId="0" xfId="0" applyNumberFormat="1" applyFont="1" applyFill="1" applyBorder="1" applyAlignment="1">
      <alignment horizontal="center" vertical="top" wrapText="1"/>
    </xf>
    <xf numFmtId="175" fontId="24" fillId="0" borderId="0" xfId="192" applyNumberFormat="1" applyFont="1" applyBorder="1" applyAlignment="1" applyProtection="1"/>
    <xf numFmtId="0" fontId="28" fillId="0" borderId="15" xfId="206" applyFont="1" applyBorder="1" applyAlignment="1">
      <alignment horizontal="center"/>
    </xf>
    <xf numFmtId="0" fontId="24" fillId="0" borderId="0" xfId="0" applyFont="1" applyBorder="1" applyAlignment="1">
      <alignment horizontal="right" vertical="center"/>
    </xf>
    <xf numFmtId="172" fontId="28" fillId="0" borderId="0" xfId="1163" applyNumberFormat="1" applyFont="1" applyProtection="1"/>
    <xf numFmtId="0" fontId="27" fillId="21" borderId="0" xfId="1163" applyNumberFormat="1" applyFont="1" applyFill="1" applyBorder="1" applyAlignment="1" applyProtection="1">
      <alignment horizontal="right" wrapText="1"/>
    </xf>
    <xf numFmtId="0" fontId="28" fillId="0" borderId="0" xfId="1163" applyNumberFormat="1" applyFont="1" applyBorder="1" applyAlignment="1" applyProtection="1">
      <alignment wrapText="1"/>
      <protection locked="0"/>
    </xf>
    <xf numFmtId="0" fontId="28" fillId="46" borderId="0" xfId="215" applyNumberFormat="1" applyFont="1" applyFill="1" applyBorder="1" applyAlignment="1" applyProtection="1">
      <alignment horizontal="center" wrapText="1"/>
    </xf>
    <xf numFmtId="0" fontId="28" fillId="46" borderId="0" xfId="215" applyNumberFormat="1" applyFont="1" applyFill="1" applyBorder="1" applyAlignment="1" applyProtection="1"/>
    <xf numFmtId="0" fontId="28" fillId="46" borderId="0" xfId="1163" applyNumberFormat="1" applyFont="1" applyFill="1" applyBorder="1" applyAlignment="1" applyProtection="1">
      <alignment horizontal="center"/>
    </xf>
    <xf numFmtId="0" fontId="28" fillId="46" borderId="0" xfId="1163" applyNumberFormat="1" applyFont="1" applyFill="1" applyBorder="1" applyAlignment="1" applyProtection="1"/>
    <xf numFmtId="0" fontId="28" fillId="46" borderId="0" xfId="215" applyNumberFormat="1" applyFont="1" applyFill="1" applyBorder="1" applyAlignment="1" applyProtection="1">
      <alignment horizontal="center"/>
    </xf>
    <xf numFmtId="0" fontId="28" fillId="46" borderId="0" xfId="1163" applyNumberFormat="1" applyFont="1" applyFill="1" applyBorder="1" applyAlignment="1" applyProtection="1">
      <alignment horizontal="center" wrapText="1"/>
    </xf>
    <xf numFmtId="172" fontId="28" fillId="0" borderId="0" xfId="214" applyFont="1" applyFill="1" applyBorder="1" applyProtection="1"/>
    <xf numFmtId="172" fontId="78" fillId="0" borderId="11" xfId="214" applyFont="1" applyFill="1" applyBorder="1" applyAlignment="1" applyProtection="1">
      <alignment horizontal="left"/>
    </xf>
    <xf numFmtId="172" fontId="78" fillId="0" borderId="11" xfId="214" applyFont="1" applyFill="1" applyBorder="1" applyAlignment="1" applyProtection="1">
      <alignment horizontal="right"/>
    </xf>
    <xf numFmtId="172" fontId="28" fillId="0" borderId="11" xfId="214" applyFont="1" applyFill="1" applyBorder="1" applyAlignment="1" applyProtection="1">
      <alignment horizontal="center"/>
    </xf>
    <xf numFmtId="172" fontId="28" fillId="0" borderId="11" xfId="214" applyFont="1" applyFill="1" applyBorder="1" applyAlignment="1" applyProtection="1">
      <alignment horizontal="right"/>
    </xf>
    <xf numFmtId="172" fontId="28" fillId="0" borderId="0" xfId="214" applyFont="1" applyBorder="1" applyProtection="1"/>
    <xf numFmtId="3" fontId="27" fillId="0" borderId="0" xfId="214" applyNumberFormat="1" applyFont="1" applyBorder="1" applyAlignment="1" applyProtection="1">
      <alignment horizontal="right" wrapText="1"/>
    </xf>
    <xf numFmtId="172" fontId="28" fillId="0" borderId="0" xfId="214" applyFont="1" applyProtection="1"/>
    <xf numFmtId="175" fontId="24" fillId="0" borderId="0" xfId="167" applyNumberFormat="1" applyFont="1" applyBorder="1" applyAlignment="1" applyProtection="1">
      <alignment horizontal="right"/>
    </xf>
    <xf numFmtId="175" fontId="24" fillId="0" borderId="0" xfId="183" applyNumberFormat="1" applyFont="1" applyFill="1" applyBorder="1" applyAlignment="1" applyProtection="1">
      <alignment horizontal="right" wrapText="1"/>
      <protection locked="0"/>
    </xf>
    <xf numFmtId="170" fontId="28" fillId="0" borderId="0" xfId="183" applyNumberFormat="1" applyFont="1" applyBorder="1" applyAlignment="1" applyProtection="1">
      <alignment horizontal="right"/>
    </xf>
    <xf numFmtId="175" fontId="24" fillId="0" borderId="0" xfId="235" applyNumberFormat="1" applyFont="1" applyAlignment="1">
      <alignment horizontal="right"/>
    </xf>
    <xf numFmtId="175" fontId="24" fillId="0" borderId="0" xfId="235" applyNumberFormat="1" applyFont="1" applyBorder="1" applyAlignment="1">
      <alignment horizontal="right"/>
    </xf>
    <xf numFmtId="3" fontId="24" fillId="0" borderId="0" xfId="1081" applyNumberFormat="1" applyFont="1" applyFill="1" applyAlignment="1">
      <alignment horizontal="right" wrapText="1"/>
    </xf>
    <xf numFmtId="3" fontId="24" fillId="0" borderId="0" xfId="0" applyNumberFormat="1" applyFont="1" applyFill="1" applyBorder="1" applyAlignment="1">
      <alignment horizontal="right" wrapText="1"/>
    </xf>
    <xf numFmtId="168" fontId="24" fillId="0" borderId="0" xfId="1080" applyFont="1" applyFill="1"/>
    <xf numFmtId="172" fontId="24" fillId="0" borderId="0" xfId="209" applyNumberFormat="1" applyFont="1" applyFill="1" applyBorder="1" applyAlignment="1">
      <alignment horizontal="right"/>
    </xf>
    <xf numFmtId="0" fontId="24" fillId="0" borderId="0" xfId="731" applyFont="1" applyFill="1" applyBorder="1" applyAlignment="1">
      <alignment horizontal="right"/>
    </xf>
    <xf numFmtId="172" fontId="24" fillId="0" borderId="0" xfId="209" applyNumberFormat="1" applyFont="1" applyAlignment="1">
      <alignment horizontal="right"/>
    </xf>
    <xf numFmtId="170" fontId="24" fillId="0" borderId="0" xfId="0" applyNumberFormat="1" applyFont="1" applyAlignment="1">
      <alignment horizontal="right"/>
    </xf>
    <xf numFmtId="0" fontId="24" fillId="0" borderId="0" xfId="168" applyFont="1" applyBorder="1" applyAlignment="1" applyProtection="1">
      <alignment horizontal="center"/>
    </xf>
    <xf numFmtId="175" fontId="24" fillId="0" borderId="0" xfId="168" applyNumberFormat="1" applyFont="1" applyBorder="1" applyAlignment="1" applyProtection="1">
      <alignment horizontal="center"/>
    </xf>
    <xf numFmtId="175" fontId="152" fillId="0" borderId="0" xfId="168" applyNumberFormat="1" applyFont="1" applyBorder="1" applyProtection="1"/>
    <xf numFmtId="168" fontId="28" fillId="0" borderId="0" xfId="184" applyFont="1" applyAlignment="1">
      <alignment horizontal="left"/>
    </xf>
    <xf numFmtId="0" fontId="24" fillId="0" borderId="0" xfId="206" applyFont="1" applyAlignment="1">
      <alignment horizontal="right"/>
    </xf>
    <xf numFmtId="169" fontId="28" fillId="0" borderId="0" xfId="199" applyNumberFormat="1" applyFont="1" applyBorder="1" applyAlignment="1" applyProtection="1">
      <alignment wrapText="1"/>
      <protection locked="0"/>
    </xf>
    <xf numFmtId="3" fontId="11" fillId="0" borderId="0" xfId="235" applyNumberFormat="1"/>
    <xf numFmtId="3" fontId="22" fillId="0" borderId="0" xfId="235" applyNumberFormat="1" applyFont="1" applyBorder="1"/>
    <xf numFmtId="49" fontId="133" fillId="0" borderId="0" xfId="155" applyNumberFormat="1" applyFont="1" applyFill="1" applyBorder="1" applyAlignment="1" applyProtection="1">
      <alignment vertical="top"/>
      <protection locked="0"/>
    </xf>
    <xf numFmtId="49" fontId="133" fillId="0" borderId="0" xfId="706" applyNumberFormat="1" applyFont="1" applyFill="1" applyBorder="1" applyAlignment="1">
      <alignment vertical="top" wrapText="1"/>
    </xf>
    <xf numFmtId="49" fontId="23" fillId="0" borderId="0" xfId="155" applyNumberFormat="1" applyFont="1" applyBorder="1" applyAlignment="1" applyProtection="1">
      <protection locked="0"/>
    </xf>
    <xf numFmtId="49" fontId="133" fillId="0" borderId="0" xfId="235" applyNumberFormat="1" applyFont="1" applyFill="1" applyBorder="1" applyAlignment="1" applyProtection="1">
      <alignment vertical="top" wrapText="1"/>
      <protection locked="0"/>
    </xf>
    <xf numFmtId="49" fontId="158" fillId="0" borderId="0" xfId="155" applyNumberFormat="1" applyFont="1" applyFill="1" applyBorder="1" applyAlignment="1" applyProtection="1">
      <alignment vertical="top"/>
      <protection locked="0"/>
    </xf>
    <xf numFmtId="1" fontId="11" fillId="0" borderId="0" xfId="235" applyNumberFormat="1"/>
    <xf numFmtId="1" fontId="178" fillId="0" borderId="0" xfId="235" applyNumberFormat="1" applyFont="1" applyFill="1" applyBorder="1"/>
    <xf numFmtId="0" fontId="24" fillId="21" borderId="0" xfId="235" applyFont="1" applyFill="1" applyBorder="1"/>
    <xf numFmtId="0" fontId="99" fillId="0" borderId="0" xfId="235" applyFont="1" applyBorder="1"/>
    <xf numFmtId="0" fontId="11" fillId="0" borderId="0" xfId="203"/>
    <xf numFmtId="0" fontId="179" fillId="0" borderId="0" xfId="203" applyFont="1" applyAlignment="1">
      <alignment horizontal="right"/>
    </xf>
    <xf numFmtId="0" fontId="180" fillId="0" borderId="11" xfId="203" applyFont="1" applyBorder="1" applyAlignment="1">
      <alignment horizontal="center"/>
    </xf>
    <xf numFmtId="0" fontId="181" fillId="0" borderId="11" xfId="203" applyFont="1" applyBorder="1" applyAlignment="1">
      <alignment horizontal="center"/>
    </xf>
    <xf numFmtId="0" fontId="181" fillId="0" borderId="0" xfId="203" applyFont="1" applyBorder="1" applyAlignment="1">
      <alignment horizontal="center"/>
    </xf>
    <xf numFmtId="0" fontId="180" fillId="0" borderId="0" xfId="203" applyFont="1" applyBorder="1" applyAlignment="1">
      <alignment horizontal="center"/>
    </xf>
    <xf numFmtId="175" fontId="22" fillId="0" borderId="0" xfId="1026" applyNumberFormat="1" applyFont="1" applyFill="1" applyBorder="1" applyAlignment="1">
      <alignment horizontal="right"/>
    </xf>
    <xf numFmtId="168" fontId="27" fillId="0" borderId="0" xfId="177" applyFont="1" applyFill="1" applyBorder="1" applyAlignment="1" applyProtection="1">
      <alignment horizontal="left"/>
      <protection locked="0"/>
    </xf>
    <xf numFmtId="0" fontId="22" fillId="0" borderId="0" xfId="235" applyNumberFormat="1" applyFont="1" applyFill="1" applyAlignment="1">
      <alignment horizontal="left" wrapText="1"/>
    </xf>
    <xf numFmtId="3" fontId="11" fillId="0" borderId="0" xfId="0" applyNumberFormat="1" applyFont="1"/>
    <xf numFmtId="0" fontId="29" fillId="0" borderId="0" xfId="234" applyNumberFormat="1" applyFont="1" applyFill="1" applyBorder="1" applyAlignment="1">
      <alignment horizontal="left" vertical="center" wrapText="1"/>
    </xf>
    <xf numFmtId="3" fontId="27" fillId="0" borderId="0" xfId="1163" applyNumberFormat="1" applyFont="1" applyBorder="1" applyAlignment="1" applyProtection="1">
      <alignment horizontal="right" wrapText="1"/>
    </xf>
    <xf numFmtId="175" fontId="50" fillId="0" borderId="0" xfId="213" applyNumberFormat="1" applyFont="1" applyFill="1" applyBorder="1" applyProtection="1"/>
    <xf numFmtId="175" fontId="25" fillId="0" borderId="0" xfId="212" applyNumberFormat="1" applyFont="1" applyFill="1" applyProtection="1"/>
    <xf numFmtId="4" fontId="119" fillId="0" borderId="0" xfId="135" applyNumberFormat="1" applyFont="1" applyBorder="1" applyAlignment="1">
      <alignment horizontal="center" readingOrder="1"/>
    </xf>
    <xf numFmtId="0" fontId="24" fillId="0" borderId="0" xfId="0" applyNumberFormat="1" applyFont="1" applyBorder="1" applyAlignment="1">
      <alignment horizontal="left" vertical="center" indent="1"/>
    </xf>
    <xf numFmtId="0" fontId="24" fillId="0" borderId="0" xfId="0" applyNumberFormat="1" applyFont="1" applyBorder="1" applyAlignment="1">
      <alignment horizontal="left" vertical="center" wrapText="1" indent="1"/>
    </xf>
    <xf numFmtId="175" fontId="24" fillId="0" borderId="0" xfId="197" applyNumberFormat="1" applyFont="1" applyBorder="1"/>
    <xf numFmtId="168" fontId="28" fillId="0" borderId="21" xfId="181" applyFont="1" applyFill="1" applyBorder="1" applyAlignment="1" applyProtection="1">
      <alignment horizontal="left" indent="1"/>
      <protection locked="0"/>
    </xf>
    <xf numFmtId="175" fontId="24" fillId="0" borderId="21" xfId="140" applyNumberFormat="1" applyFont="1" applyBorder="1"/>
    <xf numFmtId="175" fontId="24" fillId="0" borderId="21" xfId="0" applyNumberFormat="1" applyFont="1" applyBorder="1"/>
    <xf numFmtId="4" fontId="24" fillId="0" borderId="21" xfId="141" applyNumberFormat="1" applyFont="1" applyBorder="1"/>
    <xf numFmtId="4" fontId="24" fillId="0" borderId="15" xfId="141" applyNumberFormat="1" applyFont="1" applyBorder="1" applyAlignment="1">
      <alignment horizontal="left" indent="8"/>
    </xf>
    <xf numFmtId="4" fontId="24" fillId="0" borderId="15" xfId="141" applyNumberFormat="1" applyFont="1" applyBorder="1"/>
    <xf numFmtId="175" fontId="24" fillId="0" borderId="0" xfId="181" applyNumberFormat="1" applyFont="1" applyAlignment="1">
      <alignment horizontal="right"/>
    </xf>
    <xf numFmtId="4" fontId="24" fillId="46" borderId="0" xfId="1083" applyNumberFormat="1" applyFont="1" applyFill="1" applyBorder="1" applyAlignment="1">
      <alignment horizontal="right" vertical="center"/>
    </xf>
    <xf numFmtId="0" fontId="50" fillId="0" borderId="0" xfId="0" applyFont="1" applyAlignment="1">
      <alignment vertical="center"/>
    </xf>
    <xf numFmtId="172" fontId="50" fillId="46" borderId="0" xfId="213" applyNumberFormat="1" applyFont="1" applyFill="1" applyBorder="1" applyProtection="1"/>
    <xf numFmtId="175" fontId="22" fillId="46" borderId="0" xfId="216" applyNumberFormat="1" applyFont="1" applyFill="1" applyProtection="1"/>
    <xf numFmtId="175" fontId="28" fillId="46" borderId="0" xfId="1162" applyNumberFormat="1" applyFont="1" applyFill="1" applyBorder="1" applyAlignment="1">
      <alignment horizontal="right" wrapText="1"/>
    </xf>
    <xf numFmtId="169" fontId="28" fillId="0" borderId="0" xfId="183" applyNumberFormat="1" applyFont="1" applyFill="1" applyAlignment="1" applyProtection="1">
      <alignment horizontal="right" wrapText="1"/>
    </xf>
    <xf numFmtId="4" fontId="24" fillId="0" borderId="0" xfId="0" applyNumberFormat="1" applyFont="1" applyAlignment="1">
      <alignment horizontal="center"/>
    </xf>
    <xf numFmtId="1" fontId="24" fillId="0" borderId="0" xfId="0" applyNumberFormat="1" applyFont="1" applyFill="1" applyBorder="1" applyAlignment="1">
      <alignment wrapText="1"/>
    </xf>
    <xf numFmtId="170" fontId="24" fillId="0" borderId="0" xfId="0" applyNumberFormat="1" applyFont="1" applyFill="1" applyBorder="1" applyAlignment="1">
      <alignment wrapText="1"/>
    </xf>
    <xf numFmtId="175" fontId="24" fillId="0" borderId="0" xfId="208" applyNumberFormat="1" applyFont="1" applyAlignment="1" applyProtection="1">
      <alignment horizontal="right"/>
    </xf>
    <xf numFmtId="175" fontId="28" fillId="0" borderId="0" xfId="184" applyNumberFormat="1" applyFont="1" applyAlignment="1" applyProtection="1">
      <alignment horizontal="right"/>
    </xf>
    <xf numFmtId="175" fontId="22" fillId="0" borderId="0" xfId="141" applyNumberFormat="1" applyFont="1" applyBorder="1"/>
    <xf numFmtId="169" fontId="28" fillId="0" borderId="0" xfId="198" applyNumberFormat="1" applyFont="1" applyFill="1" applyBorder="1" applyAlignment="1" applyProtection="1">
      <alignment horizontal="right" vertical="center"/>
      <protection locked="0"/>
    </xf>
    <xf numFmtId="169" fontId="28" fillId="0" borderId="0" xfId="198" applyNumberFormat="1" applyFont="1" applyFill="1" applyBorder="1" applyAlignment="1" applyProtection="1">
      <alignment horizontal="right" vertical="center" wrapText="1"/>
      <protection locked="0"/>
    </xf>
    <xf numFmtId="169" fontId="24" fillId="0" borderId="0" xfId="198" applyNumberFormat="1" applyFont="1" applyFill="1" applyBorder="1" applyAlignment="1">
      <alignment horizontal="right"/>
    </xf>
    <xf numFmtId="4" fontId="24" fillId="0" borderId="0" xfId="0" applyNumberFormat="1" applyFont="1" applyBorder="1" applyAlignment="1">
      <alignment horizontal="right" wrapText="1"/>
    </xf>
    <xf numFmtId="4" fontId="24" fillId="0" borderId="0" xfId="0" applyNumberFormat="1" applyFont="1" applyFill="1" applyBorder="1" applyAlignment="1">
      <alignment horizontal="right" wrapText="1"/>
    </xf>
    <xf numFmtId="12" fontId="24" fillId="0" borderId="0" xfId="0" applyNumberFormat="1" applyFont="1" applyBorder="1" applyAlignment="1">
      <alignment horizontal="right" wrapText="1"/>
    </xf>
    <xf numFmtId="0" fontId="24" fillId="0" borderId="0" xfId="0" applyFont="1" applyBorder="1" applyAlignment="1"/>
    <xf numFmtId="168" fontId="28" fillId="0" borderId="0" xfId="184" applyNumberFormat="1" applyFont="1" applyFill="1" applyBorder="1" applyAlignment="1" applyProtection="1">
      <alignment horizontal="right" wrapText="1"/>
    </xf>
    <xf numFmtId="175" fontId="24" fillId="0" borderId="0" xfId="141" applyNumberFormat="1" applyFont="1" applyBorder="1"/>
    <xf numFmtId="175" fontId="107" fillId="0" borderId="0" xfId="240" applyNumberFormat="1" applyFont="1" applyBorder="1"/>
    <xf numFmtId="175" fontId="105" fillId="0" borderId="0" xfId="240" applyNumberFormat="1" applyFont="1" applyBorder="1" applyAlignment="1">
      <alignment horizontal="right"/>
    </xf>
    <xf numFmtId="175" fontId="105" fillId="0" borderId="11" xfId="240" applyNumberFormat="1" applyFont="1" applyBorder="1" applyAlignment="1">
      <alignment horizontal="center"/>
    </xf>
    <xf numFmtId="175" fontId="105" fillId="0" borderId="0" xfId="240" applyNumberFormat="1" applyFont="1" applyBorder="1" applyAlignment="1">
      <alignment horizontal="center"/>
    </xf>
    <xf numFmtId="175" fontId="24" fillId="0" borderId="0" xfId="240" applyNumberFormat="1" applyFont="1" applyBorder="1"/>
    <xf numFmtId="168" fontId="67" fillId="0" borderId="0" xfId="186" applyNumberFormat="1" applyFont="1" applyAlignment="1" applyProtection="1">
      <alignment horizontal="left"/>
    </xf>
    <xf numFmtId="175" fontId="22" fillId="0" borderId="12" xfId="240" applyNumberFormat="1" applyFont="1" applyBorder="1" applyAlignment="1">
      <alignment horizontal="center"/>
    </xf>
    <xf numFmtId="175" fontId="24" fillId="0" borderId="12" xfId="240" applyNumberFormat="1" applyFont="1" applyBorder="1"/>
    <xf numFmtId="175" fontId="22" fillId="0" borderId="0" xfId="240" applyNumberFormat="1" applyFont="1" applyBorder="1" applyAlignment="1">
      <alignment horizontal="center"/>
    </xf>
    <xf numFmtId="169" fontId="43" fillId="20" borderId="0" xfId="201" applyNumberFormat="1" applyFont="1" applyFill="1" applyBorder="1" applyAlignment="1" applyProtection="1">
      <alignment horizontal="left" indent="1"/>
    </xf>
    <xf numFmtId="175" fontId="43" fillId="20" borderId="0" xfId="201" applyNumberFormat="1" applyFont="1" applyFill="1" applyBorder="1" applyAlignment="1" applyProtection="1"/>
    <xf numFmtId="175" fontId="107" fillId="0" borderId="12" xfId="240" applyNumberFormat="1" applyFont="1" applyBorder="1"/>
    <xf numFmtId="170" fontId="24" fillId="0" borderId="0" xfId="0" applyNumberFormat="1" applyFont="1" applyAlignment="1">
      <alignment horizontal="right" wrapText="1"/>
    </xf>
    <xf numFmtId="175" fontId="22" fillId="21" borderId="0" xfId="706" applyNumberFormat="1" applyFont="1" applyFill="1" applyAlignment="1">
      <alignment horizontal="right"/>
    </xf>
    <xf numFmtId="3" fontId="162" fillId="0" borderId="0" xfId="706" applyNumberFormat="1" applyFont="1" applyFill="1" applyAlignment="1">
      <alignment horizontal="right"/>
    </xf>
    <xf numFmtId="175" fontId="22" fillId="0" borderId="0" xfId="1162" applyNumberFormat="1" applyFont="1" applyFill="1" applyBorder="1" applyAlignment="1">
      <alignment horizontal="right" wrapText="1"/>
    </xf>
    <xf numFmtId="170" fontId="22" fillId="0" borderId="0" xfId="235" applyNumberFormat="1" applyFont="1" applyFill="1" applyAlignment="1">
      <alignment horizontal="right"/>
    </xf>
    <xf numFmtId="1" fontId="24" fillId="0" borderId="0" xfId="235" applyNumberFormat="1" applyFont="1" applyFill="1" applyAlignment="1">
      <alignment horizontal="right"/>
    </xf>
    <xf numFmtId="170" fontId="24" fillId="0" borderId="0" xfId="235" applyNumberFormat="1" applyFont="1" applyFill="1" applyBorder="1" applyAlignment="1">
      <alignment horizontal="center"/>
    </xf>
    <xf numFmtId="170" fontId="24" fillId="0" borderId="0" xfId="235" applyNumberFormat="1" applyFont="1" applyFill="1" applyAlignment="1">
      <alignment horizontal="right"/>
    </xf>
    <xf numFmtId="0" fontId="24" fillId="0" borderId="0" xfId="235" applyFont="1" applyAlignment="1">
      <alignment horizontal="right"/>
    </xf>
    <xf numFmtId="170" fontId="24" fillId="0" borderId="0" xfId="235" applyNumberFormat="1" applyFont="1" applyAlignment="1">
      <alignment horizontal="center"/>
    </xf>
    <xf numFmtId="1" fontId="24" fillId="0" borderId="0" xfId="235" applyNumberFormat="1" applyFont="1" applyAlignment="1">
      <alignment horizontal="right"/>
    </xf>
    <xf numFmtId="49" fontId="24" fillId="0" borderId="0" xfId="209" applyNumberFormat="1" applyFont="1" applyAlignment="1">
      <alignment horizontal="center"/>
    </xf>
    <xf numFmtId="170" fontId="24" fillId="0" borderId="0" xfId="235" applyNumberFormat="1" applyFont="1" applyAlignment="1">
      <alignment horizontal="right"/>
    </xf>
    <xf numFmtId="170" fontId="22" fillId="46" borderId="0" xfId="235" applyNumberFormat="1" applyFont="1" applyFill="1" applyAlignment="1">
      <alignment horizontal="right"/>
    </xf>
    <xf numFmtId="170" fontId="22" fillId="21" borderId="0" xfId="0" applyNumberFormat="1" applyFont="1" applyFill="1" applyAlignment="1">
      <alignment horizontal="center"/>
    </xf>
    <xf numFmtId="169" fontId="28" fillId="0" borderId="0" xfId="1164" applyNumberFormat="1" applyFont="1" applyBorder="1" applyAlignment="1" applyProtection="1">
      <alignment horizontal="left"/>
    </xf>
    <xf numFmtId="0" fontId="28" fillId="0" borderId="0" xfId="1165" applyNumberFormat="1" applyFont="1" applyBorder="1" applyAlignment="1" applyProtection="1">
      <alignment horizontal="left" wrapText="1"/>
    </xf>
    <xf numFmtId="169" fontId="24" fillId="0" borderId="0" xfId="183" applyNumberFormat="1" applyFont="1" applyAlignment="1" applyProtection="1">
      <alignment horizontal="right"/>
    </xf>
    <xf numFmtId="4" fontId="22" fillId="0" borderId="0" xfId="135" applyNumberFormat="1" applyFont="1"/>
    <xf numFmtId="4" fontId="24" fillId="0" borderId="0" xfId="135" applyNumberFormat="1" applyFont="1"/>
    <xf numFmtId="4" fontId="22" fillId="0" borderId="0" xfId="0" applyNumberFormat="1" applyFont="1" applyBorder="1" applyAlignment="1">
      <alignment horizontal="right" wrapText="1"/>
    </xf>
    <xf numFmtId="4" fontId="176" fillId="0" borderId="0" xfId="135" applyNumberFormat="1" applyFont="1" applyAlignment="1">
      <alignment horizontal="right"/>
    </xf>
    <xf numFmtId="4" fontId="176" fillId="0" borderId="0" xfId="135" applyNumberFormat="1" applyFont="1"/>
    <xf numFmtId="0" fontId="132" fillId="0" borderId="0" xfId="145" applyFont="1" applyBorder="1" applyAlignment="1" applyProtection="1">
      <alignment horizontal="left"/>
      <protection locked="0"/>
    </xf>
    <xf numFmtId="0" fontId="132" fillId="0" borderId="0" xfId="145" applyFont="1" applyBorder="1" applyAlignment="1" applyProtection="1">
      <alignment horizontal="left" wrapText="1"/>
      <protection locked="0"/>
    </xf>
    <xf numFmtId="0" fontId="176" fillId="0" borderId="0" xfId="145" applyFont="1" applyAlignment="1"/>
    <xf numFmtId="49" fontId="23" fillId="0" borderId="0" xfId="148" applyNumberFormat="1" applyFont="1" applyBorder="1" applyAlignment="1">
      <alignment horizontal="right"/>
    </xf>
    <xf numFmtId="175" fontId="163" fillId="0" borderId="0" xfId="148" applyNumberFormat="1" applyFont="1" applyBorder="1"/>
    <xf numFmtId="168" fontId="28" fillId="0" borderId="0" xfId="185" applyFont="1" applyAlignment="1" applyProtection="1">
      <alignment horizontal="left"/>
    </xf>
    <xf numFmtId="189" fontId="22" fillId="0" borderId="0" xfId="788" applyNumberFormat="1" applyFont="1" applyFill="1" applyBorder="1" applyAlignment="1">
      <alignment horizontal="right" wrapText="1"/>
    </xf>
    <xf numFmtId="189" fontId="22" fillId="21" borderId="0" xfId="788" applyNumberFormat="1" applyFont="1" applyFill="1" applyBorder="1" applyAlignment="1">
      <alignment horizontal="right" wrapText="1"/>
    </xf>
    <xf numFmtId="3" fontId="24" fillId="21" borderId="0" xfId="0" applyNumberFormat="1" applyFont="1" applyFill="1" applyBorder="1" applyAlignment="1">
      <alignment horizontal="right" wrapText="1"/>
    </xf>
    <xf numFmtId="168" fontId="27" fillId="0" borderId="0" xfId="184" applyFont="1" applyAlignment="1">
      <alignment horizontal="left"/>
    </xf>
    <xf numFmtId="0" fontId="22" fillId="0" borderId="0" xfId="169" applyNumberFormat="1" applyFont="1" applyBorder="1" applyAlignment="1" applyProtection="1">
      <protection locked="0"/>
    </xf>
    <xf numFmtId="0" fontId="24" fillId="0" borderId="0" xfId="168" applyFont="1" applyBorder="1" applyAlignment="1">
      <alignment horizontal="right" wrapText="1" indent="1"/>
    </xf>
    <xf numFmtId="189" fontId="24" fillId="21" borderId="0" xfId="788" applyNumberFormat="1" applyFont="1" applyFill="1" applyBorder="1" applyAlignment="1">
      <alignment horizontal="right" wrapText="1"/>
    </xf>
    <xf numFmtId="188" fontId="24" fillId="0" borderId="0" xfId="184" applyNumberFormat="1" applyFont="1" applyFill="1" applyBorder="1" applyAlignment="1" applyProtection="1">
      <alignment horizontal="right"/>
    </xf>
    <xf numFmtId="190" fontId="24" fillId="0" borderId="0" xfId="184" applyNumberFormat="1" applyFont="1" applyFill="1" applyBorder="1" applyAlignment="1" applyProtection="1">
      <alignment horizontal="right"/>
    </xf>
    <xf numFmtId="169" fontId="24" fillId="0" borderId="0" xfId="1026" applyFont="1" applyFill="1" applyBorder="1" applyAlignment="1" applyProtection="1">
      <protection locked="0"/>
    </xf>
    <xf numFmtId="4" fontId="0" fillId="46" borderId="0" xfId="0" applyNumberFormat="1" applyFill="1"/>
    <xf numFmtId="4" fontId="24" fillId="0" borderId="0" xfId="626" applyNumberFormat="1" applyFont="1" applyBorder="1" applyAlignment="1" applyProtection="1">
      <alignment horizontal="right"/>
    </xf>
    <xf numFmtId="0" fontId="0" fillId="46" borderId="15" xfId="0" applyFill="1" applyBorder="1"/>
    <xf numFmtId="0" fontId="0" fillId="46" borderId="0" xfId="0" applyFill="1"/>
    <xf numFmtId="175" fontId="162" fillId="0" borderId="0" xfId="184" applyNumberFormat="1" applyFont="1" applyFill="1" applyBorder="1" applyAlignment="1" applyProtection="1">
      <alignment horizontal="right" wrapText="1"/>
      <protection locked="0"/>
    </xf>
    <xf numFmtId="0" fontId="24" fillId="46" borderId="0" xfId="215" applyNumberFormat="1" applyFont="1" applyFill="1" applyBorder="1" applyAlignment="1" applyProtection="1">
      <alignment horizontal="center" wrapText="1"/>
    </xf>
    <xf numFmtId="1" fontId="24" fillId="0" borderId="0" xfId="235" applyNumberFormat="1" applyFont="1" applyBorder="1" applyAlignment="1">
      <alignment horizontal="left" indent="1"/>
    </xf>
    <xf numFmtId="12" fontId="24" fillId="0" borderId="0" xfId="235" applyNumberFormat="1" applyFont="1" applyBorder="1" applyAlignment="1">
      <alignment horizontal="right"/>
    </xf>
    <xf numFmtId="3" fontId="24" fillId="0" borderId="0" xfId="235" applyNumberFormat="1" applyFont="1" applyBorder="1" applyAlignment="1">
      <alignment horizontal="right" vertical="center"/>
    </xf>
    <xf numFmtId="12" fontId="24" fillId="0" borderId="0" xfId="235" applyNumberFormat="1" applyFont="1" applyFill="1" applyBorder="1" applyAlignment="1">
      <alignment horizontal="right"/>
    </xf>
    <xf numFmtId="3" fontId="24" fillId="0" borderId="0" xfId="235" applyNumberFormat="1" applyFont="1" applyBorder="1" applyAlignment="1">
      <alignment horizontal="right"/>
    </xf>
    <xf numFmtId="0" fontId="11" fillId="0" borderId="0" xfId="235" applyNumberFormat="1"/>
    <xf numFmtId="0" fontId="11" fillId="0" borderId="0" xfId="235" applyNumberFormat="1" applyAlignment="1">
      <alignment horizontal="right"/>
    </xf>
    <xf numFmtId="175" fontId="22" fillId="0" borderId="0" xfId="235" applyNumberFormat="1" applyFont="1" applyBorder="1"/>
    <xf numFmtId="0" fontId="24" fillId="21" borderId="0" xfId="0" applyFont="1" applyFill="1" applyBorder="1"/>
    <xf numFmtId="0" fontId="58" fillId="0" borderId="21" xfId="0" applyFont="1" applyFill="1" applyBorder="1"/>
    <xf numFmtId="191" fontId="23" fillId="0" borderId="0" xfId="632" applyNumberFormat="1" applyFont="1" applyBorder="1" applyAlignment="1" applyProtection="1">
      <alignment vertical="center"/>
      <protection locked="0"/>
    </xf>
    <xf numFmtId="49" fontId="24" fillId="0" borderId="0" xfId="706" applyNumberFormat="1" applyFont="1" applyFill="1" applyBorder="1" applyAlignment="1">
      <alignment wrapText="1"/>
    </xf>
    <xf numFmtId="3" fontId="22" fillId="0" borderId="0" xfId="706" applyNumberFormat="1" applyFont="1" applyFill="1" applyAlignment="1">
      <alignment horizontal="right"/>
    </xf>
    <xf numFmtId="1" fontId="22" fillId="0" borderId="0" xfId="235" applyNumberFormat="1" applyFont="1" applyFill="1" applyAlignment="1">
      <alignment horizontal="right"/>
    </xf>
    <xf numFmtId="168" fontId="24" fillId="0" borderId="0" xfId="185" applyFont="1" applyFill="1" applyBorder="1" applyAlignment="1" applyProtection="1">
      <alignment horizontal="right" wrapText="1"/>
    </xf>
    <xf numFmtId="168" fontId="102" fillId="0" borderId="0" xfId="185" applyFont="1" applyBorder="1" applyAlignment="1" applyProtection="1">
      <alignment horizontal="center"/>
    </xf>
    <xf numFmtId="168" fontId="24" fillId="46" borderId="0" xfId="169" applyFont="1" applyFill="1"/>
    <xf numFmtId="168" fontId="24" fillId="46" borderId="0" xfId="169" applyFont="1" applyFill="1" applyBorder="1" applyAlignment="1">
      <alignment wrapText="1"/>
    </xf>
    <xf numFmtId="175" fontId="24" fillId="0" borderId="0" xfId="148" applyNumberFormat="1" applyFont="1" applyBorder="1" applyAlignment="1">
      <alignment horizontal="left" wrapText="1" indent="3"/>
    </xf>
    <xf numFmtId="0" fontId="184" fillId="0" borderId="0" xfId="204" applyFont="1" applyBorder="1"/>
    <xf numFmtId="175" fontId="183" fillId="0" borderId="0" xfId="148" applyNumberFormat="1" applyFont="1" applyBorder="1" applyAlignment="1"/>
    <xf numFmtId="4" fontId="185" fillId="0" borderId="0" xfId="135" applyNumberFormat="1" applyFont="1"/>
    <xf numFmtId="0" fontId="186" fillId="0" borderId="0" xfId="170" applyNumberFormat="1" applyFont="1" applyBorder="1" applyAlignment="1" applyProtection="1">
      <alignment wrapText="1"/>
      <protection locked="0"/>
    </xf>
    <xf numFmtId="168" fontId="188" fillId="0" borderId="0" xfId="184" applyFont="1" applyBorder="1" applyAlignment="1">
      <alignment horizontal="right"/>
    </xf>
    <xf numFmtId="0" fontId="183" fillId="0" borderId="0" xfId="148" applyFont="1" applyFill="1" applyBorder="1" applyAlignment="1"/>
    <xf numFmtId="178" fontId="189" fillId="0" borderId="0" xfId="148" applyNumberFormat="1" applyFont="1" applyFill="1" applyBorder="1"/>
    <xf numFmtId="0" fontId="189" fillId="0" borderId="0" xfId="148" applyFont="1" applyFill="1" applyBorder="1"/>
    <xf numFmtId="0" fontId="185" fillId="0" borderId="0" xfId="148" applyFont="1" applyFill="1" applyBorder="1"/>
    <xf numFmtId="175" fontId="24" fillId="46" borderId="0" xfId="149" applyNumberFormat="1" applyFont="1" applyFill="1" applyBorder="1" applyAlignment="1">
      <alignment horizontal="right"/>
    </xf>
    <xf numFmtId="49" fontId="24" fillId="46" borderId="0" xfId="149" applyNumberFormat="1" applyFont="1" applyFill="1" applyBorder="1" applyAlignment="1">
      <alignment horizontal="left"/>
    </xf>
    <xf numFmtId="49" fontId="24" fillId="46" borderId="0" xfId="149" applyNumberFormat="1" applyFont="1" applyFill="1" applyBorder="1" applyAlignment="1">
      <alignment horizontal="right"/>
    </xf>
    <xf numFmtId="175" fontId="24" fillId="46" borderId="0" xfId="149" applyNumberFormat="1" applyFont="1" applyFill="1" applyBorder="1" applyAlignment="1">
      <alignment horizontal="left" wrapText="1"/>
    </xf>
    <xf numFmtId="175" fontId="24" fillId="46" borderId="0" xfId="149" applyNumberFormat="1" applyFont="1" applyFill="1" applyBorder="1" applyAlignment="1">
      <alignment wrapText="1"/>
    </xf>
    <xf numFmtId="168" fontId="28" fillId="46" borderId="0" xfId="184" applyFont="1" applyFill="1" applyBorder="1" applyAlignment="1" applyProtection="1">
      <alignment horizontal="left"/>
    </xf>
    <xf numFmtId="168" fontId="74" fillId="46" borderId="0" xfId="184" applyFont="1" applyFill="1" applyBorder="1" applyAlignment="1" applyProtection="1">
      <alignment horizontal="left"/>
    </xf>
    <xf numFmtId="168" fontId="74" fillId="46" borderId="0" xfId="184" applyFont="1" applyFill="1" applyBorder="1" applyAlignment="1" applyProtection="1">
      <alignment horizontal="right"/>
    </xf>
    <xf numFmtId="168" fontId="28" fillId="46" borderId="0" xfId="184" applyFont="1" applyFill="1" applyBorder="1" applyAlignment="1" applyProtection="1">
      <alignment horizontal="center"/>
      <protection locked="0"/>
    </xf>
    <xf numFmtId="168" fontId="28" fillId="46" borderId="0" xfId="184" applyFont="1" applyFill="1" applyBorder="1" applyAlignment="1" applyProtection="1">
      <alignment horizontal="right"/>
    </xf>
    <xf numFmtId="168" fontId="28" fillId="46" borderId="0" xfId="184" applyFont="1" applyFill="1" applyBorder="1" applyAlignment="1" applyProtection="1">
      <protection locked="0"/>
    </xf>
    <xf numFmtId="168" fontId="119" fillId="0" borderId="21" xfId="185" applyFont="1" applyBorder="1" applyAlignment="1" applyProtection="1"/>
    <xf numFmtId="168" fontId="85" fillId="0" borderId="21" xfId="185" applyFont="1" applyBorder="1" applyAlignment="1" applyProtection="1"/>
    <xf numFmtId="168" fontId="74" fillId="0" borderId="15" xfId="185" applyFont="1" applyBorder="1" applyAlignment="1" applyProtection="1">
      <alignment horizontal="left"/>
    </xf>
    <xf numFmtId="168" fontId="74" fillId="0" borderId="15" xfId="185" applyFont="1" applyBorder="1" applyProtection="1"/>
    <xf numFmtId="4" fontId="24" fillId="46" borderId="0" xfId="0" applyNumberFormat="1" applyFont="1" applyFill="1" applyBorder="1" applyAlignment="1">
      <alignment horizontal="right"/>
    </xf>
    <xf numFmtId="168" fontId="28" fillId="46" borderId="0" xfId="184" applyFont="1" applyFill="1" applyBorder="1" applyAlignment="1" applyProtection="1">
      <alignment horizontal="right"/>
      <protection locked="0"/>
    </xf>
    <xf numFmtId="170" fontId="28" fillId="0" borderId="0" xfId="184" applyNumberFormat="1" applyFont="1" applyFill="1" applyBorder="1" applyAlignment="1" applyProtection="1">
      <alignment horizontal="right" wrapText="1"/>
      <protection locked="0"/>
    </xf>
    <xf numFmtId="175" fontId="28" fillId="46" borderId="0" xfId="184" applyNumberFormat="1" applyFont="1" applyFill="1" applyBorder="1" applyAlignment="1" applyProtection="1">
      <alignment horizontal="right"/>
    </xf>
    <xf numFmtId="175" fontId="28" fillId="46" borderId="0" xfId="184" applyNumberFormat="1" applyFont="1" applyFill="1" applyBorder="1" applyAlignment="1" applyProtection="1"/>
    <xf numFmtId="175" fontId="28" fillId="0" borderId="0" xfId="185" applyNumberFormat="1" applyFont="1" applyAlignment="1" applyProtection="1"/>
    <xf numFmtId="170" fontId="24" fillId="46" borderId="0" xfId="0" applyNumberFormat="1" applyFont="1" applyFill="1" applyAlignment="1">
      <alignment horizontal="right"/>
    </xf>
    <xf numFmtId="170" fontId="28" fillId="0" borderId="0" xfId="185" applyNumberFormat="1" applyFont="1" applyAlignment="1" applyProtection="1">
      <alignment horizontal="right"/>
    </xf>
    <xf numFmtId="170" fontId="28" fillId="0" borderId="0" xfId="185" applyNumberFormat="1" applyFont="1" applyBorder="1" applyAlignment="1" applyProtection="1">
      <alignment horizontal="right"/>
    </xf>
    <xf numFmtId="170" fontId="28" fillId="0" borderId="0" xfId="185" applyNumberFormat="1" applyFont="1" applyAlignment="1" applyProtection="1">
      <alignment horizontal="right" vertical="center"/>
    </xf>
    <xf numFmtId="170" fontId="22" fillId="46" borderId="0" xfId="0" applyNumberFormat="1" applyFont="1" applyFill="1" applyAlignment="1">
      <alignment horizontal="right"/>
    </xf>
    <xf numFmtId="175" fontId="22" fillId="0" borderId="0" xfId="141" applyNumberFormat="1" applyFont="1"/>
    <xf numFmtId="170" fontId="28" fillId="0" borderId="0" xfId="185" applyNumberFormat="1" applyFont="1" applyBorder="1" applyProtection="1"/>
    <xf numFmtId="1" fontId="28" fillId="0" borderId="0" xfId="185" applyNumberFormat="1" applyFont="1" applyBorder="1" applyProtection="1"/>
    <xf numFmtId="4" fontId="22" fillId="0" borderId="0" xfId="0" applyNumberFormat="1" applyFont="1" applyBorder="1" applyAlignment="1">
      <alignment horizontal="right" vertical="center" indent="1"/>
    </xf>
    <xf numFmtId="175" fontId="24" fillId="0" borderId="0" xfId="141" applyNumberFormat="1" applyFont="1"/>
    <xf numFmtId="175" fontId="24" fillId="0" borderId="0" xfId="197" applyNumberFormat="1" applyFont="1" applyFill="1" applyBorder="1" applyAlignment="1">
      <alignment horizontal="right"/>
    </xf>
    <xf numFmtId="0" fontId="177" fillId="0" borderId="11" xfId="203" applyFont="1" applyBorder="1" applyAlignment="1">
      <alignment horizontal="center"/>
    </xf>
    <xf numFmtId="0" fontId="11" fillId="0" borderId="0" xfId="203" applyFont="1"/>
    <xf numFmtId="4" fontId="11" fillId="0" borderId="0" xfId="0" applyNumberFormat="1" applyFont="1" applyAlignment="1"/>
    <xf numFmtId="168" fontId="14" fillId="0" borderId="0" xfId="181" applyFont="1"/>
    <xf numFmtId="168" fontId="27" fillId="0" borderId="0" xfId="181" applyFont="1"/>
    <xf numFmtId="168" fontId="51" fillId="0" borderId="0" xfId="181" applyFont="1" applyBorder="1"/>
    <xf numFmtId="168" fontId="73" fillId="0" borderId="0" xfId="181" applyFont="1" applyBorder="1"/>
    <xf numFmtId="168" fontId="51" fillId="0" borderId="0" xfId="181" applyFont="1" applyBorder="1" applyAlignment="1">
      <alignment horizontal="right"/>
    </xf>
    <xf numFmtId="168" fontId="27" fillId="0" borderId="0" xfId="181" applyFont="1" applyBorder="1" applyAlignment="1">
      <alignment horizontal="right"/>
    </xf>
    <xf numFmtId="168" fontId="29" fillId="0" borderId="0" xfId="181" applyFont="1" applyBorder="1"/>
    <xf numFmtId="168" fontId="23" fillId="0" borderId="11" xfId="181" applyFont="1" applyBorder="1" applyAlignment="1">
      <alignment horizontal="center"/>
    </xf>
    <xf numFmtId="168" fontId="24" fillId="0" borderId="0" xfId="181" applyFont="1" applyBorder="1"/>
    <xf numFmtId="176" fontId="24" fillId="0" borderId="0" xfId="141" applyNumberFormat="1" applyFont="1" applyBorder="1" applyAlignment="1">
      <alignment horizontal="right"/>
    </xf>
    <xf numFmtId="168" fontId="27" fillId="0" borderId="0" xfId="181" applyFont="1" applyBorder="1" applyAlignment="1" applyProtection="1">
      <alignment horizontal="left"/>
      <protection locked="0"/>
    </xf>
    <xf numFmtId="4" fontId="24" fillId="0" borderId="0" xfId="141" applyNumberFormat="1" applyFont="1" applyFill="1"/>
    <xf numFmtId="170" fontId="22" fillId="0" borderId="0" xfId="141" applyNumberFormat="1" applyFont="1" applyBorder="1" applyAlignment="1">
      <alignment horizontal="right"/>
    </xf>
    <xf numFmtId="175" fontId="24" fillId="0" borderId="0" xfId="141" applyNumberFormat="1" applyFont="1" applyFill="1" applyBorder="1"/>
    <xf numFmtId="1" fontId="24" fillId="0" borderId="0" xfId="141" applyNumberFormat="1" applyFont="1" applyBorder="1" applyAlignment="1">
      <alignment horizontal="right"/>
    </xf>
    <xf numFmtId="4" fontId="24" fillId="0" borderId="0" xfId="141" applyNumberFormat="1" applyFont="1" applyBorder="1" applyAlignment="1">
      <alignment horizontal="center"/>
    </xf>
    <xf numFmtId="4" fontId="11" fillId="0" borderId="0" xfId="0" applyNumberFormat="1" applyFont="1"/>
    <xf numFmtId="4" fontId="67" fillId="0" borderId="0" xfId="0" applyNumberFormat="1" applyFont="1" applyAlignment="1">
      <alignment horizontal="center"/>
    </xf>
    <xf numFmtId="3" fontId="55" fillId="0" borderId="0" xfId="0" applyNumberFormat="1" applyFont="1"/>
    <xf numFmtId="1" fontId="55" fillId="0" borderId="0" xfId="0" applyNumberFormat="1" applyFont="1"/>
    <xf numFmtId="175" fontId="11" fillId="0" borderId="0" xfId="0" applyNumberFormat="1" applyFont="1"/>
    <xf numFmtId="4" fontId="50" fillId="0" borderId="0" xfId="0" applyNumberFormat="1" applyFont="1"/>
    <xf numFmtId="175" fontId="50" fillId="0" borderId="0" xfId="0" applyNumberFormat="1" applyFont="1" applyBorder="1" applyAlignment="1">
      <alignment horizontal="right"/>
    </xf>
    <xf numFmtId="175" fontId="66" fillId="0" borderId="0" xfId="200" applyNumberFormat="1" applyFont="1" applyFill="1" applyBorder="1"/>
    <xf numFmtId="175" fontId="66" fillId="0" borderId="0" xfId="1026" applyNumberFormat="1" applyFont="1" applyFill="1" applyBorder="1" applyAlignment="1">
      <alignment horizontal="right"/>
    </xf>
    <xf numFmtId="175" fontId="50" fillId="0" borderId="0" xfId="0" applyNumberFormat="1" applyFont="1"/>
    <xf numFmtId="1" fontId="11" fillId="0" borderId="0" xfId="0" applyNumberFormat="1" applyFont="1"/>
    <xf numFmtId="175" fontId="11" fillId="0" borderId="0" xfId="0" applyNumberFormat="1" applyFont="1" applyBorder="1" applyAlignment="1">
      <alignment horizontal="right"/>
    </xf>
    <xf numFmtId="170" fontId="11" fillId="0" borderId="0" xfId="0" applyNumberFormat="1" applyFont="1"/>
    <xf numFmtId="175" fontId="191" fillId="0" borderId="0" xfId="1026" applyNumberFormat="1" applyFont="1" applyBorder="1" applyAlignment="1">
      <alignment horizontal="right"/>
    </xf>
    <xf numFmtId="175" fontId="55" fillId="0" borderId="0" xfId="1026" applyNumberFormat="1" applyFont="1" applyBorder="1" applyAlignment="1">
      <alignment horizontal="right"/>
    </xf>
    <xf numFmtId="4" fontId="148" fillId="0" borderId="0" xfId="0" applyNumberFormat="1" applyFont="1"/>
    <xf numFmtId="169" fontId="132" fillId="0" borderId="0" xfId="1026" applyFont="1" applyFill="1" applyBorder="1" applyAlignment="1" applyProtection="1">
      <alignment horizontal="left" indent="1"/>
      <protection locked="0"/>
    </xf>
    <xf numFmtId="175" fontId="132" fillId="0" borderId="0" xfId="1026" applyNumberFormat="1" applyFont="1" applyBorder="1" applyAlignment="1">
      <alignment horizontal="right"/>
    </xf>
    <xf numFmtId="0" fontId="11" fillId="0" borderId="0" xfId="0" applyNumberFormat="1" applyFont="1" applyBorder="1"/>
    <xf numFmtId="172" fontId="28" fillId="0" borderId="0" xfId="214" applyFont="1" applyFill="1" applyBorder="1" applyAlignment="1" applyProtection="1">
      <alignment horizontal="right"/>
    </xf>
    <xf numFmtId="175" fontId="24" fillId="46" borderId="0" xfId="624" applyNumberFormat="1" applyFont="1" applyFill="1" applyProtection="1"/>
    <xf numFmtId="1" fontId="24" fillId="0" borderId="0" xfId="0" applyNumberFormat="1" applyFont="1" applyAlignment="1">
      <alignment horizontal="right" wrapText="1"/>
    </xf>
    <xf numFmtId="0" fontId="102" fillId="0" borderId="0" xfId="240" applyFont="1" applyFill="1" applyBorder="1" applyAlignment="1">
      <alignment horizontal="right"/>
    </xf>
    <xf numFmtId="0" fontId="101" fillId="0" borderId="0" xfId="240" applyFont="1" applyFill="1" applyBorder="1" applyAlignment="1">
      <alignment horizontal="right"/>
    </xf>
    <xf numFmtId="0" fontId="107" fillId="0" borderId="0" xfId="235" applyFont="1"/>
    <xf numFmtId="0" fontId="105" fillId="0" borderId="0" xfId="235" applyFont="1" applyAlignment="1">
      <alignment horizontal="right"/>
    </xf>
    <xf numFmtId="0" fontId="67" fillId="0" borderId="0" xfId="235" applyFont="1"/>
    <xf numFmtId="0" fontId="24" fillId="0" borderId="0" xfId="235" applyFont="1"/>
    <xf numFmtId="0" fontId="22" fillId="0" borderId="0" xfId="235" applyFont="1" applyAlignment="1">
      <alignment horizontal="right"/>
    </xf>
    <xf numFmtId="0" fontId="24" fillId="0" borderId="0" xfId="235" applyFont="1" applyBorder="1"/>
    <xf numFmtId="0" fontId="24" fillId="0" borderId="0" xfId="235" applyFont="1" applyBorder="1" applyAlignment="1">
      <alignment horizontal="right"/>
    </xf>
    <xf numFmtId="0" fontId="22" fillId="0" borderId="0" xfId="235" applyFont="1" applyBorder="1" applyAlignment="1">
      <alignment horizontal="right"/>
    </xf>
    <xf numFmtId="0" fontId="24" fillId="0" borderId="0" xfId="235" applyFont="1" applyFill="1" applyBorder="1" applyAlignment="1">
      <alignment horizontal="left"/>
    </xf>
    <xf numFmtId="0" fontId="27" fillId="0" borderId="0" xfId="1166" applyNumberFormat="1" applyFont="1" applyBorder="1" applyAlignment="1" applyProtection="1">
      <alignment horizontal="left" wrapText="1"/>
    </xf>
    <xf numFmtId="0" fontId="28" fillId="0" borderId="0" xfId="1167" applyNumberFormat="1" applyFont="1" applyBorder="1" applyAlignment="1" applyProtection="1">
      <alignment horizontal="left" wrapText="1" indent="1"/>
    </xf>
    <xf numFmtId="0" fontId="67" fillId="0" borderId="0" xfId="235" applyFont="1" applyFill="1" applyBorder="1" applyAlignment="1"/>
    <xf numFmtId="0" fontId="23" fillId="0" borderId="0" xfId="235" applyFont="1" applyFill="1" applyBorder="1" applyAlignment="1"/>
    <xf numFmtId="0" fontId="28" fillId="0" borderId="0" xfId="1167" applyNumberFormat="1" applyFont="1" applyBorder="1" applyAlignment="1" applyProtection="1">
      <alignment horizontal="left" wrapText="1" indent="2"/>
    </xf>
    <xf numFmtId="175" fontId="24" fillId="0" borderId="0" xfId="1167" applyNumberFormat="1" applyFont="1" applyBorder="1" applyAlignment="1" applyProtection="1">
      <alignment horizontal="right" wrapText="1"/>
    </xf>
    <xf numFmtId="170" fontId="24" fillId="0" borderId="0" xfId="1167" applyNumberFormat="1" applyFont="1" applyBorder="1" applyAlignment="1" applyProtection="1">
      <alignment horizontal="right" wrapText="1"/>
    </xf>
    <xf numFmtId="175" fontId="76" fillId="0" borderId="0" xfId="1167" applyNumberFormat="1" applyFont="1" applyBorder="1" applyAlignment="1" applyProtection="1">
      <alignment horizontal="right" wrapText="1"/>
    </xf>
    <xf numFmtId="175" fontId="22" fillId="0" borderId="0" xfId="1167" applyNumberFormat="1" applyFont="1" applyBorder="1" applyAlignment="1" applyProtection="1">
      <alignment horizontal="right" wrapText="1"/>
    </xf>
    <xf numFmtId="170" fontId="27" fillId="0" borderId="0" xfId="235" applyNumberFormat="1" applyFont="1" applyFill="1" applyBorder="1" applyAlignment="1">
      <alignment wrapText="1"/>
    </xf>
    <xf numFmtId="0" fontId="23" fillId="0" borderId="23" xfId="235" applyFont="1" applyFill="1" applyBorder="1" applyAlignment="1"/>
    <xf numFmtId="0" fontId="69" fillId="0" borderId="24" xfId="235" applyFont="1" applyFill="1" applyBorder="1" applyAlignment="1">
      <alignment horizontal="center"/>
    </xf>
    <xf numFmtId="0" fontId="23" fillId="0" borderId="22" xfId="235" applyFont="1" applyFill="1" applyBorder="1" applyAlignment="1"/>
    <xf numFmtId="0" fontId="23" fillId="0" borderId="25" xfId="235" applyFont="1" applyFill="1" applyBorder="1" applyAlignment="1"/>
    <xf numFmtId="168" fontId="27" fillId="0" borderId="0" xfId="1167" applyFont="1" applyBorder="1" applyAlignment="1" applyProtection="1">
      <alignment horizontal="left"/>
      <protection locked="0"/>
    </xf>
    <xf numFmtId="168" fontId="28" fillId="0" borderId="0" xfId="1167" applyFont="1" applyBorder="1" applyAlignment="1" applyProtection="1">
      <alignment horizontal="right"/>
      <protection locked="0"/>
    </xf>
    <xf numFmtId="168" fontId="28" fillId="0" borderId="0" xfId="1167" applyFont="1" applyFill="1" applyBorder="1" applyAlignment="1" applyProtection="1">
      <alignment horizontal="right"/>
      <protection locked="0"/>
    </xf>
    <xf numFmtId="0" fontId="24" fillId="0" borderId="0" xfId="149" applyFont="1" applyFill="1" applyBorder="1" applyAlignment="1">
      <alignment horizontal="left"/>
    </xf>
    <xf numFmtId="173" fontId="28" fillId="0" borderId="0" xfId="1167" applyNumberFormat="1" applyFont="1" applyAlignment="1" applyProtection="1">
      <alignment horizontal="center"/>
      <protection locked="0"/>
    </xf>
    <xf numFmtId="0" fontId="168" fillId="0" borderId="0" xfId="235" applyFont="1" applyAlignment="1">
      <alignment horizontal="center"/>
    </xf>
    <xf numFmtId="0" fontId="24" fillId="0" borderId="0" xfId="235" applyFont="1" applyFill="1" applyBorder="1" applyAlignment="1"/>
    <xf numFmtId="168" fontId="22" fillId="0" borderId="22" xfId="1167" applyNumberFormat="1" applyFont="1" applyBorder="1" applyAlignment="1" applyProtection="1">
      <alignment horizontal="left"/>
    </xf>
    <xf numFmtId="170" fontId="22" fillId="0" borderId="25" xfId="235" applyNumberFormat="1" applyFont="1" applyBorder="1"/>
    <xf numFmtId="0" fontId="27" fillId="0" borderId="0" xfId="235" applyFont="1" applyBorder="1"/>
    <xf numFmtId="168" fontId="27" fillId="0" borderId="0" xfId="1167" applyFont="1" applyBorder="1"/>
    <xf numFmtId="173" fontId="28" fillId="0" borderId="0" xfId="1167" applyNumberFormat="1" applyFont="1" applyAlignment="1">
      <alignment horizontal="center"/>
    </xf>
    <xf numFmtId="0" fontId="28" fillId="0" borderId="22" xfId="634" applyNumberFormat="1" applyFont="1" applyBorder="1" applyAlignment="1" applyProtection="1">
      <alignment horizontal="left" wrapText="1" indent="1"/>
      <protection locked="0"/>
    </xf>
    <xf numFmtId="170" fontId="24" fillId="46" borderId="25" xfId="1167" applyNumberFormat="1" applyFont="1" applyFill="1" applyBorder="1" applyProtection="1"/>
    <xf numFmtId="0" fontId="24" fillId="0" borderId="22" xfId="634" applyNumberFormat="1" applyFont="1" applyBorder="1" applyAlignment="1" applyProtection="1">
      <alignment horizontal="left" wrapText="1" indent="1"/>
      <protection locked="0"/>
    </xf>
    <xf numFmtId="0" fontId="182" fillId="0" borderId="0" xfId="235" applyFont="1" applyFill="1" applyBorder="1" applyAlignment="1"/>
    <xf numFmtId="0" fontId="188" fillId="0" borderId="0" xfId="235" applyFont="1" applyAlignment="1">
      <alignment horizontal="center"/>
    </xf>
    <xf numFmtId="0" fontId="182" fillId="0" borderId="0" xfId="235" applyFont="1"/>
    <xf numFmtId="0" fontId="67" fillId="0" borderId="0" xfId="235" applyFont="1" applyFill="1" applyBorder="1" applyAlignment="1">
      <alignment horizontal="center"/>
    </xf>
    <xf numFmtId="0" fontId="26" fillId="0" borderId="0" xfId="235" applyFont="1" applyFill="1" applyBorder="1" applyAlignment="1"/>
    <xf numFmtId="168" fontId="24" fillId="0" borderId="22" xfId="1167" applyNumberFormat="1" applyFont="1" applyBorder="1" applyAlignment="1" applyProtection="1">
      <alignment horizontal="left" indent="1"/>
    </xf>
    <xf numFmtId="170" fontId="24" fillId="0" borderId="25" xfId="1167" applyNumberFormat="1" applyFont="1" applyBorder="1" applyProtection="1"/>
    <xf numFmtId="0" fontId="28" fillId="0" borderId="26" xfId="634" applyNumberFormat="1" applyFont="1" applyBorder="1" applyAlignment="1" applyProtection="1">
      <alignment horizontal="left" wrapText="1" indent="1"/>
      <protection locked="0"/>
    </xf>
    <xf numFmtId="170" fontId="24" fillId="46" borderId="27" xfId="1167" applyNumberFormat="1" applyFont="1" applyFill="1" applyBorder="1" applyProtection="1"/>
    <xf numFmtId="168" fontId="22" fillId="0" borderId="23" xfId="1167" applyNumberFormat="1" applyFont="1" applyBorder="1" applyAlignment="1" applyProtection="1">
      <alignment horizontal="left"/>
    </xf>
    <xf numFmtId="169" fontId="22" fillId="46" borderId="24" xfId="1082" applyNumberFormat="1" applyFont="1" applyFill="1" applyBorder="1" applyProtection="1"/>
    <xf numFmtId="0" fontId="24" fillId="0" borderId="0" xfId="235" applyFont="1" applyAlignment="1"/>
    <xf numFmtId="169" fontId="24" fillId="46" borderId="25" xfId="1082" applyNumberFormat="1" applyFont="1" applyFill="1" applyBorder="1" applyProtection="1"/>
    <xf numFmtId="169" fontId="24" fillId="46" borderId="25" xfId="1082" applyNumberFormat="1" applyFont="1" applyFill="1" applyBorder="1" applyAlignment="1" applyProtection="1">
      <alignment vertical="center"/>
    </xf>
    <xf numFmtId="169" fontId="24" fillId="46" borderId="25" xfId="1167" applyNumberFormat="1" applyFont="1" applyFill="1" applyBorder="1" applyProtection="1"/>
    <xf numFmtId="169" fontId="24" fillId="46" borderId="27" xfId="1167" applyNumberFormat="1" applyFont="1" applyFill="1" applyBorder="1" applyProtection="1"/>
    <xf numFmtId="0" fontId="103" fillId="0" borderId="0" xfId="235" applyFont="1"/>
    <xf numFmtId="0" fontId="103" fillId="0" borderId="0" xfId="240" applyFont="1" applyFill="1" applyBorder="1"/>
    <xf numFmtId="0" fontId="101" fillId="0" borderId="11" xfId="240" applyFont="1" applyFill="1" applyBorder="1" applyAlignment="1">
      <alignment horizontal="center"/>
    </xf>
    <xf numFmtId="0" fontId="104" fillId="0" borderId="0" xfId="235" applyFont="1" applyFill="1" applyBorder="1"/>
    <xf numFmtId="175" fontId="102" fillId="0" borderId="0" xfId="149" applyNumberFormat="1" applyFont="1" applyFill="1" applyBorder="1" applyAlignment="1"/>
    <xf numFmtId="172" fontId="111" fillId="0" borderId="0" xfId="1168" applyNumberFormat="1" applyFont="1" applyFill="1" applyBorder="1" applyProtection="1"/>
    <xf numFmtId="175" fontId="67" fillId="0" borderId="0" xfId="149" applyNumberFormat="1" applyFont="1" applyFill="1" applyBorder="1" applyAlignment="1"/>
    <xf numFmtId="172" fontId="50" fillId="0" borderId="0" xfId="1168" applyNumberFormat="1" applyFont="1" applyFill="1" applyBorder="1" applyProtection="1"/>
    <xf numFmtId="175" fontId="24" fillId="0" borderId="11" xfId="149" applyNumberFormat="1" applyFont="1" applyFill="1" applyBorder="1" applyAlignment="1"/>
    <xf numFmtId="175" fontId="24" fillId="0" borderId="11" xfId="149" applyNumberFormat="1" applyFont="1" applyFill="1" applyBorder="1" applyAlignment="1">
      <alignment horizontal="center"/>
    </xf>
    <xf numFmtId="49" fontId="24" fillId="0" borderId="0" xfId="149" applyNumberFormat="1" applyFont="1" applyFill="1" applyBorder="1" applyAlignment="1">
      <alignment horizontal="left" vertical="center"/>
    </xf>
    <xf numFmtId="175" fontId="24" fillId="0" borderId="0" xfId="149" applyNumberFormat="1" applyFont="1" applyFill="1" applyBorder="1" applyAlignment="1">
      <alignment horizontal="right" vertical="center"/>
    </xf>
    <xf numFmtId="49" fontId="24" fillId="0" borderId="11" xfId="149" applyNumberFormat="1" applyFont="1" applyFill="1" applyBorder="1" applyAlignment="1">
      <alignment horizontal="left" vertical="center"/>
    </xf>
    <xf numFmtId="175" fontId="24" fillId="0" borderId="11" xfId="149" applyNumberFormat="1" applyFont="1" applyFill="1" applyBorder="1" applyAlignment="1">
      <alignment horizontal="right" vertical="center"/>
    </xf>
    <xf numFmtId="172" fontId="27" fillId="46" borderId="0" xfId="1163" applyNumberFormat="1" applyFont="1" applyFill="1" applyBorder="1" applyAlignment="1" applyProtection="1">
      <alignment horizontal="left"/>
    </xf>
    <xf numFmtId="175" fontId="22" fillId="0" borderId="0" xfId="149" applyNumberFormat="1" applyFont="1" applyFill="1" applyBorder="1" applyAlignment="1"/>
    <xf numFmtId="172" fontId="28" fillId="46" borderId="0" xfId="1163" quotePrefix="1" applyNumberFormat="1" applyFont="1" applyFill="1" applyBorder="1" applyAlignment="1" applyProtection="1">
      <alignment horizontal="left"/>
    </xf>
    <xf numFmtId="49" fontId="24" fillId="0" borderId="11" xfId="149" applyNumberFormat="1" applyFont="1" applyFill="1" applyBorder="1" applyAlignment="1">
      <alignment horizontal="left"/>
    </xf>
    <xf numFmtId="3" fontId="24" fillId="0" borderId="11" xfId="149" applyNumberFormat="1" applyFont="1" applyFill="1" applyBorder="1" applyAlignment="1">
      <alignment horizontal="right"/>
    </xf>
    <xf numFmtId="3" fontId="24" fillId="0" borderId="11" xfId="1169" applyNumberFormat="1" applyFont="1" applyFill="1" applyBorder="1" applyAlignment="1" applyProtection="1">
      <alignment horizontal="right"/>
      <protection locked="0"/>
    </xf>
    <xf numFmtId="49" fontId="24" fillId="0" borderId="0" xfId="149" applyNumberFormat="1" applyFont="1" applyFill="1" applyBorder="1" applyAlignment="1">
      <alignment horizontal="left"/>
    </xf>
    <xf numFmtId="3" fontId="24" fillId="0" borderId="0" xfId="149" applyNumberFormat="1" applyFont="1" applyFill="1" applyBorder="1" applyAlignment="1">
      <alignment horizontal="right"/>
    </xf>
    <xf numFmtId="3" fontId="24" fillId="0" borderId="0" xfId="1169" applyNumberFormat="1" applyFont="1" applyFill="1" applyBorder="1" applyAlignment="1" applyProtection="1">
      <alignment horizontal="right"/>
      <protection locked="0"/>
    </xf>
    <xf numFmtId="175" fontId="24" fillId="0" borderId="0" xfId="149" applyNumberFormat="1" applyFont="1" applyFill="1" applyBorder="1" applyAlignment="1">
      <alignment vertical="center"/>
    </xf>
    <xf numFmtId="175" fontId="29" fillId="0" borderId="0" xfId="149" applyNumberFormat="1" applyFont="1" applyFill="1" applyBorder="1" applyAlignment="1"/>
    <xf numFmtId="175" fontId="107" fillId="0" borderId="0" xfId="149" applyNumberFormat="1" applyFont="1" applyFill="1" applyBorder="1" applyAlignment="1"/>
    <xf numFmtId="175" fontId="24" fillId="0" borderId="0" xfId="149" applyNumberFormat="1" applyFont="1" applyFill="1" applyBorder="1" applyAlignment="1">
      <alignment horizontal="center"/>
    </xf>
    <xf numFmtId="175" fontId="24" fillId="0" borderId="0" xfId="149" applyNumberFormat="1" applyFont="1" applyFill="1" applyBorder="1"/>
    <xf numFmtId="175" fontId="24" fillId="0" borderId="0" xfId="149" applyNumberFormat="1" applyFont="1" applyFill="1"/>
    <xf numFmtId="1" fontId="24" fillId="0" borderId="0" xfId="149" applyNumberFormat="1" applyFont="1" applyFill="1" applyBorder="1" applyAlignment="1"/>
    <xf numFmtId="1" fontId="24" fillId="0" borderId="0" xfId="149" applyNumberFormat="1" applyFont="1" applyFill="1"/>
    <xf numFmtId="1" fontId="24" fillId="0" borderId="0" xfId="149" applyNumberFormat="1" applyFont="1" applyFill="1" applyBorder="1"/>
    <xf numFmtId="0" fontId="24" fillId="0" borderId="0" xfId="235" applyFont="1" applyFill="1" applyBorder="1"/>
    <xf numFmtId="179" fontId="24" fillId="0" borderId="0" xfId="149" applyNumberFormat="1" applyFont="1" applyFill="1" applyBorder="1" applyAlignment="1"/>
    <xf numFmtId="175" fontId="24" fillId="0" borderId="23" xfId="149" applyNumberFormat="1" applyFont="1" applyFill="1" applyBorder="1" applyAlignment="1"/>
    <xf numFmtId="175" fontId="24" fillId="0" borderId="28" xfId="149" applyNumberFormat="1" applyFont="1" applyFill="1" applyBorder="1" applyAlignment="1"/>
    <xf numFmtId="175" fontId="24" fillId="0" borderId="24" xfId="149" applyNumberFormat="1" applyFont="1" applyFill="1" applyBorder="1" applyAlignment="1"/>
    <xf numFmtId="175" fontId="24" fillId="0" borderId="0" xfId="149" applyNumberFormat="1" applyFont="1" applyFill="1" applyBorder="1" applyAlignment="1">
      <alignment horizontal="left" indent="5"/>
    </xf>
    <xf numFmtId="172" fontId="28" fillId="0" borderId="22" xfId="622" quotePrefix="1" applyNumberFormat="1" applyFont="1" applyBorder="1" applyAlignment="1" applyProtection="1">
      <alignment horizontal="left" indent="3"/>
    </xf>
    <xf numFmtId="175" fontId="24" fillId="0" borderId="25" xfId="149" applyNumberFormat="1" applyFont="1" applyFill="1" applyBorder="1" applyAlignment="1"/>
    <xf numFmtId="175" fontId="24" fillId="0" borderId="0" xfId="149" applyNumberFormat="1" applyFont="1" applyFill="1" applyBorder="1" applyAlignment="1">
      <alignment horizontal="left" indent="7"/>
    </xf>
    <xf numFmtId="3" fontId="24" fillId="0" borderId="0" xfId="149" applyNumberFormat="1" applyFont="1" applyFill="1" applyBorder="1" applyAlignment="1"/>
    <xf numFmtId="175" fontId="24" fillId="0" borderId="0" xfId="149" applyNumberFormat="1" applyFont="1" applyFill="1" applyBorder="1" applyAlignment="1">
      <alignment horizontal="right" indent="2"/>
    </xf>
    <xf numFmtId="175" fontId="24" fillId="0" borderId="26" xfId="149" applyNumberFormat="1" applyFont="1" applyFill="1" applyBorder="1" applyAlignment="1"/>
    <xf numFmtId="3" fontId="24" fillId="0" borderId="29" xfId="149" applyNumberFormat="1" applyFont="1" applyFill="1" applyBorder="1" applyAlignment="1"/>
    <xf numFmtId="175" fontId="24" fillId="0" borderId="27" xfId="149" applyNumberFormat="1" applyFont="1" applyFill="1" applyBorder="1" applyAlignment="1"/>
    <xf numFmtId="172" fontId="50" fillId="0" borderId="0" xfId="1168" applyNumberFormat="1" applyFont="1" applyFill="1" applyBorder="1" applyAlignment="1" applyProtection="1">
      <alignment horizontal="right"/>
    </xf>
    <xf numFmtId="172" fontId="50" fillId="0" borderId="0" xfId="1168" applyNumberFormat="1" applyFont="1" applyFill="1" applyBorder="1" applyAlignment="1" applyProtection="1"/>
    <xf numFmtId="175" fontId="24" fillId="0" borderId="0" xfId="149" applyNumberFormat="1" applyFont="1" applyFill="1" applyBorder="1" applyAlignment="1">
      <alignment horizontal="left" indent="3"/>
    </xf>
    <xf numFmtId="175" fontId="24" fillId="0" borderId="0" xfId="149" applyNumberFormat="1" applyFont="1" applyFill="1" applyBorder="1" applyAlignment="1">
      <alignment horizontal="left"/>
    </xf>
    <xf numFmtId="175" fontId="24" fillId="0" borderId="0" xfId="149" applyNumberFormat="1" applyFont="1" applyFill="1" applyBorder="1" applyAlignment="1">
      <alignment horizontal="left" wrapText="1"/>
    </xf>
    <xf numFmtId="172" fontId="27" fillId="0" borderId="0" xfId="1163" applyNumberFormat="1" applyFont="1" applyBorder="1" applyAlignment="1" applyProtection="1">
      <alignment horizontal="left"/>
    </xf>
    <xf numFmtId="172" fontId="28" fillId="0" borderId="0" xfId="1163" applyNumberFormat="1" applyFont="1" applyBorder="1" applyAlignment="1" applyProtection="1">
      <alignment horizontal="left"/>
    </xf>
    <xf numFmtId="3" fontId="28" fillId="0" borderId="0" xfId="1163" applyNumberFormat="1" applyFont="1" applyBorder="1" applyAlignment="1" applyProtection="1">
      <alignment horizontal="right" wrapText="1"/>
    </xf>
    <xf numFmtId="0" fontId="11" fillId="0" borderId="0" xfId="235"/>
    <xf numFmtId="175" fontId="24" fillId="0" borderId="0" xfId="149" applyNumberFormat="1" applyFont="1" applyFill="1" applyBorder="1" applyAlignment="1">
      <alignment horizontal="right" wrapText="1"/>
    </xf>
    <xf numFmtId="175" fontId="172" fillId="0" borderId="0" xfId="149" applyNumberFormat="1" applyFont="1" applyFill="1" applyBorder="1" applyAlignment="1"/>
    <xf numFmtId="172" fontId="28" fillId="18" borderId="28" xfId="214" applyFont="1" applyFill="1" applyBorder="1" applyAlignment="1" applyProtection="1"/>
    <xf numFmtId="172" fontId="28" fillId="18" borderId="24" xfId="214" applyFont="1" applyFill="1" applyBorder="1" applyAlignment="1" applyProtection="1">
      <alignment horizontal="right"/>
    </xf>
    <xf numFmtId="0" fontId="24" fillId="0" borderId="22" xfId="214" applyNumberFormat="1" applyFont="1" applyBorder="1" applyAlignment="1" applyProtection="1">
      <alignment horizontal="left" wrapText="1" indent="1"/>
    </xf>
    <xf numFmtId="3" fontId="24" fillId="0" borderId="25" xfId="214" applyNumberFormat="1" applyFont="1" applyBorder="1" applyAlignment="1" applyProtection="1">
      <alignment horizontal="right" wrapText="1"/>
    </xf>
    <xf numFmtId="172" fontId="78" fillId="18" borderId="0" xfId="214" applyFont="1" applyFill="1" applyBorder="1" applyAlignment="1" applyProtection="1">
      <alignment horizontal="right"/>
    </xf>
    <xf numFmtId="0" fontId="24" fillId="0" borderId="26" xfId="214" applyNumberFormat="1" applyFont="1" applyBorder="1" applyAlignment="1" applyProtection="1">
      <alignment horizontal="left" wrapText="1" indent="1"/>
    </xf>
    <xf numFmtId="0" fontId="24" fillId="0" borderId="29" xfId="235" applyFont="1" applyBorder="1"/>
    <xf numFmtId="3" fontId="24" fillId="0" borderId="27" xfId="214" applyNumberFormat="1" applyFont="1" applyBorder="1" applyAlignment="1" applyProtection="1">
      <alignment horizontal="right" wrapText="1"/>
    </xf>
    <xf numFmtId="175" fontId="24" fillId="0" borderId="0" xfId="149" applyNumberFormat="1" applyFont="1" applyFill="1" applyBorder="1" applyAlignment="1">
      <alignment horizontal="left" vertical="center"/>
    </xf>
    <xf numFmtId="175" fontId="24" fillId="0" borderId="0" xfId="149" applyNumberFormat="1" applyFont="1" applyFill="1" applyBorder="1" applyAlignment="1">
      <alignment horizontal="left" indent="4"/>
    </xf>
    <xf numFmtId="175" fontId="107" fillId="0" borderId="0" xfId="240" applyNumberFormat="1" applyFont="1" applyBorder="1" applyAlignment="1">
      <alignment horizontal="right"/>
    </xf>
    <xf numFmtId="175" fontId="105" fillId="0" borderId="11" xfId="240" applyNumberFormat="1" applyFont="1" applyBorder="1" applyAlignment="1">
      <alignment horizontal="right"/>
    </xf>
    <xf numFmtId="173" fontId="24" fillId="0" borderId="0" xfId="1170" applyNumberFormat="1" applyFont="1" applyFill="1" applyBorder="1" applyProtection="1"/>
    <xf numFmtId="4" fontId="24" fillId="0" borderId="0" xfId="235" applyNumberFormat="1" applyFont="1" applyBorder="1" applyProtection="1"/>
    <xf numFmtId="4" fontId="24" fillId="0" borderId="0" xfId="235" applyNumberFormat="1" applyFont="1" applyBorder="1" applyAlignment="1" applyProtection="1">
      <alignment horizontal="right"/>
    </xf>
    <xf numFmtId="0" fontId="104" fillId="0" borderId="0" xfId="235" applyFont="1" applyBorder="1"/>
    <xf numFmtId="0" fontId="156" fillId="0" borderId="0" xfId="235" applyFont="1" applyBorder="1"/>
    <xf numFmtId="0" fontId="67" fillId="0" borderId="0" xfId="238" applyFont="1" applyBorder="1" applyAlignment="1">
      <alignment horizontal="center"/>
    </xf>
    <xf numFmtId="0" fontId="67" fillId="0" borderId="0" xfId="238" applyFont="1" applyBorder="1" applyAlignment="1">
      <alignment horizontal="right"/>
    </xf>
    <xf numFmtId="0" fontId="23" fillId="0" borderId="0" xfId="235" applyFont="1" applyBorder="1"/>
    <xf numFmtId="0" fontId="69" fillId="0" borderId="0" xfId="235" applyFont="1" applyBorder="1"/>
    <xf numFmtId="0" fontId="67" fillId="0" borderId="0" xfId="238" applyFont="1" applyBorder="1" applyAlignment="1"/>
    <xf numFmtId="170" fontId="23" fillId="0" borderId="22" xfId="235" applyNumberFormat="1" applyFont="1" applyBorder="1"/>
    <xf numFmtId="0" fontId="23" fillId="0" borderId="25" xfId="235" applyFont="1" applyBorder="1"/>
    <xf numFmtId="0" fontId="23" fillId="0" borderId="0" xfId="235" applyFont="1" applyBorder="1" applyAlignment="1"/>
    <xf numFmtId="0" fontId="23" fillId="0" borderId="0" xfId="235" applyFont="1" applyBorder="1" applyAlignment="1">
      <alignment horizontal="right"/>
    </xf>
    <xf numFmtId="0" fontId="23" fillId="0" borderId="30" xfId="235" applyFont="1" applyBorder="1" applyAlignment="1">
      <alignment horizontal="right"/>
    </xf>
    <xf numFmtId="0" fontId="69" fillId="0" borderId="31" xfId="235" applyFont="1" applyBorder="1" applyAlignment="1">
      <alignment horizontal="right"/>
    </xf>
    <xf numFmtId="170" fontId="23" fillId="0" borderId="0" xfId="235" applyNumberFormat="1" applyFont="1" applyBorder="1"/>
    <xf numFmtId="0" fontId="69" fillId="0" borderId="0" xfId="235" applyFont="1" applyBorder="1" applyAlignment="1"/>
    <xf numFmtId="0" fontId="69" fillId="0" borderId="0" xfId="235" applyFont="1" applyBorder="1" applyAlignment="1">
      <alignment horizontal="right" wrapText="1"/>
    </xf>
    <xf numFmtId="0" fontId="69" fillId="0" borderId="0" xfId="235" applyFont="1" applyBorder="1" applyAlignment="1">
      <alignment wrapText="1"/>
    </xf>
    <xf numFmtId="168" fontId="134" fillId="0" borderId="22" xfId="169" applyNumberFormat="1" applyFont="1" applyBorder="1" applyAlignment="1" applyProtection="1">
      <alignment horizontal="left"/>
    </xf>
    <xf numFmtId="170" fontId="55" fillId="0" borderId="25" xfId="235" applyNumberFormat="1" applyFont="1" applyFill="1" applyBorder="1"/>
    <xf numFmtId="0" fontId="28" fillId="0" borderId="22" xfId="169" applyNumberFormat="1" applyFont="1" applyBorder="1" applyAlignment="1" applyProtection="1">
      <alignment horizontal="left" wrapText="1" indent="1"/>
    </xf>
    <xf numFmtId="0" fontId="23" fillId="0" borderId="0" xfId="235" applyFont="1" applyFill="1" applyBorder="1"/>
    <xf numFmtId="0" fontId="83" fillId="0" borderId="0" xfId="235" applyFont="1" applyFill="1" applyBorder="1" applyAlignment="1"/>
    <xf numFmtId="0" fontId="23" fillId="0" borderId="0" xfId="235" applyFont="1" applyBorder="1" applyAlignment="1">
      <alignment horizontal="left" indent="8"/>
    </xf>
    <xf numFmtId="0" fontId="83" fillId="0" borderId="0" xfId="235" applyFont="1" applyFill="1" applyBorder="1" applyAlignment="1">
      <alignment horizontal="left" wrapText="1"/>
    </xf>
    <xf numFmtId="0" fontId="83" fillId="0" borderId="0" xfId="235" applyFont="1" applyFill="1" applyBorder="1" applyAlignment="1">
      <alignment wrapText="1"/>
    </xf>
    <xf numFmtId="0" fontId="22" fillId="0" borderId="0" xfId="235" applyFont="1" applyBorder="1" applyAlignment="1">
      <alignment horizontal="left" indent="4"/>
    </xf>
    <xf numFmtId="0" fontId="28" fillId="0" borderId="0" xfId="238" applyFont="1" applyFill="1" applyBorder="1" applyAlignment="1">
      <alignment horizontal="left" indent="9"/>
    </xf>
    <xf numFmtId="0" fontId="23" fillId="0" borderId="0" xfId="235" applyFont="1" applyFill="1" applyBorder="1" applyAlignment="1">
      <alignment horizontal="right"/>
    </xf>
    <xf numFmtId="0" fontId="28" fillId="0" borderId="0" xfId="238" applyFont="1" applyFill="1" applyBorder="1" applyAlignment="1">
      <alignment horizontal="left"/>
    </xf>
    <xf numFmtId="0" fontId="28" fillId="0" borderId="26" xfId="169" applyNumberFormat="1" applyFont="1" applyBorder="1" applyAlignment="1" applyProtection="1">
      <alignment horizontal="left" wrapText="1" indent="1"/>
    </xf>
    <xf numFmtId="170" fontId="55" fillId="0" borderId="27" xfId="235" applyNumberFormat="1" applyFont="1" applyFill="1" applyBorder="1"/>
    <xf numFmtId="170" fontId="11" fillId="0" borderId="0" xfId="235" applyNumberFormat="1" applyFont="1" applyBorder="1"/>
    <xf numFmtId="4" fontId="24" fillId="0" borderId="0" xfId="1170" applyNumberFormat="1" applyFont="1" applyBorder="1" applyProtection="1"/>
    <xf numFmtId="0" fontId="60" fillId="0" borderId="0" xfId="235" applyFont="1" applyFill="1" applyBorder="1" applyAlignment="1">
      <alignment horizontal="justify" vertical="top" wrapText="1"/>
    </xf>
    <xf numFmtId="0" fontId="102" fillId="0" borderId="0" xfId="238" applyFont="1" applyBorder="1" applyAlignment="1">
      <alignment wrapText="1"/>
    </xf>
    <xf numFmtId="0" fontId="107" fillId="0" borderId="23" xfId="168" applyFont="1" applyBorder="1" applyProtection="1"/>
    <xf numFmtId="0" fontId="24" fillId="0" borderId="22" xfId="168" applyFont="1" applyBorder="1" applyProtection="1"/>
    <xf numFmtId="0" fontId="24" fillId="0" borderId="26" xfId="168" applyFont="1" applyBorder="1" applyProtection="1"/>
    <xf numFmtId="0" fontId="27" fillId="0" borderId="22" xfId="627" applyFont="1" applyBorder="1" applyAlignment="1" applyProtection="1">
      <alignment horizontal="left"/>
    </xf>
    <xf numFmtId="175" fontId="24" fillId="0" borderId="25" xfId="168" applyNumberFormat="1" applyFont="1" applyBorder="1" applyProtection="1"/>
    <xf numFmtId="0" fontId="28" fillId="0" borderId="22" xfId="627" applyFont="1" applyBorder="1" applyAlignment="1" applyProtection="1">
      <alignment horizontal="left" indent="1"/>
    </xf>
    <xf numFmtId="0" fontId="28" fillId="0" borderId="0" xfId="238" applyFont="1" applyBorder="1" applyAlignment="1">
      <alignment horizontal="left" indent="9"/>
    </xf>
    <xf numFmtId="0" fontId="28" fillId="0" borderId="22" xfId="627" applyFont="1" applyBorder="1" applyAlignment="1" applyProtection="1">
      <alignment horizontal="left"/>
    </xf>
    <xf numFmtId="0" fontId="28" fillId="0" borderId="0" xfId="238" applyFont="1" applyBorder="1" applyAlignment="1">
      <alignment horizontal="left"/>
    </xf>
    <xf numFmtId="0" fontId="28" fillId="0" borderId="26" xfId="627" applyFont="1" applyBorder="1" applyAlignment="1" applyProtection="1">
      <alignment horizontal="left"/>
    </xf>
    <xf numFmtId="175" fontId="24" fillId="0" borderId="27" xfId="168" applyNumberFormat="1" applyFont="1" applyBorder="1" applyProtection="1"/>
    <xf numFmtId="175" fontId="107" fillId="0" borderId="0" xfId="149" applyNumberFormat="1" applyFont="1" applyFill="1" applyBorder="1" applyAlignment="1">
      <alignment horizontal="right"/>
    </xf>
    <xf numFmtId="4" fontId="107" fillId="0" borderId="0" xfId="235" applyNumberFormat="1" applyFont="1" applyProtection="1"/>
    <xf numFmtId="4" fontId="29" fillId="0" borderId="0" xfId="235" applyNumberFormat="1" applyFont="1" applyBorder="1" applyAlignment="1"/>
    <xf numFmtId="1" fontId="24" fillId="0" borderId="0" xfId="235" applyNumberFormat="1" applyFont="1" applyBorder="1" applyAlignment="1">
      <alignment horizontal="right"/>
    </xf>
    <xf numFmtId="4" fontId="24" fillId="0" borderId="0" xfId="235" applyNumberFormat="1" applyFont="1" applyAlignment="1" applyProtection="1">
      <alignment horizontal="right"/>
    </xf>
    <xf numFmtId="4" fontId="22" fillId="0" borderId="0" xfId="235" applyNumberFormat="1" applyFont="1" applyProtection="1"/>
    <xf numFmtId="175" fontId="22" fillId="0" borderId="0" xfId="235" applyNumberFormat="1" applyFont="1"/>
    <xf numFmtId="175" fontId="22" fillId="0" borderId="0" xfId="235" applyNumberFormat="1" applyFont="1" applyBorder="1" applyAlignment="1">
      <alignment horizontal="right"/>
    </xf>
    <xf numFmtId="3" fontId="162" fillId="0" borderId="0" xfId="235" applyNumberFormat="1" applyFont="1" applyBorder="1" applyAlignment="1">
      <alignment horizontal="right"/>
    </xf>
    <xf numFmtId="175" fontId="132" fillId="0" borderId="0" xfId="235" applyNumberFormat="1" applyFont="1" applyProtection="1"/>
    <xf numFmtId="175" fontId="24" fillId="0" borderId="0" xfId="235" applyNumberFormat="1" applyFont="1" applyAlignment="1">
      <alignment horizontal="left" indent="1"/>
    </xf>
    <xf numFmtId="3" fontId="148" fillId="0" borderId="0" xfId="235" applyNumberFormat="1" applyFont="1"/>
    <xf numFmtId="170" fontId="22" fillId="0" borderId="11" xfId="235" applyNumberFormat="1" applyFont="1" applyBorder="1" applyProtection="1"/>
    <xf numFmtId="0" fontId="24" fillId="0" borderId="0" xfId="235" applyNumberFormat="1" applyFont="1" applyAlignment="1" applyProtection="1"/>
    <xf numFmtId="4" fontId="22" fillId="0" borderId="23" xfId="235" applyNumberFormat="1" applyFont="1" applyBorder="1" applyProtection="1"/>
    <xf numFmtId="175" fontId="24" fillId="0" borderId="24" xfId="235" applyNumberFormat="1" applyFont="1" applyBorder="1" applyProtection="1"/>
    <xf numFmtId="175" fontId="24" fillId="0" borderId="22" xfId="235" applyNumberFormat="1" applyFont="1" applyBorder="1" applyAlignment="1">
      <alignment horizontal="left" indent="1"/>
    </xf>
    <xf numFmtId="175" fontId="24" fillId="0" borderId="25" xfId="235" applyNumberFormat="1" applyFont="1" applyBorder="1" applyProtection="1"/>
    <xf numFmtId="4" fontId="166" fillId="0" borderId="0" xfId="235" applyNumberFormat="1" applyFont="1" applyProtection="1"/>
    <xf numFmtId="4" fontId="153" fillId="0" borderId="0" xfId="235" applyNumberFormat="1" applyFont="1" applyProtection="1"/>
    <xf numFmtId="4" fontId="155" fillId="0" borderId="0" xfId="235" applyNumberFormat="1" applyFont="1" applyProtection="1"/>
    <xf numFmtId="0" fontId="24" fillId="0" borderId="0" xfId="235" applyNumberFormat="1" applyFont="1" applyAlignment="1" applyProtection="1">
      <alignment horizontal="left" indent="3"/>
    </xf>
    <xf numFmtId="4" fontId="24" fillId="0" borderId="0" xfId="235" applyNumberFormat="1" applyFont="1" applyAlignment="1" applyProtection="1">
      <alignment horizontal="left" indent="7"/>
    </xf>
    <xf numFmtId="4" fontId="167" fillId="0" borderId="0" xfId="235" applyNumberFormat="1" applyFont="1" applyProtection="1"/>
    <xf numFmtId="175" fontId="24" fillId="0" borderId="26" xfId="235" applyNumberFormat="1" applyFont="1" applyBorder="1" applyAlignment="1">
      <alignment horizontal="left" indent="1"/>
    </xf>
    <xf numFmtId="175" fontId="24" fillId="49" borderId="0" xfId="235" applyNumberFormat="1" applyFont="1" applyFill="1" applyProtection="1"/>
    <xf numFmtId="175" fontId="24" fillId="51" borderId="0" xfId="235" applyNumberFormat="1" applyFont="1" applyFill="1" applyProtection="1"/>
    <xf numFmtId="175" fontId="104" fillId="46" borderId="0" xfId="148" applyNumberFormat="1" applyFont="1" applyFill="1" applyBorder="1" applyAlignment="1"/>
    <xf numFmtId="0" fontId="0" fillId="46" borderId="21" xfId="0" applyFill="1" applyBorder="1"/>
    <xf numFmtId="0" fontId="183" fillId="46" borderId="0" xfId="0" applyFont="1" applyFill="1" applyBorder="1" applyAlignment="1"/>
    <xf numFmtId="0" fontId="0" fillId="46" borderId="0" xfId="0" applyFill="1" applyBorder="1"/>
    <xf numFmtId="175" fontId="24" fillId="46" borderId="0" xfId="0" applyNumberFormat="1" applyFont="1" applyFill="1"/>
    <xf numFmtId="175" fontId="0" fillId="46" borderId="15" xfId="0" applyNumberFormat="1" applyFill="1" applyBorder="1"/>
    <xf numFmtId="1" fontId="28" fillId="46" borderId="21" xfId="1082" applyNumberFormat="1" applyFont="1" applyFill="1" applyBorder="1" applyAlignment="1" applyProtection="1">
      <alignment horizontal="right" vertical="center"/>
    </xf>
    <xf numFmtId="168" fontId="24" fillId="46" borderId="0" xfId="169" applyFont="1" applyFill="1" applyBorder="1" applyProtection="1"/>
    <xf numFmtId="1" fontId="28" fillId="46" borderId="0" xfId="1082" applyNumberFormat="1" applyFont="1" applyFill="1" applyBorder="1" applyAlignment="1" applyProtection="1"/>
    <xf numFmtId="168" fontId="24" fillId="46" borderId="15" xfId="169" applyFont="1" applyFill="1" applyBorder="1" applyProtection="1"/>
    <xf numFmtId="1" fontId="28" fillId="46" borderId="15" xfId="1082" applyNumberFormat="1" applyFont="1" applyFill="1" applyBorder="1" applyAlignment="1" applyProtection="1"/>
    <xf numFmtId="1" fontId="28" fillId="46" borderId="15" xfId="1082" applyNumberFormat="1" applyFont="1" applyFill="1" applyBorder="1" applyAlignment="1" applyProtection="1">
      <alignment horizontal="right"/>
    </xf>
    <xf numFmtId="0" fontId="27" fillId="46" borderId="0" xfId="170" applyNumberFormat="1" applyFont="1" applyFill="1" applyBorder="1" applyAlignment="1" applyProtection="1">
      <alignment horizontal="left" wrapText="1"/>
    </xf>
    <xf numFmtId="0" fontId="28" fillId="46" borderId="0" xfId="170" applyNumberFormat="1" applyFont="1" applyFill="1" applyBorder="1" applyAlignment="1" applyProtection="1">
      <alignment horizontal="left" wrapText="1" indent="1"/>
    </xf>
    <xf numFmtId="175" fontId="24" fillId="0" borderId="0" xfId="216" applyNumberFormat="1" applyFont="1" applyProtection="1"/>
    <xf numFmtId="175" fontId="24" fillId="0" borderId="0" xfId="216" applyNumberFormat="1" applyFont="1" applyFill="1" applyBorder="1" applyAlignment="1" applyProtection="1">
      <alignment horizontal="right" wrapText="1"/>
    </xf>
    <xf numFmtId="0" fontId="50" fillId="0" borderId="0" xfId="0" applyFont="1" applyAlignment="1"/>
    <xf numFmtId="169" fontId="194" fillId="0" borderId="0" xfId="200" applyFont="1"/>
    <xf numFmtId="169" fontId="51" fillId="0" borderId="0" xfId="200" applyFont="1" applyBorder="1"/>
    <xf numFmtId="169" fontId="51" fillId="0" borderId="11" xfId="200" applyFont="1" applyBorder="1" applyAlignment="1" applyProtection="1">
      <alignment horizontal="left"/>
      <protection locked="0"/>
    </xf>
    <xf numFmtId="168" fontId="28" fillId="0" borderId="0" xfId="181" applyFont="1" applyFill="1" applyBorder="1" applyAlignment="1" applyProtection="1">
      <alignment horizontal="right"/>
      <protection locked="0"/>
    </xf>
    <xf numFmtId="169" fontId="28" fillId="21" borderId="11" xfId="200" applyFont="1" applyFill="1" applyBorder="1" applyAlignment="1" applyProtection="1">
      <alignment horizontal="left"/>
      <protection locked="0"/>
    </xf>
    <xf numFmtId="169" fontId="28" fillId="0" borderId="0" xfId="200" applyFont="1" applyFill="1" applyBorder="1" applyAlignment="1" applyProtection="1">
      <alignment horizontal="left"/>
      <protection locked="0"/>
    </xf>
    <xf numFmtId="169" fontId="27" fillId="0" borderId="0" xfId="200" applyFont="1" applyFill="1" applyBorder="1" applyAlignment="1" applyProtection="1">
      <alignment horizontal="left"/>
      <protection locked="0"/>
    </xf>
    <xf numFmtId="169" fontId="162" fillId="0" borderId="0" xfId="200" applyFont="1" applyFill="1" applyBorder="1" applyAlignment="1" applyProtection="1">
      <alignment horizontal="left" indent="1"/>
      <protection locked="0"/>
    </xf>
    <xf numFmtId="0" fontId="24" fillId="0" borderId="0" xfId="155" applyFont="1" applyAlignment="1">
      <alignment horizontal="left"/>
    </xf>
    <xf numFmtId="0" fontId="24" fillId="0" borderId="0" xfId="155" applyFont="1" applyAlignment="1">
      <alignment horizontal="left" indent="1"/>
    </xf>
    <xf numFmtId="0" fontId="24" fillId="0" borderId="0" xfId="155" applyFont="1" applyAlignment="1">
      <alignment horizontal="left" wrapText="1" indent="1"/>
    </xf>
    <xf numFmtId="170" fontId="24" fillId="0" borderId="0" xfId="181" applyNumberFormat="1" applyFont="1"/>
    <xf numFmtId="4" fontId="24" fillId="0" borderId="0" xfId="181" applyNumberFormat="1" applyFont="1"/>
    <xf numFmtId="0" fontId="132" fillId="0" borderId="0" xfId="155" applyFont="1" applyAlignment="1">
      <alignment horizontal="left" indent="1"/>
    </xf>
    <xf numFmtId="168" fontId="24" fillId="0" borderId="0" xfId="181" applyFont="1" applyAlignment="1">
      <alignment horizontal="right"/>
    </xf>
    <xf numFmtId="169" fontId="28" fillId="0" borderId="15" xfId="200" applyFont="1" applyBorder="1" applyAlignment="1" applyProtection="1">
      <alignment horizontal="left" indent="1"/>
      <protection locked="0"/>
    </xf>
    <xf numFmtId="4" fontId="190" fillId="0" borderId="0" xfId="0" applyNumberFormat="1" applyFont="1" applyAlignment="1">
      <alignment wrapText="1"/>
    </xf>
    <xf numFmtId="0" fontId="24" fillId="0" borderId="0" xfId="203" applyFont="1"/>
    <xf numFmtId="0" fontId="183" fillId="0" borderId="0" xfId="203" applyFont="1" applyBorder="1" applyAlignment="1">
      <alignment horizontal="left"/>
    </xf>
    <xf numFmtId="0" fontId="22" fillId="0" borderId="0" xfId="203" applyFont="1" applyBorder="1" applyAlignment="1">
      <alignment horizontal="left"/>
    </xf>
    <xf numFmtId="0" fontId="66" fillId="0" borderId="0" xfId="203" applyFont="1" applyBorder="1" applyAlignment="1">
      <alignment horizontal="left"/>
    </xf>
    <xf numFmtId="0" fontId="24" fillId="0" borderId="0" xfId="203" applyFont="1" applyBorder="1" applyAlignment="1">
      <alignment horizontal="center"/>
    </xf>
    <xf numFmtId="0" fontId="24" fillId="0" borderId="0" xfId="203" applyFont="1" applyAlignment="1">
      <alignment horizontal="right"/>
    </xf>
    <xf numFmtId="0" fontId="24" fillId="0" borderId="0" xfId="203" applyFont="1" applyBorder="1" applyAlignment="1">
      <alignment horizontal="right"/>
    </xf>
    <xf numFmtId="0" fontId="24" fillId="0" borderId="0" xfId="203" applyFont="1" applyBorder="1" applyAlignment="1">
      <alignment horizontal="left"/>
    </xf>
    <xf numFmtId="0" fontId="22" fillId="0" borderId="0" xfId="234" applyNumberFormat="1" applyFont="1" applyFill="1" applyBorder="1" applyAlignment="1">
      <alignment wrapText="1"/>
    </xf>
    <xf numFmtId="0" fontId="24" fillId="0" borderId="0" xfId="234" applyNumberFormat="1" applyFont="1" applyFill="1" applyBorder="1" applyAlignment="1">
      <alignment horizontal="left"/>
    </xf>
    <xf numFmtId="0" fontId="24" fillId="0" borderId="0" xfId="234" applyNumberFormat="1" applyFont="1" applyFill="1" applyBorder="1" applyAlignment="1"/>
    <xf numFmtId="0" fontId="24" fillId="0" borderId="0" xfId="234" applyNumberFormat="1" applyFont="1" applyFill="1" applyBorder="1" applyAlignment="1">
      <alignment wrapText="1"/>
    </xf>
    <xf numFmtId="0" fontId="50" fillId="0" borderId="0" xfId="203" applyFont="1"/>
    <xf numFmtId="4" fontId="24" fillId="0" borderId="0" xfId="1171" applyNumberFormat="1" applyFont="1" applyFill="1" applyBorder="1" applyAlignment="1">
      <alignment horizontal="left"/>
    </xf>
    <xf numFmtId="4" fontId="50" fillId="0" borderId="0" xfId="1171" applyNumberFormat="1" applyFont="1" applyFill="1" applyBorder="1" applyAlignment="1">
      <alignment horizontal="left"/>
    </xf>
    <xf numFmtId="0" fontId="22" fillId="0" borderId="0" xfId="203" applyFont="1"/>
    <xf numFmtId="175" fontId="102" fillId="0" borderId="0" xfId="1171" applyNumberFormat="1" applyFont="1" applyBorder="1" applyAlignment="1"/>
    <xf numFmtId="175" fontId="24" fillId="0" borderId="0" xfId="203" applyNumberFormat="1" applyFont="1"/>
    <xf numFmtId="0" fontId="22" fillId="0" borderId="0" xfId="1172" applyFont="1" applyBorder="1"/>
    <xf numFmtId="175" fontId="22" fillId="0" borderId="0" xfId="203" applyNumberFormat="1" applyFont="1"/>
    <xf numFmtId="0" fontId="24" fillId="0" borderId="0" xfId="1172" applyFont="1" applyBorder="1"/>
    <xf numFmtId="0" fontId="76" fillId="0" borderId="0" xfId="203" applyFont="1"/>
    <xf numFmtId="0" fontId="26" fillId="0" borderId="0" xfId="203" applyFont="1" applyFill="1" applyBorder="1" applyAlignment="1">
      <alignment horizontal="center"/>
    </xf>
    <xf numFmtId="172" fontId="24" fillId="0" borderId="0" xfId="233" applyNumberFormat="1" applyFont="1" applyFill="1" applyBorder="1" applyAlignment="1" applyProtection="1">
      <alignment horizontal="right"/>
    </xf>
    <xf numFmtId="0" fontId="50" fillId="0" borderId="15" xfId="203" applyFont="1" applyBorder="1"/>
    <xf numFmtId="0" fontId="141" fillId="0" borderId="0" xfId="203" applyFont="1" applyAlignment="1"/>
    <xf numFmtId="0" fontId="133" fillId="55" borderId="0" xfId="0" applyFont="1" applyFill="1" applyAlignment="1">
      <alignment horizontal="left" indent="1"/>
    </xf>
    <xf numFmtId="0" fontId="28" fillId="0" borderId="0" xfId="169" applyNumberFormat="1" applyFont="1" applyBorder="1" applyAlignment="1" applyProtection="1">
      <alignment horizontal="left" wrapText="1"/>
    </xf>
    <xf numFmtId="0" fontId="118" fillId="0" borderId="0" xfId="240" applyFont="1" applyFill="1" applyBorder="1" applyAlignment="1">
      <alignment horizontal="right"/>
    </xf>
    <xf numFmtId="4" fontId="11" fillId="0" borderId="0" xfId="0" applyNumberFormat="1" applyFont="1" applyAlignment="1"/>
    <xf numFmtId="175" fontId="119" fillId="0" borderId="0" xfId="148" applyNumberFormat="1" applyFont="1" applyFill="1" applyBorder="1" applyAlignment="1">
      <alignment vertical="center"/>
    </xf>
    <xf numFmtId="175" fontId="158" fillId="46" borderId="0" xfId="0" applyNumberFormat="1" applyFont="1" applyFill="1" applyAlignment="1">
      <alignment horizontal="right"/>
    </xf>
    <xf numFmtId="175" fontId="133" fillId="0" borderId="0" xfId="0" applyNumberFormat="1" applyFont="1" applyAlignment="1">
      <alignment horizontal="right"/>
    </xf>
    <xf numFmtId="1" fontId="22" fillId="46" borderId="0" xfId="0" applyNumberFormat="1" applyFont="1" applyFill="1" applyAlignment="1">
      <alignment horizontal="right"/>
    </xf>
    <xf numFmtId="1" fontId="158" fillId="46" borderId="0" xfId="0" applyNumberFormat="1" applyFont="1" applyFill="1" applyAlignment="1">
      <alignment horizontal="right"/>
    </xf>
    <xf numFmtId="175" fontId="22" fillId="0" borderId="0" xfId="0" applyNumberFormat="1" applyFont="1" applyFill="1" applyAlignment="1">
      <alignment horizontal="right"/>
    </xf>
    <xf numFmtId="1" fontId="24" fillId="0" borderId="0" xfId="0" applyNumberFormat="1" applyFont="1" applyAlignment="1">
      <alignment horizontal="right"/>
    </xf>
    <xf numFmtId="175" fontId="24" fillId="0" borderId="0" xfId="0" applyNumberFormat="1" applyFont="1" applyFill="1" applyAlignment="1">
      <alignment horizontal="right"/>
    </xf>
    <xf numFmtId="170" fontId="24" fillId="0" borderId="0" xfId="0" applyNumberFormat="1" applyFont="1" applyFill="1" applyAlignment="1">
      <alignment horizontal="right"/>
    </xf>
    <xf numFmtId="175" fontId="24" fillId="0" borderId="0" xfId="1069" applyNumberFormat="1" applyFont="1" applyFill="1" applyAlignment="1">
      <alignment horizontal="right"/>
    </xf>
    <xf numFmtId="170" fontId="24" fillId="0" borderId="0" xfId="1069" applyNumberFormat="1" applyFont="1" applyFill="1" applyAlignment="1">
      <alignment horizontal="right"/>
    </xf>
    <xf numFmtId="175" fontId="22" fillId="0" borderId="0" xfId="0" applyNumberFormat="1" applyFont="1" applyAlignment="1">
      <alignment horizontal="right"/>
    </xf>
    <xf numFmtId="1" fontId="158" fillId="0" borderId="0" xfId="0" applyNumberFormat="1" applyFont="1" applyFill="1" applyAlignment="1">
      <alignment horizontal="right"/>
    </xf>
    <xf numFmtId="170" fontId="22" fillId="0" borderId="0" xfId="0" applyNumberFormat="1" applyFont="1" applyAlignment="1">
      <alignment horizontal="right"/>
    </xf>
    <xf numFmtId="1" fontId="158" fillId="0" borderId="0" xfId="209" applyNumberFormat="1" applyFont="1" applyAlignment="1">
      <alignment horizontal="right"/>
    </xf>
    <xf numFmtId="175" fontId="22" fillId="46" borderId="0" xfId="731" applyNumberFormat="1" applyFont="1" applyFill="1" applyBorder="1" applyAlignment="1">
      <alignment horizontal="right"/>
    </xf>
    <xf numFmtId="1" fontId="22" fillId="46" borderId="0" xfId="731" applyNumberFormat="1" applyFont="1" applyFill="1" applyBorder="1" applyAlignment="1">
      <alignment horizontal="right"/>
    </xf>
    <xf numFmtId="1" fontId="162" fillId="46" borderId="0" xfId="731" applyNumberFormat="1" applyFont="1" applyFill="1" applyBorder="1" applyAlignment="1">
      <alignment horizontal="right"/>
    </xf>
    <xf numFmtId="1" fontId="22" fillId="0" borderId="0" xfId="0" applyNumberFormat="1" applyFont="1" applyAlignment="1">
      <alignment horizontal="right"/>
    </xf>
    <xf numFmtId="1" fontId="24" fillId="0" borderId="0" xfId="0" applyNumberFormat="1" applyFont="1" applyFill="1" applyAlignment="1">
      <alignment horizontal="right"/>
    </xf>
    <xf numFmtId="175" fontId="158" fillId="46" borderId="0" xfId="731" applyNumberFormat="1" applyFont="1" applyFill="1" applyBorder="1" applyAlignment="1">
      <alignment horizontal="right"/>
    </xf>
    <xf numFmtId="1" fontId="158" fillId="46" borderId="0" xfId="731" applyNumberFormat="1" applyFont="1" applyFill="1" applyBorder="1" applyAlignment="1">
      <alignment horizontal="right"/>
    </xf>
    <xf numFmtId="175" fontId="158" fillId="0" borderId="0" xfId="731" applyNumberFormat="1" applyFont="1" applyFill="1" applyBorder="1" applyAlignment="1">
      <alignment horizontal="right"/>
    </xf>
    <xf numFmtId="1" fontId="22" fillId="0" borderId="0" xfId="731" applyNumberFormat="1" applyFont="1" applyFill="1" applyBorder="1" applyAlignment="1">
      <alignment horizontal="right"/>
    </xf>
    <xf numFmtId="1" fontId="158" fillId="0" borderId="0" xfId="731" applyNumberFormat="1" applyFont="1" applyFill="1" applyBorder="1" applyAlignment="1">
      <alignment horizontal="right"/>
    </xf>
    <xf numFmtId="170" fontId="24" fillId="0" borderId="0" xfId="706" applyNumberFormat="1" applyFont="1" applyAlignment="1">
      <alignment horizontal="right"/>
    </xf>
    <xf numFmtId="175" fontId="158" fillId="0" borderId="0" xfId="0" applyNumberFormat="1" applyFont="1" applyFill="1" applyAlignment="1">
      <alignment horizontal="right"/>
    </xf>
    <xf numFmtId="3" fontId="22" fillId="0" borderId="0" xfId="0" applyNumberFormat="1" applyFont="1" applyFill="1" applyAlignment="1">
      <alignment horizontal="right"/>
    </xf>
    <xf numFmtId="170" fontId="22" fillId="0" borderId="0" xfId="0" applyNumberFormat="1" applyFont="1" applyFill="1" applyAlignment="1">
      <alignment horizontal="right"/>
    </xf>
    <xf numFmtId="175" fontId="22" fillId="46" borderId="0" xfId="0" applyNumberFormat="1" applyFont="1" applyFill="1" applyAlignment="1">
      <alignment horizontal="right"/>
    </xf>
    <xf numFmtId="1" fontId="22" fillId="0" borderId="0" xfId="0" applyNumberFormat="1" applyFont="1" applyFill="1" applyAlignment="1">
      <alignment horizontal="right"/>
    </xf>
    <xf numFmtId="170" fontId="22" fillId="46" borderId="0" xfId="731" applyNumberFormat="1" applyFont="1" applyFill="1" applyBorder="1" applyAlignment="1">
      <alignment horizontal="right"/>
    </xf>
    <xf numFmtId="175" fontId="133" fillId="0" borderId="0" xfId="0" applyNumberFormat="1" applyFont="1" applyFill="1" applyAlignment="1">
      <alignment horizontal="right"/>
    </xf>
    <xf numFmtId="0" fontId="101" fillId="0" borderId="0" xfId="240" applyFont="1" applyFill="1" applyBorder="1" applyAlignment="1">
      <alignment horizontal="center"/>
    </xf>
    <xf numFmtId="0" fontId="198" fillId="0" borderId="0" xfId="240" applyFont="1" applyFill="1" applyBorder="1" applyAlignment="1">
      <alignment horizontal="right"/>
    </xf>
    <xf numFmtId="175" fontId="199" fillId="0" borderId="0" xfId="148" applyNumberFormat="1" applyFont="1" applyFill="1" applyBorder="1" applyAlignment="1"/>
    <xf numFmtId="0" fontId="198" fillId="0" borderId="0" xfId="204" applyFont="1" applyFill="1" applyBorder="1" applyAlignment="1">
      <alignment horizontal="right"/>
    </xf>
    <xf numFmtId="175" fontId="199" fillId="46" borderId="0" xfId="148" applyNumberFormat="1" applyFont="1" applyFill="1" applyBorder="1" applyAlignment="1"/>
    <xf numFmtId="175" fontId="132" fillId="0" borderId="0" xfId="204" applyNumberFormat="1" applyFont="1" applyBorder="1"/>
    <xf numFmtId="175" fontId="132" fillId="0" borderId="11" xfId="204" applyNumberFormat="1" applyFont="1" applyBorder="1"/>
    <xf numFmtId="0" fontId="132" fillId="0" borderId="0" xfId="203" applyFont="1" applyBorder="1"/>
    <xf numFmtId="175" fontId="132" fillId="0" borderId="0" xfId="240" applyNumberFormat="1" applyFont="1" applyBorder="1"/>
    <xf numFmtId="175" fontId="132" fillId="0" borderId="0" xfId="205" applyNumberFormat="1" applyFont="1" applyBorder="1"/>
    <xf numFmtId="0" fontId="148" fillId="0" borderId="0" xfId="203" applyFont="1"/>
    <xf numFmtId="0" fontId="119" fillId="0" borderId="0" xfId="203" applyFont="1" applyAlignment="1">
      <alignment wrapText="1"/>
    </xf>
    <xf numFmtId="0" fontId="132" fillId="0" borderId="0" xfId="203" applyFont="1" applyBorder="1" applyAlignment="1">
      <alignment horizontal="right"/>
    </xf>
    <xf numFmtId="0" fontId="162" fillId="0" borderId="0" xfId="203" applyFont="1" applyBorder="1" applyAlignment="1">
      <alignment horizontal="right"/>
    </xf>
    <xf numFmtId="0" fontId="11" fillId="0" borderId="0" xfId="203" applyFont="1" applyBorder="1"/>
    <xf numFmtId="0" fontId="183" fillId="0" borderId="0" xfId="170" applyNumberFormat="1" applyFont="1" applyBorder="1" applyAlignment="1" applyProtection="1">
      <alignment horizontal="left"/>
      <protection locked="0"/>
    </xf>
    <xf numFmtId="4" fontId="24" fillId="0" borderId="0" xfId="0" applyNumberFormat="1" applyFont="1" applyAlignment="1">
      <alignment horizontal="left"/>
    </xf>
    <xf numFmtId="0" fontId="24" fillId="0" borderId="0" xfId="0" applyFont="1" applyBorder="1" applyAlignment="1">
      <alignment vertical="top" wrapText="1"/>
    </xf>
    <xf numFmtId="175" fontId="50" fillId="0" borderId="0" xfId="212" applyNumberFormat="1" applyFont="1" applyFill="1" applyProtection="1"/>
    <xf numFmtId="170" fontId="50" fillId="0" borderId="0" xfId="212" applyNumberFormat="1" applyFont="1" applyFill="1" applyProtection="1"/>
    <xf numFmtId="175" fontId="22" fillId="0" borderId="0" xfId="149" applyNumberFormat="1" applyFont="1" applyFill="1" applyBorder="1" applyAlignment="1">
      <alignment horizontal="right"/>
    </xf>
    <xf numFmtId="0" fontId="200" fillId="0" borderId="0" xfId="204" applyFont="1" applyFill="1" applyBorder="1" applyAlignment="1">
      <alignment horizontal="right"/>
    </xf>
    <xf numFmtId="0" fontId="141" fillId="46" borderId="0" xfId="204" applyFont="1" applyFill="1" applyBorder="1" applyAlignment="1">
      <alignment horizontal="right"/>
    </xf>
    <xf numFmtId="0" fontId="141" fillId="0" borderId="0" xfId="205" applyFont="1" applyFill="1" applyBorder="1" applyAlignment="1">
      <alignment horizontal="right"/>
    </xf>
    <xf numFmtId="175" fontId="202" fillId="0" borderId="0" xfId="148" applyNumberFormat="1" applyFont="1" applyFill="1" applyBorder="1" applyAlignment="1">
      <alignment horizontal="center"/>
    </xf>
    <xf numFmtId="172" fontId="183" fillId="0" borderId="0" xfId="213" applyNumberFormat="1" applyFont="1" applyFill="1" applyBorder="1" applyAlignment="1" applyProtection="1">
      <alignment horizontal="left"/>
    </xf>
    <xf numFmtId="4" fontId="183" fillId="0" borderId="0" xfId="0" applyNumberFormat="1" applyFont="1" applyFill="1" applyBorder="1" applyAlignment="1"/>
    <xf numFmtId="175" fontId="183" fillId="0" borderId="0" xfId="149" applyNumberFormat="1" applyFont="1" applyFill="1" applyBorder="1" applyAlignment="1"/>
    <xf numFmtId="175" fontId="183" fillId="0" borderId="0" xfId="149" applyNumberFormat="1" applyFont="1" applyFill="1" applyBorder="1" applyAlignment="1">
      <alignment horizontal="center" vertical="center" wrapText="1"/>
    </xf>
    <xf numFmtId="175" fontId="182" fillId="0" borderId="0" xfId="149" applyNumberFormat="1" applyFont="1" applyFill="1" applyBorder="1" applyAlignment="1"/>
    <xf numFmtId="175" fontId="183" fillId="0" borderId="0" xfId="148" applyNumberFormat="1" applyFont="1" applyFill="1" applyBorder="1" applyAlignment="1"/>
    <xf numFmtId="168" fontId="188" fillId="0" borderId="0" xfId="182" applyNumberFormat="1" applyFont="1" applyFill="1" applyBorder="1" applyProtection="1"/>
    <xf numFmtId="175" fontId="188" fillId="0" borderId="0" xfId="148" applyNumberFormat="1" applyFont="1" applyFill="1" applyBorder="1" applyAlignment="1"/>
    <xf numFmtId="175" fontId="182" fillId="0" borderId="0" xfId="148" applyNumberFormat="1" applyFont="1" applyFill="1" applyBorder="1" applyAlignment="1"/>
    <xf numFmtId="175" fontId="203" fillId="0" borderId="0" xfId="148" applyNumberFormat="1" applyFont="1" applyFill="1" applyBorder="1" applyAlignment="1"/>
    <xf numFmtId="175" fontId="183" fillId="0" borderId="0" xfId="148" applyNumberFormat="1" applyFont="1" applyFill="1" applyBorder="1" applyAlignment="1">
      <alignment horizontal="left" wrapText="1"/>
    </xf>
    <xf numFmtId="172" fontId="182" fillId="0" borderId="0" xfId="213" applyNumberFormat="1" applyFont="1" applyFill="1" applyBorder="1" applyProtection="1"/>
    <xf numFmtId="175" fontId="183" fillId="0" borderId="0" xfId="148" applyNumberFormat="1" applyFont="1" applyFill="1" applyBorder="1" applyAlignment="1">
      <alignment vertical="center"/>
    </xf>
    <xf numFmtId="168" fontId="183" fillId="0" borderId="0" xfId="185" applyFont="1" applyBorder="1" applyAlignment="1" applyProtection="1"/>
    <xf numFmtId="168" fontId="183" fillId="0" borderId="0" xfId="185" applyFont="1" applyBorder="1" applyAlignment="1" applyProtection="1">
      <alignment horizontal="left"/>
    </xf>
    <xf numFmtId="168" fontId="183" fillId="0" borderId="0" xfId="175" applyNumberFormat="1" applyFont="1" applyBorder="1" applyAlignment="1" applyProtection="1">
      <protection locked="0"/>
    </xf>
    <xf numFmtId="4" fontId="182" fillId="0" borderId="0" xfId="0" applyNumberFormat="1" applyFont="1" applyBorder="1"/>
    <xf numFmtId="168" fontId="183" fillId="0" borderId="0" xfId="184" applyFont="1" applyBorder="1" applyAlignment="1" applyProtection="1">
      <protection locked="0"/>
    </xf>
    <xf numFmtId="0" fontId="183" fillId="0" borderId="0" xfId="0" applyFont="1" applyFill="1" applyBorder="1"/>
    <xf numFmtId="168" fontId="183" fillId="0" borderId="0" xfId="186" applyNumberFormat="1" applyFont="1" applyAlignment="1" applyProtection="1">
      <alignment horizontal="left"/>
    </xf>
    <xf numFmtId="168" fontId="183" fillId="0" borderId="0" xfId="189" applyNumberFormat="1" applyFont="1" applyAlignment="1" applyProtection="1"/>
    <xf numFmtId="168" fontId="183" fillId="0" borderId="0" xfId="184" applyNumberFormat="1" applyFont="1" applyBorder="1" applyAlignment="1" applyProtection="1"/>
    <xf numFmtId="0" fontId="183" fillId="0" borderId="0" xfId="190" applyNumberFormat="1" applyFont="1" applyBorder="1" applyAlignment="1" applyProtection="1"/>
    <xf numFmtId="4" fontId="182" fillId="0" borderId="0" xfId="235" applyNumberFormat="1" applyFont="1" applyProtection="1"/>
    <xf numFmtId="49" fontId="183" fillId="0" borderId="0" xfId="178" applyNumberFormat="1" applyFont="1" applyFill="1" applyBorder="1" applyAlignment="1" applyProtection="1">
      <alignment horizontal="left"/>
      <protection locked="0"/>
    </xf>
    <xf numFmtId="168" fontId="188" fillId="0" borderId="0" xfId="178" applyFont="1" applyBorder="1"/>
    <xf numFmtId="175" fontId="188" fillId="0" borderId="0" xfId="204" applyNumberFormat="1" applyFont="1" applyBorder="1" applyAlignment="1">
      <alignment horizontal="right"/>
    </xf>
    <xf numFmtId="169" fontId="182" fillId="0" borderId="0" xfId="197" applyNumberFormat="1" applyFont="1" applyBorder="1"/>
    <xf numFmtId="168" fontId="186" fillId="0" borderId="0" xfId="181" applyFont="1"/>
    <xf numFmtId="169" fontId="205" fillId="0" borderId="0" xfId="199" applyNumberFormat="1" applyFont="1" applyBorder="1" applyAlignment="1" applyProtection="1">
      <alignment horizontal="left"/>
      <protection locked="0"/>
    </xf>
    <xf numFmtId="4" fontId="183" fillId="0" borderId="0" xfId="135" applyNumberFormat="1" applyFont="1" applyBorder="1" applyAlignment="1">
      <alignment horizontal="center" readingOrder="1"/>
    </xf>
    <xf numFmtId="0" fontId="182" fillId="0" borderId="0" xfId="135" applyFont="1" applyBorder="1"/>
    <xf numFmtId="175" fontId="182" fillId="48" borderId="0" xfId="135" applyNumberFormat="1" applyFont="1" applyFill="1" applyBorder="1"/>
    <xf numFmtId="4" fontId="183" fillId="0" borderId="0" xfId="0" applyNumberFormat="1" applyFont="1"/>
    <xf numFmtId="49" fontId="183" fillId="0" borderId="0" xfId="0" applyNumberFormat="1" applyFont="1" applyAlignment="1"/>
    <xf numFmtId="4" fontId="182" fillId="0" borderId="0" xfId="141" applyNumberFormat="1" applyFont="1" applyBorder="1"/>
    <xf numFmtId="169" fontId="183" fillId="0" borderId="0" xfId="200" applyFont="1" applyAlignment="1" applyProtection="1">
      <alignment horizontal="left"/>
      <protection locked="0"/>
    </xf>
    <xf numFmtId="169" fontId="182" fillId="0" borderId="0" xfId="200" applyFont="1"/>
    <xf numFmtId="169" fontId="183" fillId="0" borderId="0" xfId="200" applyFont="1" applyAlignment="1" applyProtection="1">
      <alignment horizontal="left" indent="2"/>
      <protection locked="0"/>
    </xf>
    <xf numFmtId="4" fontId="203" fillId="0" borderId="0" xfId="0" applyNumberFormat="1" applyFont="1" applyAlignment="1"/>
    <xf numFmtId="169" fontId="183" fillId="0" borderId="0" xfId="198" applyNumberFormat="1" applyFont="1" applyBorder="1" applyAlignment="1" applyProtection="1">
      <alignment horizontal="left"/>
      <protection locked="0"/>
    </xf>
    <xf numFmtId="169" fontId="182" fillId="0" borderId="0" xfId="198" applyNumberFormat="1" applyFont="1" applyBorder="1"/>
    <xf numFmtId="169" fontId="183" fillId="0" borderId="0" xfId="198" applyNumberFormat="1" applyFont="1" applyBorder="1" applyAlignment="1" applyProtection="1">
      <alignment horizontal="left" indent="2"/>
      <protection locked="0"/>
    </xf>
    <xf numFmtId="4" fontId="203" fillId="0" borderId="0" xfId="0" applyNumberFormat="1" applyFont="1" applyBorder="1" applyAlignment="1"/>
    <xf numFmtId="4" fontId="183" fillId="0" borderId="0" xfId="0" applyNumberFormat="1" applyFont="1" applyBorder="1"/>
    <xf numFmtId="4" fontId="183" fillId="0" borderId="0" xfId="0" applyNumberFormat="1" applyFont="1" applyBorder="1" applyAlignment="1"/>
    <xf numFmtId="0" fontId="183" fillId="0" borderId="0" xfId="0" applyFont="1" applyFill="1" applyBorder="1" applyAlignment="1"/>
    <xf numFmtId="49" fontId="183" fillId="0" borderId="0" xfId="0" applyNumberFormat="1" applyFont="1" applyBorder="1" applyAlignment="1" applyProtection="1">
      <alignment horizontal="left" vertical="center"/>
      <protection locked="0"/>
    </xf>
    <xf numFmtId="49" fontId="189" fillId="0" borderId="0" xfId="155" applyNumberFormat="1" applyFont="1" applyBorder="1" applyAlignment="1" applyProtection="1">
      <alignment vertical="center"/>
      <protection locked="0"/>
    </xf>
    <xf numFmtId="49" fontId="183" fillId="0" borderId="0" xfId="0" applyNumberFormat="1" applyFont="1" applyBorder="1" applyAlignment="1" applyProtection="1">
      <alignment horizontal="left"/>
      <protection locked="0"/>
    </xf>
    <xf numFmtId="49" fontId="182" fillId="0" borderId="0" xfId="155" applyNumberFormat="1" applyFont="1" applyBorder="1" applyAlignment="1" applyProtection="1">
      <alignment vertical="center"/>
      <protection locked="0"/>
    </xf>
    <xf numFmtId="0" fontId="206" fillId="0" borderId="0" xfId="203" applyFont="1" applyBorder="1"/>
    <xf numFmtId="170" fontId="148" fillId="0" borderId="0" xfId="706" applyNumberFormat="1" applyFont="1" applyAlignment="1">
      <alignment horizontal="center"/>
    </xf>
    <xf numFmtId="170" fontId="162" fillId="21" borderId="0" xfId="0" applyNumberFormat="1" applyFont="1" applyFill="1" applyAlignment="1">
      <alignment horizontal="left"/>
    </xf>
    <xf numFmtId="4" fontId="162" fillId="0" borderId="11" xfId="0" applyNumberFormat="1" applyFont="1" applyBorder="1" applyAlignment="1" applyProtection="1"/>
    <xf numFmtId="0" fontId="197" fillId="0" borderId="0" xfId="0" applyFont="1"/>
    <xf numFmtId="175" fontId="24" fillId="0" borderId="0" xfId="208" applyNumberFormat="1" applyFont="1" applyFill="1" applyBorder="1" applyProtection="1"/>
    <xf numFmtId="3" fontId="24" fillId="0" borderId="0" xfId="169" applyNumberFormat="1" applyFont="1" applyBorder="1" applyAlignment="1" applyProtection="1">
      <alignment horizontal="right"/>
    </xf>
    <xf numFmtId="3" fontId="24" fillId="0" borderId="0" xfId="0" applyNumberFormat="1" applyFont="1" applyBorder="1" applyAlignment="1" applyProtection="1">
      <alignment horizontal="right"/>
    </xf>
    <xf numFmtId="1" fontId="24" fillId="0" borderId="0" xfId="169" applyNumberFormat="1" applyFont="1" applyBorder="1" applyAlignment="1" applyProtection="1">
      <alignment horizontal="right"/>
    </xf>
    <xf numFmtId="170" fontId="24" fillId="0" borderId="0" xfId="170" applyNumberFormat="1" applyFont="1"/>
    <xf numFmtId="175" fontId="24" fillId="0" borderId="0" xfId="170" applyNumberFormat="1" applyFont="1"/>
    <xf numFmtId="192" fontId="24" fillId="21" borderId="0" xfId="788" applyNumberFormat="1" applyFont="1" applyFill="1" applyBorder="1" applyAlignment="1">
      <alignment horizontal="right" wrapText="1"/>
    </xf>
    <xf numFmtId="3" fontId="24" fillId="46" borderId="0" xfId="0" applyNumberFormat="1" applyFont="1" applyFill="1"/>
    <xf numFmtId="4" fontId="24" fillId="0" borderId="0" xfId="235" applyNumberFormat="1" applyFont="1" applyFill="1" applyBorder="1"/>
    <xf numFmtId="0" fontId="24" fillId="0" borderId="0" xfId="0" applyFont="1" applyBorder="1" applyAlignment="1">
      <alignment vertical="top" wrapText="1"/>
    </xf>
    <xf numFmtId="4" fontId="24" fillId="0" borderId="0" xfId="628" applyNumberFormat="1" applyFont="1" applyAlignment="1">
      <alignment horizontal="right"/>
    </xf>
    <xf numFmtId="175" fontId="22" fillId="0" borderId="0" xfId="624" applyNumberFormat="1" applyFont="1" applyBorder="1" applyAlignment="1" applyProtection="1">
      <alignment horizontal="right" wrapText="1"/>
    </xf>
    <xf numFmtId="175" fontId="158" fillId="0" borderId="0" xfId="624" applyNumberFormat="1" applyFont="1" applyBorder="1" applyAlignment="1" applyProtection="1">
      <alignment horizontal="right" wrapText="1"/>
    </xf>
    <xf numFmtId="3" fontId="133" fillId="0" borderId="0" xfId="624" applyNumberFormat="1" applyFont="1" applyProtection="1"/>
    <xf numFmtId="0" fontId="24" fillId="0" borderId="0" xfId="624" applyFont="1" applyProtection="1"/>
    <xf numFmtId="170" fontId="24" fillId="0" borderId="0" xfId="0" applyNumberFormat="1" applyFont="1" applyAlignment="1">
      <alignment wrapText="1"/>
    </xf>
    <xf numFmtId="4" fontId="11" fillId="0" borderId="0" xfId="235" applyNumberFormat="1" applyFont="1" applyBorder="1"/>
    <xf numFmtId="4" fontId="24" fillId="0" borderId="0" xfId="235" applyNumberFormat="1" applyFont="1" applyBorder="1"/>
    <xf numFmtId="4" fontId="23" fillId="0" borderId="0" xfId="235" applyNumberFormat="1" applyFont="1" applyBorder="1"/>
    <xf numFmtId="4" fontId="23" fillId="0" borderId="11" xfId="235" applyNumberFormat="1" applyFont="1" applyBorder="1"/>
    <xf numFmtId="4" fontId="24" fillId="0" borderId="11" xfId="235" applyNumberFormat="1" applyFont="1" applyBorder="1"/>
    <xf numFmtId="4" fontId="11" fillId="0" borderId="0" xfId="235" applyNumberFormat="1" applyAlignment="1">
      <alignment wrapText="1"/>
    </xf>
    <xf numFmtId="4" fontId="22" fillId="0" borderId="0" xfId="235" applyNumberFormat="1" applyFont="1" applyBorder="1"/>
    <xf numFmtId="175" fontId="24" fillId="0" borderId="0" xfId="235" applyNumberFormat="1" applyFont="1" applyBorder="1"/>
    <xf numFmtId="170" fontId="24" fillId="0" borderId="0" xfId="235" applyNumberFormat="1" applyFont="1" applyBorder="1"/>
    <xf numFmtId="170" fontId="24" fillId="0" borderId="0" xfId="235" applyNumberFormat="1" applyFont="1" applyBorder="1" applyAlignment="1">
      <alignment horizontal="right"/>
    </xf>
    <xf numFmtId="175" fontId="11" fillId="0" borderId="0" xfId="235" applyNumberFormat="1"/>
    <xf numFmtId="4" fontId="11" fillId="0" borderId="15" xfId="235" applyNumberFormat="1" applyBorder="1" applyAlignment="1"/>
    <xf numFmtId="4" fontId="22" fillId="0" borderId="15" xfId="235" applyNumberFormat="1" applyFont="1" applyBorder="1" applyAlignment="1">
      <alignment horizontal="left"/>
    </xf>
    <xf numFmtId="175" fontId="132" fillId="0" borderId="0" xfId="235" applyNumberFormat="1" applyFont="1" applyBorder="1"/>
    <xf numFmtId="4" fontId="24" fillId="0" borderId="0" xfId="235" applyNumberFormat="1" applyFont="1" applyBorder="1" applyAlignment="1">
      <alignment horizontal="center"/>
    </xf>
    <xf numFmtId="4" fontId="24" fillId="0" borderId="0" xfId="235" applyNumberFormat="1" applyFont="1" applyBorder="1" applyAlignment="1">
      <alignment horizontal="left" indent="1"/>
    </xf>
    <xf numFmtId="175" fontId="105" fillId="0" borderId="15" xfId="240" applyNumberFormat="1" applyFont="1" applyBorder="1" applyAlignment="1">
      <alignment horizontal="right"/>
    </xf>
    <xf numFmtId="170" fontId="107" fillId="0" borderId="0" xfId="235" applyNumberFormat="1" applyFont="1" applyBorder="1" applyAlignment="1" applyProtection="1">
      <alignment horizontal="right"/>
    </xf>
    <xf numFmtId="4" fontId="107" fillId="0" borderId="0" xfId="235" applyNumberFormat="1" applyFont="1" applyBorder="1" applyProtection="1"/>
    <xf numFmtId="4" fontId="24" fillId="0" borderId="15" xfId="235" applyNumberFormat="1" applyFont="1" applyBorder="1" applyAlignment="1" applyProtection="1">
      <alignment horizontal="right"/>
    </xf>
    <xf numFmtId="175" fontId="22" fillId="0" borderId="0" xfId="235" applyNumberFormat="1" applyFont="1" applyBorder="1" applyAlignment="1" applyProtection="1">
      <alignment horizontal="right"/>
    </xf>
    <xf numFmtId="175" fontId="24" fillId="0" borderId="0" xfId="235" applyNumberFormat="1" applyFont="1" applyBorder="1" applyProtection="1"/>
    <xf numFmtId="175" fontId="24" fillId="0" borderId="0" xfId="235" applyNumberFormat="1" applyFont="1" applyBorder="1" applyAlignment="1" applyProtection="1">
      <alignment horizontal="right"/>
    </xf>
    <xf numFmtId="4" fontId="22" fillId="0" borderId="0" xfId="235" applyNumberFormat="1" applyFont="1" applyBorder="1" applyProtection="1"/>
    <xf numFmtId="175" fontId="22" fillId="0" borderId="0" xfId="623" applyNumberFormat="1" applyFont="1" applyBorder="1" applyProtection="1">
      <protection locked="0"/>
    </xf>
    <xf numFmtId="175" fontId="22" fillId="0" borderId="0" xfId="235" applyNumberFormat="1" applyFont="1" applyBorder="1" applyProtection="1"/>
    <xf numFmtId="0" fontId="24" fillId="0" borderId="11" xfId="235" applyNumberFormat="1" applyFont="1" applyBorder="1" applyAlignment="1" applyProtection="1"/>
    <xf numFmtId="0" fontId="24" fillId="0" borderId="11" xfId="235" applyNumberFormat="1" applyFont="1" applyBorder="1" applyAlignment="1" applyProtection="1">
      <alignment horizontal="right"/>
    </xf>
    <xf numFmtId="0" fontId="24" fillId="0" borderId="15" xfId="235" applyNumberFormat="1" applyFont="1" applyBorder="1" applyAlignment="1" applyProtection="1">
      <alignment horizontal="right"/>
    </xf>
    <xf numFmtId="0" fontId="24" fillId="0" borderId="0" xfId="235" applyNumberFormat="1" applyFont="1" applyBorder="1" applyAlignment="1" applyProtection="1"/>
    <xf numFmtId="0" fontId="24" fillId="0" borderId="0" xfId="235" applyNumberFormat="1" applyFont="1" applyBorder="1" applyAlignment="1" applyProtection="1">
      <alignment horizontal="right"/>
    </xf>
    <xf numFmtId="0" fontId="119" fillId="0" borderId="0" xfId="235" applyFont="1" applyAlignment="1">
      <alignment horizontal="center"/>
    </xf>
    <xf numFmtId="0" fontId="67" fillId="0" borderId="0" xfId="235" applyFont="1" applyAlignment="1">
      <alignment horizontal="center"/>
    </xf>
    <xf numFmtId="0" fontId="67" fillId="0" borderId="0" xfId="235" applyFont="1" applyAlignment="1">
      <alignment horizontal="right"/>
    </xf>
    <xf numFmtId="0" fontId="55" fillId="0" borderId="0" xfId="235" applyNumberFormat="1" applyFont="1" applyFill="1" applyBorder="1" applyAlignment="1">
      <alignment horizontal="right"/>
    </xf>
    <xf numFmtId="4" fontId="24" fillId="0" borderId="0" xfId="235" applyNumberFormat="1" applyFont="1" applyFill="1" applyBorder="1" applyAlignment="1"/>
    <xf numFmtId="4" fontId="25" fillId="0" borderId="0" xfId="235" applyNumberFormat="1" applyFont="1" applyFill="1" applyBorder="1" applyAlignment="1"/>
    <xf numFmtId="4" fontId="25" fillId="0" borderId="0" xfId="235" applyNumberFormat="1" applyFont="1" applyFill="1" applyBorder="1" applyAlignment="1">
      <alignment horizontal="right"/>
    </xf>
    <xf numFmtId="4" fontId="29" fillId="0" borderId="0" xfId="235" applyNumberFormat="1" applyFont="1" applyBorder="1" applyAlignment="1">
      <alignment horizontal="right"/>
    </xf>
    <xf numFmtId="0" fontId="24" fillId="0" borderId="0" xfId="235" applyNumberFormat="1" applyFont="1" applyFill="1" applyBorder="1" applyAlignment="1"/>
    <xf numFmtId="0" fontId="24" fillId="0" borderId="0" xfId="235" applyNumberFormat="1" applyFont="1" applyFill="1" applyBorder="1" applyAlignment="1">
      <alignment horizontal="right"/>
    </xf>
    <xf numFmtId="0" fontId="24" fillId="0" borderId="0" xfId="235" applyNumberFormat="1" applyFont="1" applyFill="1" applyBorder="1" applyAlignment="1">
      <alignment horizontal="left"/>
    </xf>
    <xf numFmtId="0" fontId="24" fillId="0" borderId="0" xfId="235" applyNumberFormat="1" applyFont="1" applyBorder="1" applyAlignment="1">
      <alignment horizontal="center"/>
    </xf>
    <xf numFmtId="4" fontId="22" fillId="0" borderId="0" xfId="235" applyNumberFormat="1" applyFont="1" applyBorder="1" applyAlignment="1">
      <alignment horizontal="right" vertical="center"/>
    </xf>
    <xf numFmtId="4" fontId="22" fillId="0" borderId="0" xfId="235" applyNumberFormat="1" applyFont="1" applyBorder="1" applyAlignment="1" applyProtection="1">
      <alignment horizontal="right"/>
    </xf>
    <xf numFmtId="0" fontId="24" fillId="0" borderId="0" xfId="235" applyNumberFormat="1" applyFont="1" applyBorder="1" applyAlignment="1">
      <alignment horizontal="left" vertical="center"/>
    </xf>
    <xf numFmtId="4" fontId="24" fillId="0" borderId="0" xfId="235" applyNumberFormat="1" applyFont="1" applyBorder="1" applyAlignment="1">
      <alignment horizontal="right" vertical="center" wrapText="1"/>
    </xf>
    <xf numFmtId="0" fontId="22" fillId="0" borderId="0" xfId="235" applyNumberFormat="1" applyFont="1" applyBorder="1" applyAlignment="1">
      <alignment vertical="center"/>
    </xf>
    <xf numFmtId="4" fontId="24" fillId="0" borderId="0" xfId="235" applyNumberFormat="1" applyFont="1" applyBorder="1" applyAlignment="1">
      <alignment horizontal="right" vertical="center"/>
    </xf>
    <xf numFmtId="0" fontId="22" fillId="0" borderId="0" xfId="235" applyNumberFormat="1" applyFont="1" applyFill="1" applyBorder="1" applyAlignment="1">
      <alignment horizontal="left" vertical="center"/>
    </xf>
    <xf numFmtId="4" fontId="22" fillId="0" borderId="0" xfId="235" applyNumberFormat="1" applyFont="1" applyFill="1" applyBorder="1" applyAlignment="1">
      <alignment horizontal="right" vertical="center"/>
    </xf>
    <xf numFmtId="0" fontId="22" fillId="0" borderId="0" xfId="235" applyNumberFormat="1" applyFont="1" applyBorder="1" applyAlignment="1">
      <alignment horizontal="left" vertical="center" wrapText="1"/>
    </xf>
    <xf numFmtId="0" fontId="22" fillId="0" borderId="0" xfId="235" applyNumberFormat="1" applyFont="1" applyBorder="1" applyAlignment="1">
      <alignment horizontal="left" vertical="center"/>
    </xf>
    <xf numFmtId="0" fontId="22" fillId="0" borderId="0" xfId="235" applyNumberFormat="1" applyFont="1" applyBorder="1" applyAlignment="1">
      <alignment vertical="center" wrapText="1"/>
    </xf>
    <xf numFmtId="0" fontId="24" fillId="0" borderId="0" xfId="235" applyNumberFormat="1" applyFont="1" applyBorder="1" applyAlignment="1">
      <alignment horizontal="right" vertical="center"/>
    </xf>
    <xf numFmtId="0" fontId="24" fillId="0" borderId="0" xfId="235" applyNumberFormat="1" applyFont="1" applyAlignment="1" applyProtection="1">
      <alignment horizontal="right"/>
    </xf>
    <xf numFmtId="0" fontId="119" fillId="0" borderId="0" xfId="235" applyFont="1" applyAlignment="1"/>
    <xf numFmtId="0" fontId="28" fillId="46" borderId="21" xfId="170" applyNumberFormat="1" applyFont="1" applyFill="1" applyBorder="1" applyAlignment="1" applyProtection="1">
      <alignment horizontal="left" wrapText="1" indent="1"/>
    </xf>
    <xf numFmtId="175" fontId="24" fillId="46" borderId="21" xfId="0" applyNumberFormat="1" applyFont="1" applyFill="1" applyBorder="1"/>
    <xf numFmtId="175" fontId="0" fillId="0" borderId="0" xfId="0" applyNumberFormat="1" applyAlignment="1">
      <alignment horizontal="right"/>
    </xf>
    <xf numFmtId="169" fontId="28" fillId="0" borderId="15" xfId="198" applyNumberFormat="1" applyFont="1" applyFill="1" applyBorder="1" applyAlignment="1" applyProtection="1">
      <alignment horizontal="left" indent="1"/>
      <protection locked="0"/>
    </xf>
    <xf numFmtId="175" fontId="24" fillId="0" borderId="15" xfId="197" applyNumberFormat="1" applyFont="1" applyBorder="1" applyAlignment="1">
      <alignment horizontal="right"/>
    </xf>
    <xf numFmtId="176" fontId="24" fillId="0" borderId="15" xfId="0" applyNumberFormat="1" applyFont="1" applyBorder="1" applyAlignment="1">
      <alignment horizontal="right"/>
    </xf>
    <xf numFmtId="175" fontId="24" fillId="0" borderId="15" xfId="198" applyNumberFormat="1" applyFont="1" applyFill="1" applyBorder="1" applyAlignment="1">
      <alignment horizontal="right"/>
    </xf>
    <xf numFmtId="4" fontId="24" fillId="0" borderId="15" xfId="0" applyNumberFormat="1" applyFont="1" applyBorder="1" applyAlignment="1">
      <alignment horizontal="right"/>
    </xf>
    <xf numFmtId="4" fontId="11" fillId="0" borderId="21" xfId="0" applyNumberFormat="1" applyFont="1" applyBorder="1"/>
    <xf numFmtId="14" fontId="24" fillId="0" borderId="21" xfId="0" applyNumberFormat="1" applyFont="1" applyBorder="1" applyAlignment="1">
      <alignment vertical="top" wrapText="1"/>
    </xf>
    <xf numFmtId="0" fontId="24" fillId="0" borderId="21" xfId="0" applyFont="1" applyBorder="1" applyAlignment="1">
      <alignment vertical="top" wrapText="1"/>
    </xf>
    <xf numFmtId="169" fontId="22" fillId="0" borderId="0" xfId="183" applyNumberFormat="1" applyFont="1" applyAlignment="1" applyProtection="1">
      <alignment horizontal="right"/>
    </xf>
    <xf numFmtId="170" fontId="22" fillId="0" borderId="0" xfId="235" applyNumberFormat="1" applyFont="1"/>
    <xf numFmtId="0" fontId="22" fillId="0" borderId="0" xfId="235" applyFont="1"/>
    <xf numFmtId="49" fontId="28" fillId="0" borderId="0" xfId="216" applyNumberFormat="1" applyFont="1" applyBorder="1" applyAlignment="1" applyProtection="1">
      <alignment horizontal="left" wrapText="1"/>
    </xf>
    <xf numFmtId="0" fontId="28" fillId="0" borderId="28" xfId="634" applyNumberFormat="1" applyFont="1" applyBorder="1" applyAlignment="1" applyProtection="1">
      <alignment horizontal="left" wrapText="1" indent="1"/>
      <protection locked="0"/>
    </xf>
    <xf numFmtId="169" fontId="24" fillId="46" borderId="28" xfId="1167" applyNumberFormat="1" applyFont="1" applyFill="1" applyBorder="1" applyProtection="1"/>
    <xf numFmtId="175" fontId="24" fillId="0" borderId="0" xfId="624" applyNumberFormat="1" applyFont="1" applyBorder="1" applyAlignment="1" applyProtection="1">
      <alignment horizontal="right" wrapText="1"/>
    </xf>
    <xf numFmtId="0" fontId="24" fillId="0" borderId="0" xfId="0" applyFont="1" applyBorder="1" applyAlignment="1">
      <alignment horizontal="left" wrapText="1"/>
    </xf>
    <xf numFmtId="168" fontId="28" fillId="0" borderId="0" xfId="169" applyFont="1" applyFill="1" applyBorder="1" applyAlignment="1" applyProtection="1">
      <alignment horizontal="left"/>
      <protection locked="0"/>
    </xf>
    <xf numFmtId="0" fontId="24" fillId="0" borderId="0" xfId="0" applyFont="1" applyBorder="1" applyAlignment="1">
      <alignment horizontal="left" vertical="center" wrapText="1"/>
    </xf>
    <xf numFmtId="4" fontId="55" fillId="0" borderId="0" xfId="0" applyNumberFormat="1" applyFont="1" applyBorder="1" applyAlignment="1">
      <alignment horizontal="left"/>
    </xf>
    <xf numFmtId="4" fontId="55" fillId="0" borderId="0" xfId="0" applyNumberFormat="1" applyFont="1" applyBorder="1" applyAlignment="1">
      <alignment horizontal="left" vertical="center"/>
    </xf>
    <xf numFmtId="4" fontId="11" fillId="0" borderId="0" xfId="0" applyNumberFormat="1" applyFont="1" applyBorder="1" applyAlignment="1">
      <alignment horizontal="left" vertical="center"/>
    </xf>
    <xf numFmtId="14" fontId="24" fillId="0" borderId="0" xfId="0" applyNumberFormat="1" applyFont="1" applyBorder="1" applyAlignment="1">
      <alignment horizontal="left" vertical="center" wrapText="1"/>
    </xf>
    <xf numFmtId="4" fontId="24" fillId="0" borderId="0" xfId="0" applyNumberFormat="1" applyFont="1" applyBorder="1" applyAlignment="1">
      <alignment horizontal="left" vertical="center"/>
    </xf>
    <xf numFmtId="0" fontId="50" fillId="0" borderId="0" xfId="0" applyFont="1" applyAlignment="1">
      <alignment horizontal="left" vertical="center" wrapText="1"/>
    </xf>
    <xf numFmtId="172" fontId="24" fillId="0" borderId="0" xfId="213" applyNumberFormat="1" applyFont="1" applyFill="1" applyBorder="1" applyAlignment="1" applyProtection="1">
      <alignment horizontal="left" vertical="center"/>
    </xf>
    <xf numFmtId="0" fontId="24" fillId="0" borderId="0" xfId="168" applyFont="1" applyFill="1" applyBorder="1" applyAlignment="1">
      <alignment horizontal="right" wrapText="1"/>
    </xf>
    <xf numFmtId="0" fontId="147" fillId="0" borderId="0" xfId="0" applyFont="1" applyAlignment="1"/>
    <xf numFmtId="0" fontId="24" fillId="0" borderId="0" xfId="0" applyNumberFormat="1" applyFont="1" applyAlignment="1">
      <alignment horizontal="right"/>
    </xf>
    <xf numFmtId="14" fontId="24" fillId="0" borderId="0" xfId="0" applyNumberFormat="1" applyFont="1" applyAlignment="1">
      <alignment horizontal="right"/>
    </xf>
    <xf numFmtId="20" fontId="24" fillId="0" borderId="0" xfId="0" applyNumberFormat="1" applyFont="1" applyAlignment="1">
      <alignment horizontal="right"/>
    </xf>
    <xf numFmtId="0" fontId="147" fillId="0" borderId="0" xfId="0" applyFont="1" applyAlignment="1">
      <alignment vertical="center" wrapText="1"/>
    </xf>
    <xf numFmtId="0" fontId="141" fillId="0" borderId="0" xfId="204" applyFont="1" applyFill="1" applyBorder="1" applyAlignment="1">
      <alignment horizontal="right"/>
    </xf>
    <xf numFmtId="4" fontId="24" fillId="0" borderId="0" xfId="146" applyNumberFormat="1" applyFont="1" applyFill="1" applyBorder="1" applyAlignment="1">
      <alignment horizontal="right"/>
    </xf>
    <xf numFmtId="0" fontId="141" fillId="0" borderId="0" xfId="204" applyFont="1" applyFill="1" applyBorder="1" applyAlignment="1">
      <alignment horizontal="right"/>
    </xf>
    <xf numFmtId="0" fontId="141" fillId="0" borderId="0" xfId="240" applyFont="1" applyFill="1" applyBorder="1" applyAlignment="1">
      <alignment horizontal="right"/>
    </xf>
    <xf numFmtId="0" fontId="141" fillId="0" borderId="0" xfId="204" applyFont="1" applyFill="1" applyBorder="1" applyAlignment="1">
      <alignment horizontal="right"/>
    </xf>
    <xf numFmtId="4" fontId="148" fillId="56" borderId="0" xfId="135" applyNumberFormat="1" applyFont="1" applyFill="1"/>
    <xf numFmtId="0" fontId="141" fillId="0" borderId="0" xfId="204" applyFont="1" applyFill="1" applyBorder="1" applyAlignment="1">
      <alignment horizontal="right"/>
    </xf>
    <xf numFmtId="175" fontId="24" fillId="0" borderId="0" xfId="213" applyNumberFormat="1" applyFont="1" applyFill="1" applyBorder="1" applyAlignment="1" applyProtection="1">
      <alignment horizontal="right"/>
    </xf>
    <xf numFmtId="175" fontId="24" fillId="0" borderId="0" xfId="183" applyNumberFormat="1" applyFont="1" applyAlignment="1" applyProtection="1">
      <alignment horizontal="right"/>
    </xf>
    <xf numFmtId="4" fontId="24" fillId="0" borderId="0" xfId="0" applyNumberFormat="1" applyFont="1" applyFill="1" applyBorder="1" applyAlignment="1">
      <alignment horizontal="left" wrapText="1"/>
    </xf>
    <xf numFmtId="0" fontId="141" fillId="0" borderId="0" xfId="204" applyFont="1" applyFill="1" applyBorder="1" applyAlignment="1">
      <alignment horizontal="right"/>
    </xf>
    <xf numFmtId="0" fontId="141" fillId="0" borderId="0" xfId="204" applyFont="1" applyFill="1" applyBorder="1" applyAlignment="1">
      <alignment horizontal="right"/>
    </xf>
    <xf numFmtId="169" fontId="28" fillId="0" borderId="0" xfId="185" applyNumberFormat="1" applyFont="1" applyProtection="1"/>
    <xf numFmtId="49" fontId="22" fillId="0" borderId="0" xfId="0" applyNumberFormat="1" applyFont="1" applyFill="1" applyBorder="1" applyAlignment="1">
      <alignment wrapText="1"/>
    </xf>
    <xf numFmtId="3" fontId="22" fillId="21" borderId="0" xfId="0" applyNumberFormat="1" applyFont="1" applyFill="1" applyBorder="1" applyAlignment="1">
      <alignment horizontal="right" wrapText="1"/>
    </xf>
    <xf numFmtId="189" fontId="24" fillId="0" borderId="0" xfId="788" applyNumberFormat="1" applyFont="1" applyFill="1" applyBorder="1" applyAlignment="1">
      <alignment horizontal="right" wrapText="1"/>
    </xf>
    <xf numFmtId="3" fontId="66" fillId="0" borderId="0" xfId="176" applyNumberFormat="1" applyFont="1" applyFill="1" applyAlignment="1">
      <alignment horizontal="right"/>
    </xf>
    <xf numFmtId="3" fontId="50" fillId="0" borderId="0" xfId="1080" applyNumberFormat="1" applyFont="1" applyFill="1" applyAlignment="1">
      <alignment horizontal="right"/>
    </xf>
    <xf numFmtId="3" fontId="24" fillId="21" borderId="0" xfId="581" applyNumberFormat="1" applyFont="1" applyFill="1" applyBorder="1" applyAlignment="1">
      <alignment horizontal="right" wrapText="1"/>
    </xf>
    <xf numFmtId="3" fontId="24" fillId="21" borderId="0" xfId="727" applyNumberFormat="1" applyFont="1" applyFill="1" applyBorder="1" applyAlignment="1">
      <alignment horizontal="right" wrapText="1"/>
    </xf>
    <xf numFmtId="3" fontId="22" fillId="21" borderId="0" xfId="735" applyNumberFormat="1" applyFont="1" applyFill="1" applyBorder="1" applyAlignment="1">
      <alignment horizontal="right" wrapText="1"/>
    </xf>
    <xf numFmtId="3" fontId="22" fillId="21" borderId="0" xfId="853" applyNumberFormat="1" applyFont="1" applyFill="1" applyBorder="1" applyAlignment="1">
      <alignment horizontal="right" wrapText="1"/>
    </xf>
    <xf numFmtId="3" fontId="24" fillId="21" borderId="0" xfId="788" applyNumberFormat="1" applyFont="1" applyFill="1" applyBorder="1" applyAlignment="1">
      <alignment horizontal="right" wrapText="1"/>
    </xf>
    <xf numFmtId="3" fontId="24" fillId="21" borderId="0" xfId="852" applyNumberFormat="1" applyFont="1" applyFill="1" applyBorder="1" applyAlignment="1">
      <alignment horizontal="right" wrapText="1"/>
    </xf>
    <xf numFmtId="3" fontId="24" fillId="21" borderId="0" xfId="633" applyNumberFormat="1" applyFont="1" applyFill="1" applyBorder="1" applyAlignment="1">
      <alignment horizontal="right" vertical="top" wrapText="1"/>
    </xf>
    <xf numFmtId="3" fontId="24" fillId="21" borderId="0" xfId="858" applyNumberFormat="1" applyFont="1" applyFill="1" applyBorder="1" applyAlignment="1">
      <alignment horizontal="right" wrapText="1"/>
    </xf>
    <xf numFmtId="3" fontId="24" fillId="21" borderId="0" xfId="859" applyNumberFormat="1" applyFont="1" applyFill="1" applyBorder="1" applyAlignment="1">
      <alignment horizontal="right" wrapText="1"/>
    </xf>
    <xf numFmtId="4" fontId="24" fillId="21" borderId="0" xfId="860" applyNumberFormat="1" applyFont="1" applyFill="1" applyBorder="1" applyAlignment="1">
      <alignment horizontal="left" wrapText="1"/>
    </xf>
    <xf numFmtId="4" fontId="24" fillId="21" borderId="0" xfId="861" applyNumberFormat="1" applyFont="1" applyFill="1" applyBorder="1" applyAlignment="1">
      <alignment horizontal="left" wrapText="1"/>
    </xf>
    <xf numFmtId="0" fontId="24" fillId="21" borderId="0" xfId="860" applyFont="1" applyFill="1" applyAlignment="1"/>
    <xf numFmtId="3" fontId="24" fillId="21" borderId="0" xfId="862" applyNumberFormat="1" applyFont="1" applyFill="1" applyBorder="1" applyAlignment="1">
      <alignment horizontal="right" wrapText="1"/>
    </xf>
    <xf numFmtId="3" fontId="24" fillId="21" borderId="0" xfId="864" applyNumberFormat="1" applyFont="1" applyFill="1" applyBorder="1" applyAlignment="1">
      <alignment horizontal="right" wrapText="1"/>
    </xf>
    <xf numFmtId="3" fontId="24" fillId="21" borderId="0" xfId="854" applyNumberFormat="1" applyFont="1" applyFill="1" applyBorder="1" applyAlignment="1">
      <alignment horizontal="right" wrapText="1"/>
    </xf>
    <xf numFmtId="3" fontId="24" fillId="21" borderId="0" xfId="855" applyNumberFormat="1" applyFont="1" applyFill="1" applyBorder="1" applyAlignment="1">
      <alignment horizontal="right" wrapText="1"/>
    </xf>
    <xf numFmtId="3" fontId="24" fillId="21" borderId="0" xfId="856" applyNumberFormat="1" applyFont="1" applyFill="1" applyBorder="1" applyAlignment="1">
      <alignment horizontal="right" wrapText="1"/>
    </xf>
    <xf numFmtId="3" fontId="24" fillId="21" borderId="0" xfId="857" applyNumberFormat="1" applyFont="1" applyFill="1" applyBorder="1" applyAlignment="1">
      <alignment horizontal="right" wrapText="1"/>
    </xf>
    <xf numFmtId="3" fontId="24" fillId="21" borderId="0" xfId="863" applyNumberFormat="1" applyFont="1" applyFill="1" applyBorder="1" applyAlignment="1">
      <alignment horizontal="right" wrapText="1"/>
    </xf>
    <xf numFmtId="4" fontId="24" fillId="0" borderId="0" xfId="707" applyNumberFormat="1" applyFont="1" applyBorder="1" applyAlignment="1">
      <alignment horizontal="left" vertical="top" wrapText="1"/>
    </xf>
    <xf numFmtId="4" fontId="24" fillId="0" borderId="0" xfId="707" applyNumberFormat="1" applyFont="1" applyBorder="1" applyAlignment="1">
      <alignment horizontal="left" vertical="top" wrapText="1" indent="1"/>
    </xf>
    <xf numFmtId="4" fontId="24" fillId="0" borderId="0" xfId="707" applyNumberFormat="1" applyFont="1" applyBorder="1" applyAlignment="1">
      <alignment horizontal="left" vertical="top" wrapText="1" indent="2"/>
    </xf>
    <xf numFmtId="3" fontId="24" fillId="21" borderId="0" xfId="866" applyNumberFormat="1" applyFont="1" applyFill="1" applyBorder="1" applyAlignment="1">
      <alignment horizontal="right" wrapText="1"/>
    </xf>
    <xf numFmtId="0" fontId="141" fillId="0" borderId="0" xfId="240" applyFont="1" applyFill="1" applyBorder="1" applyAlignment="1">
      <alignment horizontal="right"/>
    </xf>
    <xf numFmtId="0" fontId="141" fillId="55" borderId="0" xfId="204" applyFont="1" applyFill="1" applyBorder="1" applyAlignment="1">
      <alignment horizontal="right"/>
    </xf>
    <xf numFmtId="4" fontId="183" fillId="0" borderId="0" xfId="0" applyNumberFormat="1" applyFont="1" applyAlignment="1">
      <alignment horizontal="center"/>
    </xf>
    <xf numFmtId="4" fontId="192" fillId="0" borderId="0" xfId="0" applyNumberFormat="1" applyFont="1" applyAlignment="1">
      <alignment horizontal="center"/>
    </xf>
    <xf numFmtId="0" fontId="141" fillId="0" borderId="0" xfId="204" applyFont="1" applyFill="1" applyBorder="1" applyAlignment="1">
      <alignment horizontal="right"/>
    </xf>
    <xf numFmtId="0" fontId="24" fillId="0" borderId="0" xfId="168" applyFont="1" applyBorder="1" applyAlignment="1" applyProtection="1">
      <alignment horizontal="left" wrapText="1"/>
    </xf>
    <xf numFmtId="3" fontId="24" fillId="0" borderId="0" xfId="168" applyNumberFormat="1" applyFont="1" applyBorder="1" applyAlignment="1" applyProtection="1">
      <alignment horizontal="right"/>
    </xf>
    <xf numFmtId="0" fontId="141" fillId="0" borderId="0" xfId="240" applyFont="1" applyFill="1" applyBorder="1" applyAlignment="1">
      <alignment horizontal="right"/>
    </xf>
    <xf numFmtId="0" fontId="141" fillId="0" borderId="0" xfId="204" applyFont="1" applyFill="1" applyBorder="1" applyAlignment="1">
      <alignment horizontal="right"/>
    </xf>
    <xf numFmtId="175" fontId="119" fillId="0" borderId="0" xfId="149" applyNumberFormat="1" applyFont="1" applyFill="1" applyBorder="1" applyAlignment="1"/>
    <xf numFmtId="4" fontId="25" fillId="0" borderId="0" xfId="626" applyFont="1" applyBorder="1" applyAlignment="1" applyProtection="1">
      <alignment horizontal="right"/>
    </xf>
    <xf numFmtId="4" fontId="29" fillId="0" borderId="0" xfId="626" applyFont="1" applyBorder="1" applyAlignment="1" applyProtection="1">
      <alignment horizontal="left"/>
    </xf>
    <xf numFmtId="4" fontId="29" fillId="0" borderId="0" xfId="626" applyFont="1" applyBorder="1" applyAlignment="1" applyProtection="1">
      <alignment horizontal="right"/>
    </xf>
    <xf numFmtId="4" fontId="24" fillId="0" borderId="0" xfId="626" applyFont="1" applyBorder="1" applyAlignment="1" applyProtection="1">
      <alignment horizontal="right"/>
    </xf>
    <xf numFmtId="169" fontId="28" fillId="0" borderId="12" xfId="1207" applyNumberFormat="1" applyFont="1" applyFill="1" applyBorder="1" applyAlignment="1" applyProtection="1">
      <alignment horizontal="left"/>
    </xf>
    <xf numFmtId="169" fontId="28" fillId="0" borderId="12" xfId="1207" applyNumberFormat="1" applyFont="1" applyFill="1" applyBorder="1" applyAlignment="1" applyProtection="1">
      <alignment horizontal="right"/>
    </xf>
    <xf numFmtId="169" fontId="28" fillId="0" borderId="0" xfId="1207" applyNumberFormat="1" applyFont="1" applyFill="1" applyBorder="1" applyAlignment="1" applyProtection="1">
      <alignment horizontal="left"/>
    </xf>
    <xf numFmtId="169" fontId="28" fillId="0" borderId="0" xfId="1207" applyNumberFormat="1" applyFont="1" applyFill="1" applyBorder="1" applyAlignment="1" applyProtection="1">
      <alignment horizontal="right"/>
    </xf>
    <xf numFmtId="169" fontId="28" fillId="0" borderId="11" xfId="1207" applyNumberFormat="1" applyFont="1" applyFill="1" applyBorder="1" applyAlignment="1" applyProtection="1">
      <alignment horizontal="left"/>
    </xf>
    <xf numFmtId="169" fontId="28" fillId="0" borderId="11" xfId="1207" applyNumberFormat="1" applyFont="1" applyFill="1" applyBorder="1" applyAlignment="1" applyProtection="1">
      <alignment horizontal="right"/>
    </xf>
    <xf numFmtId="1" fontId="27" fillId="0" borderId="0" xfId="1208" applyNumberFormat="1" applyFont="1" applyBorder="1" applyAlignment="1" applyProtection="1">
      <alignment horizontal="left"/>
      <protection locked="0"/>
    </xf>
    <xf numFmtId="169" fontId="27" fillId="0" borderId="0" xfId="1207" applyNumberFormat="1" applyFont="1" applyFill="1" applyBorder="1" applyAlignment="1" applyProtection="1">
      <alignment horizontal="right"/>
    </xf>
    <xf numFmtId="172" fontId="66" fillId="0" borderId="0" xfId="1168" applyNumberFormat="1" applyFont="1" applyFill="1" applyBorder="1" applyProtection="1"/>
    <xf numFmtId="172" fontId="27" fillId="0" borderId="0" xfId="1209" applyNumberFormat="1" applyFont="1" applyBorder="1" applyAlignment="1" applyProtection="1">
      <alignment horizontal="left" indent="1"/>
    </xf>
    <xf numFmtId="4" fontId="27" fillId="0" borderId="0" xfId="1207" applyNumberFormat="1" applyFont="1" applyFill="1" applyBorder="1" applyAlignment="1" applyProtection="1">
      <alignment horizontal="right"/>
    </xf>
    <xf numFmtId="4" fontId="22" fillId="0" borderId="0" xfId="626" applyNumberFormat="1" applyFont="1" applyBorder="1" applyAlignment="1" applyProtection="1">
      <alignment horizontal="right"/>
    </xf>
    <xf numFmtId="4" fontId="22" fillId="0" borderId="0" xfId="626" applyFont="1" applyBorder="1" applyAlignment="1" applyProtection="1">
      <alignment horizontal="right"/>
    </xf>
    <xf numFmtId="169" fontId="28" fillId="0" borderId="0" xfId="1208" applyNumberFormat="1" applyFont="1" applyBorder="1" applyAlignment="1" applyProtection="1">
      <alignment horizontal="left" indent="2"/>
      <protection locked="0"/>
    </xf>
    <xf numFmtId="4" fontId="24" fillId="0" borderId="0" xfId="0" applyNumberFormat="1" applyFont="1" applyFill="1" applyBorder="1" applyAlignment="1">
      <alignment horizontal="right" vertical="top" wrapText="1"/>
    </xf>
    <xf numFmtId="0" fontId="24" fillId="0" borderId="0" xfId="0" applyFont="1" applyFill="1" applyBorder="1" applyAlignment="1">
      <alignment horizontal="right" vertical="top" wrapText="1"/>
    </xf>
    <xf numFmtId="2" fontId="24" fillId="0" borderId="0" xfId="0" applyNumberFormat="1" applyFont="1" applyFill="1" applyBorder="1" applyAlignment="1">
      <alignment horizontal="right" vertical="top" wrapText="1"/>
    </xf>
    <xf numFmtId="169" fontId="28" fillId="0" borderId="0" xfId="1208" applyNumberFormat="1" applyFont="1" applyBorder="1" applyAlignment="1" applyProtection="1">
      <alignment horizontal="left" vertical="top" wrapText="1" indent="2"/>
      <protection locked="0"/>
    </xf>
    <xf numFmtId="4" fontId="22" fillId="0" borderId="0" xfId="235" applyNumberFormat="1" applyFont="1" applyFill="1" applyBorder="1" applyAlignment="1">
      <alignment horizontal="right" vertical="top" wrapText="1"/>
    </xf>
    <xf numFmtId="4" fontId="24" fillId="0" borderId="0" xfId="235" applyNumberFormat="1" applyFont="1" applyFill="1" applyBorder="1" applyAlignment="1">
      <alignment horizontal="right" vertical="top" wrapText="1"/>
    </xf>
    <xf numFmtId="0" fontId="27" fillId="0" borderId="0" xfId="851" applyNumberFormat="1" applyFont="1" applyBorder="1" applyAlignment="1" applyProtection="1">
      <alignment horizontal="left" wrapText="1"/>
      <protection locked="0"/>
    </xf>
    <xf numFmtId="0" fontId="27" fillId="0" borderId="0" xfId="851" applyNumberFormat="1" applyFont="1" applyBorder="1" applyAlignment="1" applyProtection="1">
      <alignment horizontal="left" wrapText="1" indent="1"/>
      <protection locked="0"/>
    </xf>
    <xf numFmtId="0" fontId="28" fillId="0" borderId="0" xfId="851" applyNumberFormat="1" applyFont="1" applyBorder="1" applyAlignment="1" applyProtection="1">
      <alignment horizontal="left" wrapText="1"/>
      <protection locked="0"/>
    </xf>
    <xf numFmtId="0" fontId="28" fillId="0" borderId="0" xfId="851" applyNumberFormat="1" applyFont="1" applyBorder="1" applyAlignment="1" applyProtection="1">
      <alignment horizontal="left" wrapText="1" indent="1"/>
      <protection locked="0"/>
    </xf>
    <xf numFmtId="1" fontId="28" fillId="0" borderId="11" xfId="1208" applyNumberFormat="1" applyFont="1" applyBorder="1" applyAlignment="1" applyProtection="1">
      <protection locked="0"/>
    </xf>
    <xf numFmtId="1" fontId="28" fillId="0" borderId="0" xfId="1208" applyNumberFormat="1" applyFont="1" applyBorder="1" applyAlignment="1" applyProtection="1">
      <protection locked="0"/>
    </xf>
    <xf numFmtId="4" fontId="24" fillId="0" borderId="0" xfId="626" applyFont="1" applyBorder="1" applyAlignment="1" applyProtection="1">
      <alignment horizontal="left"/>
    </xf>
    <xf numFmtId="4" fontId="29" fillId="0" borderId="0" xfId="1210" applyFont="1" applyBorder="1" applyAlignment="1" applyProtection="1">
      <alignment horizontal="left"/>
    </xf>
    <xf numFmtId="4" fontId="29" fillId="0" borderId="0" xfId="1210" applyFont="1" applyBorder="1" applyAlignment="1" applyProtection="1">
      <alignment horizontal="right"/>
    </xf>
    <xf numFmtId="4" fontId="24" fillId="0" borderId="0" xfId="1210" applyFont="1" applyBorder="1" applyAlignment="1" applyProtection="1">
      <alignment horizontal="right"/>
    </xf>
    <xf numFmtId="4" fontId="24" fillId="0" borderId="0" xfId="1210" applyFont="1"/>
    <xf numFmtId="4" fontId="24" fillId="0" borderId="12" xfId="1210" applyFont="1" applyFill="1" applyBorder="1" applyAlignment="1" applyProtection="1">
      <alignment horizontal="left"/>
    </xf>
    <xf numFmtId="4" fontId="24" fillId="0" borderId="12" xfId="1210" applyFont="1" applyFill="1" applyBorder="1" applyAlignment="1" applyProtection="1">
      <alignment horizontal="right"/>
    </xf>
    <xf numFmtId="172" fontId="24" fillId="0" borderId="0" xfId="1211" applyFont="1" applyFill="1" applyBorder="1" applyAlignment="1" applyProtection="1">
      <alignment horizontal="left"/>
    </xf>
    <xf numFmtId="0" fontId="24" fillId="0" borderId="0" xfId="1212" applyNumberFormat="1" applyFont="1" applyFill="1" applyBorder="1" applyAlignment="1" applyProtection="1">
      <alignment horizontal="right"/>
    </xf>
    <xf numFmtId="168" fontId="28" fillId="0" borderId="0" xfId="1213" applyFont="1" applyFill="1" applyBorder="1" applyAlignment="1" applyProtection="1">
      <alignment horizontal="right"/>
    </xf>
    <xf numFmtId="168" fontId="78" fillId="0" borderId="11" xfId="1213" applyFont="1" applyFill="1" applyBorder="1" applyAlignment="1" applyProtection="1">
      <alignment horizontal="right"/>
    </xf>
    <xf numFmtId="168" fontId="24" fillId="0" borderId="0" xfId="1214" applyFont="1" applyProtection="1"/>
    <xf numFmtId="4" fontId="24" fillId="0" borderId="0" xfId="1210" applyFont="1" applyBorder="1" applyProtection="1"/>
    <xf numFmtId="4" fontId="27" fillId="0" borderId="0" xfId="235" applyNumberFormat="1" applyFont="1" applyFill="1" applyBorder="1" applyAlignment="1">
      <alignment horizontal="right" wrapText="1"/>
    </xf>
    <xf numFmtId="4" fontId="28" fillId="0" borderId="0" xfId="235" applyNumberFormat="1" applyFont="1" applyFill="1" applyBorder="1" applyAlignment="1">
      <alignment horizontal="right" vertical="top" wrapText="1"/>
    </xf>
    <xf numFmtId="3" fontId="28" fillId="0" borderId="0" xfId="235" applyNumberFormat="1" applyFont="1" applyFill="1" applyBorder="1" applyAlignment="1">
      <alignment horizontal="right" vertical="top" wrapText="1"/>
    </xf>
    <xf numFmtId="4" fontId="24" fillId="0" borderId="11" xfId="1210" applyFont="1" applyBorder="1" applyAlignment="1" applyProtection="1">
      <alignment wrapText="1"/>
    </xf>
    <xf numFmtId="174" fontId="24" fillId="0" borderId="11" xfId="1210" applyNumberFormat="1" applyFont="1" applyFill="1" applyBorder="1" applyAlignment="1" applyProtection="1">
      <alignment horizontal="right"/>
    </xf>
    <xf numFmtId="4" fontId="24" fillId="0" borderId="0" xfId="1210" applyFont="1" applyBorder="1"/>
    <xf numFmtId="174" fontId="24" fillId="0" borderId="0" xfId="1210" applyNumberFormat="1" applyFont="1" applyFill="1" applyBorder="1" applyAlignment="1" applyProtection="1">
      <alignment horizontal="right"/>
    </xf>
    <xf numFmtId="0" fontId="24" fillId="0" borderId="0" xfId="1210" applyNumberFormat="1" applyFont="1" applyBorder="1" applyAlignment="1"/>
    <xf numFmtId="4" fontId="24" fillId="0" borderId="0" xfId="1210" applyFont="1" applyAlignment="1">
      <alignment wrapText="1"/>
    </xf>
    <xf numFmtId="168" fontId="24" fillId="0" borderId="0" xfId="210" applyNumberFormat="1" applyFont="1" applyAlignment="1"/>
    <xf numFmtId="4" fontId="24" fillId="0" borderId="0" xfId="1210" applyFont="1" applyAlignment="1">
      <alignment horizontal="justify" wrapText="1"/>
    </xf>
    <xf numFmtId="0" fontId="24" fillId="0" borderId="0" xfId="1210" applyNumberFormat="1" applyFont="1" applyBorder="1" applyAlignment="1">
      <alignment horizontal="left"/>
    </xf>
    <xf numFmtId="4" fontId="24" fillId="0" borderId="0" xfId="1210" applyFont="1" applyAlignment="1">
      <alignment horizontal="right"/>
    </xf>
    <xf numFmtId="0" fontId="133" fillId="55" borderId="15" xfId="0" applyFont="1" applyFill="1" applyBorder="1" applyAlignment="1">
      <alignment horizontal="left" indent="1"/>
    </xf>
    <xf numFmtId="0" fontId="141" fillId="55" borderId="15" xfId="204" applyFont="1" applyFill="1" applyBorder="1" applyAlignment="1">
      <alignment horizontal="right"/>
    </xf>
    <xf numFmtId="172" fontId="50" fillId="0" borderId="15" xfId="213" applyNumberFormat="1" applyFont="1" applyFill="1" applyBorder="1" applyProtection="1"/>
    <xf numFmtId="4" fontId="24" fillId="0" borderId="0" xfId="1210" applyFont="1" applyFill="1" applyBorder="1" applyAlignment="1" applyProtection="1">
      <alignment horizontal="right"/>
    </xf>
    <xf numFmtId="0" fontId="141" fillId="55" borderId="0" xfId="204" applyFont="1" applyFill="1" applyBorder="1" applyAlignment="1"/>
    <xf numFmtId="0" fontId="28" fillId="46" borderId="0" xfId="1163" applyNumberFormat="1" applyFont="1" applyFill="1" applyBorder="1" applyAlignment="1" applyProtection="1">
      <alignment horizontal="right" wrapText="1"/>
    </xf>
    <xf numFmtId="0" fontId="28" fillId="46" borderId="0" xfId="215" applyNumberFormat="1" applyFont="1" applyFill="1" applyBorder="1" applyAlignment="1" applyProtection="1">
      <alignment horizontal="right" wrapText="1"/>
    </xf>
    <xf numFmtId="175" fontId="24" fillId="0" borderId="0" xfId="192" applyNumberFormat="1" applyFont="1" applyBorder="1" applyAlignment="1" applyProtection="1">
      <alignment horizontal="right"/>
    </xf>
    <xf numFmtId="0" fontId="28" fillId="0" borderId="0" xfId="206" applyFont="1" applyAlignment="1">
      <alignment horizontal="left"/>
    </xf>
    <xf numFmtId="169" fontId="28" fillId="0" borderId="0" xfId="1026" applyFont="1" applyBorder="1" applyAlignment="1" applyProtection="1">
      <alignment horizontal="left" indent="1"/>
      <protection locked="0"/>
    </xf>
    <xf numFmtId="0" fontId="28" fillId="0" borderId="0" xfId="0" applyNumberFormat="1" applyFont="1" applyFill="1" applyBorder="1" applyAlignment="1" applyProtection="1">
      <alignment horizontal="right"/>
    </xf>
    <xf numFmtId="175" fontId="24" fillId="0" borderId="0" xfId="1026" applyNumberFormat="1" applyFont="1" applyFill="1" applyBorder="1" applyAlignment="1">
      <alignment horizontal="right"/>
    </xf>
    <xf numFmtId="175" fontId="24" fillId="0" borderId="0" xfId="1026" applyNumberFormat="1" applyFont="1" applyBorder="1" applyAlignment="1">
      <alignment horizontal="right"/>
    </xf>
    <xf numFmtId="175" fontId="133" fillId="0" borderId="0" xfId="0" applyNumberFormat="1" applyFont="1" applyBorder="1" applyAlignment="1">
      <alignment horizontal="right"/>
    </xf>
    <xf numFmtId="169" fontId="24" fillId="0" borderId="0" xfId="1026" applyFont="1" applyBorder="1"/>
    <xf numFmtId="0" fontId="104" fillId="0" borderId="0" xfId="235" applyFont="1" applyBorder="1" applyAlignment="1">
      <alignment wrapText="1"/>
    </xf>
    <xf numFmtId="175" fontId="23" fillId="0" borderId="0" xfId="235" applyNumberFormat="1" applyFont="1" applyBorder="1"/>
    <xf numFmtId="168" fontId="27" fillId="0" borderId="33" xfId="169" applyNumberFormat="1" applyFont="1" applyBorder="1" applyAlignment="1" applyProtection="1">
      <alignment horizontal="left"/>
    </xf>
    <xf numFmtId="0" fontId="28" fillId="0" borderId="33" xfId="169" applyNumberFormat="1" applyFont="1" applyBorder="1" applyAlignment="1" applyProtection="1">
      <alignment horizontal="left" wrapText="1" indent="1"/>
    </xf>
    <xf numFmtId="0" fontId="104" fillId="0" borderId="34" xfId="235" applyFont="1" applyBorder="1"/>
    <xf numFmtId="0" fontId="24" fillId="0" borderId="35" xfId="168" applyFont="1" applyBorder="1" applyProtection="1"/>
    <xf numFmtId="0" fontId="24" fillId="0" borderId="36" xfId="168" applyFont="1" applyBorder="1" applyProtection="1"/>
    <xf numFmtId="0" fontId="209" fillId="0" borderId="33" xfId="235" applyFont="1" applyBorder="1" applyAlignment="1">
      <alignment horizontal="center"/>
    </xf>
    <xf numFmtId="0" fontId="66" fillId="0" borderId="22" xfId="168" applyFont="1" applyBorder="1" applyProtection="1"/>
    <xf numFmtId="0" fontId="141" fillId="0" borderId="0" xfId="204" applyFont="1" applyFill="1" applyBorder="1" applyAlignment="1">
      <alignment horizontal="right"/>
    </xf>
    <xf numFmtId="0" fontId="211" fillId="0" borderId="0" xfId="235" applyFont="1" applyFill="1" applyBorder="1"/>
    <xf numFmtId="175" fontId="132" fillId="0" borderId="0" xfId="235" applyNumberFormat="1" applyFont="1" applyFill="1" applyProtection="1"/>
    <xf numFmtId="0" fontId="141" fillId="0" borderId="0" xfId="240" applyFont="1" applyFill="1" applyBorder="1" applyAlignment="1">
      <alignment horizontal="right"/>
    </xf>
    <xf numFmtId="0" fontId="141" fillId="0" borderId="0" xfId="204" applyFont="1" applyFill="1" applyBorder="1" applyAlignment="1">
      <alignment horizontal="right"/>
    </xf>
    <xf numFmtId="170" fontId="24" fillId="0" borderId="0" xfId="203" applyNumberFormat="1" applyFont="1"/>
    <xf numFmtId="0" fontId="141" fillId="0" borderId="0" xfId="240" applyFont="1" applyFill="1" applyBorder="1" applyAlignment="1">
      <alignment horizontal="right"/>
    </xf>
    <xf numFmtId="0" fontId="119" fillId="0" borderId="0" xfId="235" applyFont="1" applyFill="1" applyBorder="1"/>
    <xf numFmtId="0" fontId="149" fillId="0" borderId="0" xfId="235" applyFont="1"/>
    <xf numFmtId="0" fontId="24" fillId="0" borderId="12" xfId="235" applyFont="1" applyFill="1" applyBorder="1"/>
    <xf numFmtId="0" fontId="158" fillId="0" borderId="0" xfId="235" applyFont="1" applyFill="1"/>
    <xf numFmtId="0" fontId="158" fillId="0" borderId="0" xfId="235" applyFont="1" applyFill="1" applyAlignment="1">
      <alignment horizontal="left" indent="1"/>
    </xf>
    <xf numFmtId="0" fontId="133" fillId="0" borderId="0" xfId="235" applyFont="1" applyFill="1" applyAlignment="1">
      <alignment horizontal="left" indent="2"/>
    </xf>
    <xf numFmtId="0" fontId="133" fillId="0" borderId="15" xfId="235" applyFont="1" applyBorder="1"/>
    <xf numFmtId="0" fontId="183" fillId="0" borderId="0" xfId="235" applyFont="1" applyFill="1" applyBorder="1"/>
    <xf numFmtId="0" fontId="123" fillId="0" borderId="0" xfId="235" applyFont="1" applyFill="1" applyBorder="1"/>
    <xf numFmtId="0" fontId="158" fillId="0" borderId="0" xfId="235" applyFont="1" applyFill="1" applyBorder="1"/>
    <xf numFmtId="0" fontId="22" fillId="0" borderId="0" xfId="235" applyFont="1" applyFill="1" applyBorder="1" applyAlignment="1">
      <alignment wrapText="1"/>
    </xf>
    <xf numFmtId="3" fontId="22" fillId="0" borderId="0" xfId="235" applyNumberFormat="1" applyFont="1" applyFill="1" applyBorder="1" applyAlignment="1">
      <alignment wrapText="1"/>
    </xf>
    <xf numFmtId="0" fontId="22" fillId="0" borderId="0" xfId="235" applyFont="1" applyBorder="1"/>
    <xf numFmtId="0" fontId="24" fillId="0" borderId="0" xfId="235" applyFont="1" applyBorder="1" applyAlignment="1">
      <alignment horizontal="left" indent="1"/>
    </xf>
    <xf numFmtId="3" fontId="24" fillId="0" borderId="0" xfId="235" applyNumberFormat="1" applyFont="1" applyFill="1" applyBorder="1" applyAlignment="1">
      <alignment horizontal="right"/>
    </xf>
    <xf numFmtId="0" fontId="24" fillId="0" borderId="0" xfId="235" applyFont="1" applyFill="1" applyBorder="1" applyAlignment="1">
      <alignment vertical="top" wrapText="1"/>
    </xf>
    <xf numFmtId="0" fontId="24" fillId="0" borderId="15" xfId="235" applyFont="1" applyBorder="1"/>
    <xf numFmtId="0" fontId="24" fillId="0" borderId="0" xfId="235" applyFont="1" applyBorder="1" applyAlignment="1">
      <alignment horizontal="justify" vertical="justify" wrapText="1"/>
    </xf>
    <xf numFmtId="0" fontId="22" fillId="0" borderId="0" xfId="235" applyFont="1" applyBorder="1" applyAlignment="1">
      <alignment horizontal="justify"/>
    </xf>
    <xf numFmtId="0" fontId="24" fillId="0" borderId="0" xfId="235" applyFont="1" applyBorder="1" applyAlignment="1">
      <alignment horizontal="justify"/>
    </xf>
    <xf numFmtId="0" fontId="24" fillId="0" borderId="0" xfId="235" applyFont="1" applyBorder="1" applyAlignment="1">
      <alignment vertical="top"/>
    </xf>
    <xf numFmtId="0" fontId="24" fillId="0" borderId="0" xfId="235" applyFont="1" applyBorder="1" applyAlignment="1">
      <alignment horizontal="left" vertical="top" wrapText="1"/>
    </xf>
    <xf numFmtId="0" fontId="24" fillId="0" borderId="0" xfId="235" applyFont="1" applyFill="1" applyBorder="1" applyAlignment="1">
      <alignment vertical="top"/>
    </xf>
    <xf numFmtId="0" fontId="11" fillId="0" borderId="0" xfId="235" applyFont="1"/>
    <xf numFmtId="0" fontId="24" fillId="0" borderId="0" xfId="235" applyFont="1" applyBorder="1" applyAlignment="1">
      <alignment horizontal="left"/>
    </xf>
    <xf numFmtId="0" fontId="24" fillId="0" borderId="0" xfId="235" applyFont="1" applyBorder="1" applyAlignment="1">
      <alignment vertical="top" wrapText="1"/>
    </xf>
    <xf numFmtId="0" fontId="11" fillId="0" borderId="0" xfId="235" applyFont="1" applyAlignment="1">
      <alignment vertical="top"/>
    </xf>
    <xf numFmtId="0" fontId="24" fillId="0" borderId="0" xfId="235" applyFont="1" applyBorder="1" applyAlignment="1">
      <alignment vertical="justify" wrapText="1"/>
    </xf>
    <xf numFmtId="0" fontId="24" fillId="0" borderId="0" xfId="235" applyFont="1" applyBorder="1" applyAlignment="1"/>
    <xf numFmtId="0" fontId="11" fillId="0" borderId="0" xfId="235" applyFont="1" applyAlignment="1">
      <alignment horizontal="left" vertical="top"/>
    </xf>
    <xf numFmtId="0" fontId="133" fillId="0" borderId="39" xfId="235" applyFont="1" applyBorder="1" applyAlignment="1">
      <alignment vertical="top"/>
    </xf>
    <xf numFmtId="0" fontId="24" fillId="0" borderId="41" xfId="235" applyFont="1" applyBorder="1" applyAlignment="1">
      <alignment horizontal="left" wrapText="1"/>
    </xf>
    <xf numFmtId="0" fontId="133" fillId="0" borderId="0" xfId="235" applyFont="1" applyBorder="1" applyAlignment="1">
      <alignment vertical="top"/>
    </xf>
    <xf numFmtId="0" fontId="24" fillId="0" borderId="0" xfId="235" applyFont="1" applyBorder="1" applyAlignment="1">
      <alignment horizontal="left" wrapText="1"/>
    </xf>
    <xf numFmtId="0" fontId="133" fillId="0" borderId="40" xfId="235" applyFont="1" applyBorder="1" applyAlignment="1">
      <alignment vertical="top"/>
    </xf>
    <xf numFmtId="0" fontId="24" fillId="0" borderId="0" xfId="235" applyFont="1" applyBorder="1" applyAlignment="1">
      <alignment horizontal="left" vertical="top"/>
    </xf>
    <xf numFmtId="0" fontId="133" fillId="0" borderId="39" xfId="235" applyFont="1" applyBorder="1" applyAlignment="1"/>
    <xf numFmtId="0" fontId="24" fillId="0" borderId="40" xfId="235" applyFont="1" applyBorder="1" applyAlignment="1">
      <alignment horizontal="left" wrapText="1"/>
    </xf>
    <xf numFmtId="175" fontId="105" fillId="0" borderId="42" xfId="240" applyNumberFormat="1" applyFont="1" applyBorder="1" applyAlignment="1">
      <alignment horizontal="center"/>
    </xf>
    <xf numFmtId="175" fontId="107" fillId="0" borderId="42" xfId="240" applyNumberFormat="1" applyFont="1" applyBorder="1"/>
    <xf numFmtId="168" fontId="119" fillId="0" borderId="0" xfId="186" applyNumberFormat="1" applyFont="1" applyAlignment="1" applyProtection="1">
      <alignment horizontal="left"/>
    </xf>
    <xf numFmtId="0" fontId="24" fillId="0" borderId="0" xfId="1216" applyFont="1" applyBorder="1" applyProtection="1"/>
    <xf numFmtId="0" fontId="24" fillId="0" borderId="0" xfId="1216" applyFont="1" applyProtection="1"/>
    <xf numFmtId="0" fontId="24" fillId="0" borderId="12" xfId="1216" applyFont="1" applyFill="1" applyBorder="1" applyProtection="1"/>
    <xf numFmtId="0" fontId="24" fillId="0" borderId="0" xfId="1216" applyFont="1" applyFill="1" applyBorder="1" applyAlignment="1" applyProtection="1">
      <alignment horizontal="center"/>
    </xf>
    <xf numFmtId="0" fontId="24" fillId="0" borderId="42" xfId="1216" applyFont="1" applyFill="1" applyBorder="1" applyProtection="1"/>
    <xf numFmtId="2" fontId="24" fillId="0" borderId="0" xfId="1216" applyNumberFormat="1" applyFont="1" applyFill="1" applyBorder="1" applyProtection="1"/>
    <xf numFmtId="2" fontId="24" fillId="0" borderId="0" xfId="1216" applyNumberFormat="1" applyFont="1" applyProtection="1"/>
    <xf numFmtId="170" fontId="24" fillId="0" borderId="0" xfId="1216" applyNumberFormat="1" applyFont="1" applyFill="1" applyBorder="1" applyProtection="1"/>
    <xf numFmtId="170" fontId="24" fillId="0" borderId="0" xfId="1216" applyNumberFormat="1" applyFont="1" applyProtection="1"/>
    <xf numFmtId="175" fontId="22" fillId="0" borderId="42" xfId="240" applyNumberFormat="1" applyFont="1" applyBorder="1" applyAlignment="1">
      <alignment horizontal="center"/>
    </xf>
    <xf numFmtId="175" fontId="24" fillId="0" borderId="42" xfId="240" applyNumberFormat="1" applyFont="1" applyBorder="1"/>
    <xf numFmtId="0" fontId="61" fillId="0" borderId="0" xfId="1217" applyFont="1"/>
    <xf numFmtId="0" fontId="61" fillId="0" borderId="0" xfId="1217" applyFont="1" applyBorder="1"/>
    <xf numFmtId="49" fontId="119" fillId="0" borderId="0" xfId="186" applyNumberFormat="1" applyFont="1" applyAlignment="1" applyProtection="1">
      <alignment horizontal="left"/>
    </xf>
    <xf numFmtId="0" fontId="92" fillId="0" borderId="0" xfId="1216" applyFont="1" applyProtection="1"/>
    <xf numFmtId="0" fontId="94" fillId="0" borderId="0" xfId="1216" applyFont="1" applyProtection="1"/>
    <xf numFmtId="0" fontId="11" fillId="0" borderId="0" xfId="1216" applyNumberFormat="1" applyFont="1" applyAlignment="1">
      <alignment horizontal="left" indent="3"/>
    </xf>
    <xf numFmtId="0" fontId="24" fillId="0" borderId="12" xfId="1216" applyFont="1" applyBorder="1" applyProtection="1"/>
    <xf numFmtId="0" fontId="22" fillId="0" borderId="0" xfId="1216" applyFont="1" applyBorder="1" applyAlignment="1" applyProtection="1">
      <alignment horizontal="left" wrapText="1"/>
    </xf>
    <xf numFmtId="0" fontId="22" fillId="0" borderId="0" xfId="1216" applyFont="1" applyBorder="1" applyAlignment="1" applyProtection="1">
      <alignment horizontal="center"/>
    </xf>
    <xf numFmtId="3" fontId="42" fillId="0" borderId="0" xfId="624" applyNumberFormat="1" applyFont="1" applyBorder="1" applyAlignment="1" applyProtection="1">
      <alignment horizontal="right" wrapText="1"/>
    </xf>
    <xf numFmtId="0" fontId="24" fillId="0" borderId="0" xfId="1216" applyFont="1" applyBorder="1" applyAlignment="1" applyProtection="1">
      <alignment horizontal="left" wrapText="1" indent="1"/>
    </xf>
    <xf numFmtId="0" fontId="24" fillId="0" borderId="0" xfId="1216" applyFont="1" applyBorder="1" applyAlignment="1" applyProtection="1">
      <alignment horizontal="center"/>
    </xf>
    <xf numFmtId="3" fontId="24" fillId="0" borderId="0" xfId="1216" applyNumberFormat="1" applyFont="1" applyBorder="1" applyAlignment="1" applyProtection="1">
      <alignment horizontal="right" wrapText="1"/>
    </xf>
    <xf numFmtId="0" fontId="76" fillId="0" borderId="0" xfId="1216" applyFont="1" applyBorder="1" applyAlignment="1" applyProtection="1">
      <alignment horizontal="center"/>
    </xf>
    <xf numFmtId="175" fontId="24" fillId="0" borderId="0" xfId="1216" applyNumberFormat="1" applyFont="1" applyBorder="1" applyAlignment="1" applyProtection="1">
      <alignment horizontal="right" wrapText="1"/>
    </xf>
    <xf numFmtId="0" fontId="43" fillId="0" borderId="0" xfId="235" applyFont="1" applyAlignment="1">
      <alignment horizontal="left" wrapText="1" indent="1"/>
    </xf>
    <xf numFmtId="0" fontId="24" fillId="0" borderId="42" xfId="1216" applyFont="1" applyBorder="1" applyProtection="1"/>
    <xf numFmtId="175" fontId="24" fillId="0" borderId="42" xfId="1216" applyNumberFormat="1" applyFont="1" applyBorder="1" applyProtection="1"/>
    <xf numFmtId="175" fontId="24" fillId="0" borderId="0" xfId="1216" applyNumberFormat="1" applyFont="1" applyBorder="1" applyProtection="1"/>
    <xf numFmtId="0" fontId="70" fillId="0" borderId="0" xfId="1216" applyFont="1" applyBorder="1" applyAlignment="1" applyProtection="1">
      <alignment horizontal="left"/>
    </xf>
    <xf numFmtId="2" fontId="61" fillId="0" borderId="0" xfId="1217" applyNumberFormat="1" applyFont="1"/>
    <xf numFmtId="175" fontId="24" fillId="0" borderId="0" xfId="624" applyNumberFormat="1" applyFont="1" applyAlignment="1" applyProtection="1">
      <alignment horizontal="right"/>
    </xf>
    <xf numFmtId="175" fontId="42" fillId="0" borderId="0" xfId="624" applyNumberFormat="1" applyFont="1" applyProtection="1"/>
    <xf numFmtId="175" fontId="22" fillId="0" borderId="0" xfId="624" applyNumberFormat="1" applyFont="1" applyFill="1" applyBorder="1" applyAlignment="1" applyProtection="1">
      <alignment horizontal="right" wrapText="1"/>
    </xf>
    <xf numFmtId="0" fontId="11" fillId="0" borderId="0" xfId="235" applyBorder="1" applyAlignment="1">
      <alignment horizontal="left" wrapText="1"/>
    </xf>
    <xf numFmtId="0" fontId="141" fillId="0" borderId="0" xfId="240" applyFont="1" applyFill="1" applyBorder="1" applyAlignment="1">
      <alignment horizontal="right"/>
    </xf>
    <xf numFmtId="0" fontId="183" fillId="0" borderId="0" xfId="235" applyFont="1" applyFill="1" applyBorder="1" applyAlignment="1">
      <alignment horizontal="center"/>
    </xf>
    <xf numFmtId="0" fontId="102" fillId="0" borderId="0" xfId="235" applyFont="1" applyFill="1" applyBorder="1" applyAlignment="1">
      <alignment horizontal="center"/>
    </xf>
    <xf numFmtId="4" fontId="0" fillId="0" borderId="0" xfId="0" applyNumberFormat="1" applyAlignment="1">
      <alignment vertical="top"/>
    </xf>
    <xf numFmtId="0" fontId="133" fillId="0" borderId="0" xfId="155" applyFont="1" applyAlignment="1">
      <alignment horizontal="left" wrapText="1"/>
    </xf>
    <xf numFmtId="14" fontId="24" fillId="0" borderId="0" xfId="1215" applyNumberFormat="1" applyFont="1" applyFill="1" applyAlignment="1">
      <alignment horizontal="right"/>
    </xf>
    <xf numFmtId="0" fontId="133" fillId="0" borderId="0" xfId="155" applyFont="1" applyAlignment="1">
      <alignment horizontal="right" wrapText="1"/>
    </xf>
    <xf numFmtId="0" fontId="58" fillId="0" borderId="0" xfId="0" applyFont="1" applyBorder="1" applyAlignment="1">
      <alignment horizontal="right"/>
    </xf>
    <xf numFmtId="0" fontId="58" fillId="0" borderId="0" xfId="0" applyFont="1" applyBorder="1"/>
    <xf numFmtId="1" fontId="24" fillId="0" borderId="0" xfId="0" applyNumberFormat="1" applyFont="1" applyBorder="1" applyAlignment="1">
      <alignment horizontal="right"/>
    </xf>
    <xf numFmtId="3" fontId="24" fillId="0" borderId="0" xfId="208" applyNumberFormat="1" applyFont="1" applyAlignment="1" applyProtection="1">
      <alignment horizontal="right"/>
    </xf>
    <xf numFmtId="3" fontId="24" fillId="0" borderId="0" xfId="192" applyNumberFormat="1" applyFont="1" applyBorder="1" applyAlignment="1" applyProtection="1"/>
    <xf numFmtId="0" fontId="11" fillId="0" borderId="0" xfId="235" applyFont="1" applyBorder="1" applyAlignment="1">
      <alignment horizontal="left" wrapText="1"/>
    </xf>
    <xf numFmtId="0" fontId="103" fillId="0" borderId="42" xfId="240" applyFont="1" applyBorder="1"/>
    <xf numFmtId="0" fontId="24" fillId="0" borderId="42" xfId="235" applyFont="1" applyBorder="1"/>
    <xf numFmtId="0" fontId="22" fillId="0" borderId="42" xfId="235" applyFont="1" applyBorder="1" applyAlignment="1">
      <alignment horizontal="right"/>
    </xf>
    <xf numFmtId="0" fontId="24" fillId="0" borderId="42" xfId="146" applyFont="1" applyFill="1" applyBorder="1" applyAlignment="1">
      <alignment horizontal="center"/>
    </xf>
    <xf numFmtId="168" fontId="28" fillId="0" borderId="42" xfId="1167" applyFont="1" applyBorder="1" applyAlignment="1" applyProtection="1">
      <alignment horizontal="left" indent="1"/>
      <protection locked="0"/>
    </xf>
    <xf numFmtId="176" fontId="28" fillId="0" borderId="42" xfId="184" applyNumberFormat="1" applyFont="1" applyBorder="1" applyAlignment="1">
      <alignment horizontal="right"/>
    </xf>
    <xf numFmtId="171" fontId="66" fillId="0" borderId="0" xfId="180" applyNumberFormat="1" applyFont="1" applyProtection="1"/>
    <xf numFmtId="0" fontId="183" fillId="0" borderId="0" xfId="1171" applyFont="1" applyBorder="1" applyAlignment="1">
      <alignment horizontal="center"/>
    </xf>
    <xf numFmtId="0" fontId="102" fillId="0" borderId="0" xfId="203" applyFont="1" applyBorder="1" applyAlignment="1">
      <alignment horizontal="center"/>
    </xf>
    <xf numFmtId="4" fontId="185" fillId="0" borderId="0" xfId="0" applyNumberFormat="1" applyFont="1" applyAlignment="1">
      <alignment horizontal="center"/>
    </xf>
    <xf numFmtId="4" fontId="67" fillId="0" borderId="0" xfId="141" applyNumberFormat="1" applyFont="1" applyBorder="1" applyAlignment="1">
      <alignment horizontal="center"/>
    </xf>
    <xf numFmtId="0" fontId="141" fillId="0" borderId="0" xfId="204" applyFont="1" applyFill="1" applyBorder="1" applyAlignment="1">
      <alignment horizontal="right"/>
    </xf>
    <xf numFmtId="169" fontId="28" fillId="0" borderId="0" xfId="175" applyNumberFormat="1" applyFont="1"/>
    <xf numFmtId="169" fontId="27" fillId="0" borderId="0" xfId="189" applyNumberFormat="1" applyFont="1" applyProtection="1"/>
    <xf numFmtId="169" fontId="28" fillId="0" borderId="0" xfId="189" applyNumberFormat="1" applyFont="1" applyProtection="1"/>
    <xf numFmtId="175" fontId="199" fillId="0" borderId="0" xfId="235" applyNumberFormat="1" applyFont="1" applyBorder="1"/>
    <xf numFmtId="0" fontId="199" fillId="0" borderId="0" xfId="235" applyFont="1" applyBorder="1"/>
    <xf numFmtId="193" fontId="162" fillId="0" borderId="34" xfId="169" applyNumberFormat="1" applyFont="1" applyBorder="1" applyAlignment="1" applyProtection="1">
      <alignment horizontal="left"/>
    </xf>
    <xf numFmtId="0" fontId="66" fillId="0" borderId="0" xfId="168" applyFont="1" applyBorder="1" applyAlignment="1" applyProtection="1">
      <alignment horizontal="center"/>
    </xf>
    <xf numFmtId="193" fontId="162" fillId="0" borderId="0" xfId="169" applyNumberFormat="1" applyFont="1" applyBorder="1" applyAlignment="1" applyProtection="1">
      <alignment horizontal="left"/>
    </xf>
    <xf numFmtId="175" fontId="24" fillId="0" borderId="0" xfId="235" applyNumberFormat="1" applyFont="1" applyAlignment="1" applyProtection="1">
      <alignment horizontal="right"/>
    </xf>
    <xf numFmtId="175" fontId="24" fillId="0" borderId="0" xfId="141" applyNumberFormat="1" applyFont="1" applyBorder="1" applyAlignment="1">
      <alignment horizontal="right"/>
    </xf>
    <xf numFmtId="176" fontId="22" fillId="0" borderId="0" xfId="235" applyNumberFormat="1" applyFont="1" applyBorder="1" applyAlignment="1"/>
    <xf numFmtId="176" fontId="22" fillId="0" borderId="0" xfId="235" applyNumberFormat="1" applyFont="1" applyBorder="1" applyAlignment="1">
      <alignment horizontal="center"/>
    </xf>
    <xf numFmtId="0" fontId="11" fillId="0" borderId="0" xfId="235" applyAlignment="1">
      <alignment horizontal="right"/>
    </xf>
    <xf numFmtId="169" fontId="27" fillId="0" borderId="0" xfId="200" applyFont="1" applyFill="1" applyBorder="1" applyAlignment="1" applyProtection="1">
      <alignment horizontal="center"/>
      <protection locked="0"/>
    </xf>
    <xf numFmtId="4" fontId="11" fillId="0" borderId="0" xfId="235" applyNumberFormat="1" applyBorder="1" applyAlignment="1"/>
    <xf numFmtId="0" fontId="69" fillId="0" borderId="23" xfId="235" applyFont="1" applyBorder="1" applyAlignment="1">
      <alignment horizontal="center"/>
    </xf>
    <xf numFmtId="0" fontId="69" fillId="0" borderId="24" xfId="235" applyFont="1" applyBorder="1" applyAlignment="1">
      <alignment horizontal="center"/>
    </xf>
    <xf numFmtId="4" fontId="27" fillId="0" borderId="0" xfId="235" applyNumberFormat="1" applyFont="1" applyFill="1" applyBorder="1" applyAlignment="1">
      <alignment horizontal="right" vertical="top" wrapText="1"/>
    </xf>
    <xf numFmtId="0" fontId="24" fillId="0" borderId="0" xfId="234" applyNumberFormat="1" applyFont="1" applyFill="1" applyBorder="1" applyAlignment="1">
      <alignment horizontal="left" indent="1"/>
    </xf>
    <xf numFmtId="175" fontId="24" fillId="0" borderId="0" xfId="0" applyNumberFormat="1" applyFont="1" applyFill="1"/>
    <xf numFmtId="0" fontId="133" fillId="46" borderId="0" xfId="0" applyFont="1" applyFill="1" applyBorder="1" applyAlignment="1">
      <alignment horizontal="left"/>
    </xf>
    <xf numFmtId="0" fontId="22" fillId="46" borderId="0" xfId="0" applyFont="1" applyFill="1" applyBorder="1" applyAlignment="1">
      <alignment horizontal="left"/>
    </xf>
    <xf numFmtId="188" fontId="22" fillId="0" borderId="0" xfId="635" applyNumberFormat="1" applyFont="1" applyFill="1" applyBorder="1" applyAlignment="1">
      <alignment horizontal="right" wrapText="1"/>
    </xf>
    <xf numFmtId="175" fontId="22" fillId="0" borderId="0" xfId="200" applyNumberFormat="1" applyFont="1" applyBorder="1" applyAlignment="1" applyProtection="1">
      <protection locked="0"/>
    </xf>
    <xf numFmtId="170" fontId="11" fillId="0" borderId="0" xfId="235" applyNumberFormat="1"/>
    <xf numFmtId="4" fontId="24" fillId="0" borderId="0" xfId="0" applyNumberFormat="1" applyFont="1" applyBorder="1" applyAlignment="1">
      <alignment horizontal="left" indent="1"/>
    </xf>
    <xf numFmtId="175" fontId="22" fillId="0" borderId="0" xfId="197" applyNumberFormat="1" applyFont="1" applyFill="1" applyBorder="1" applyAlignment="1">
      <alignment horizontal="right"/>
    </xf>
    <xf numFmtId="4" fontId="11" fillId="0" borderId="0" xfId="0" applyNumberFormat="1" applyFont="1" applyAlignment="1">
      <alignment horizontal="left" indent="1"/>
    </xf>
    <xf numFmtId="4" fontId="24" fillId="0" borderId="0" xfId="0" applyNumberFormat="1" applyFont="1" applyAlignment="1">
      <alignment horizontal="left" indent="1"/>
    </xf>
    <xf numFmtId="3" fontId="11" fillId="0" borderId="0" xfId="0" applyNumberFormat="1" applyFont="1" applyAlignment="1">
      <alignment horizontal="left" indent="1"/>
    </xf>
    <xf numFmtId="3" fontId="24" fillId="0" borderId="0" xfId="235" applyNumberFormat="1" applyFont="1" applyAlignment="1">
      <alignment horizontal="right"/>
    </xf>
    <xf numFmtId="3" fontId="24" fillId="0" borderId="0" xfId="235" applyNumberFormat="1" applyFont="1"/>
    <xf numFmtId="1" fontId="11" fillId="0" borderId="0" xfId="235" applyNumberFormat="1" applyFill="1"/>
    <xf numFmtId="3" fontId="11" fillId="0" borderId="0" xfId="235" applyNumberFormat="1" applyFill="1"/>
    <xf numFmtId="0" fontId="99" fillId="0" borderId="0" xfId="0" applyFont="1" applyBorder="1" applyAlignment="1">
      <alignment horizontal="right"/>
    </xf>
    <xf numFmtId="0" fontId="141" fillId="0" borderId="0" xfId="240" applyFont="1" applyFill="1" applyBorder="1" applyAlignment="1">
      <alignment horizontal="right"/>
    </xf>
    <xf numFmtId="0" fontId="24" fillId="0" borderId="0" xfId="1216" applyFont="1" applyFill="1" applyBorder="1" applyProtection="1"/>
    <xf numFmtId="0" fontId="105" fillId="0" borderId="0" xfId="1216" applyFont="1" applyProtection="1"/>
    <xf numFmtId="0" fontId="105" fillId="0" borderId="0" xfId="1216" applyFont="1" applyBorder="1" applyProtection="1"/>
    <xf numFmtId="0" fontId="107" fillId="0" borderId="0" xfId="1216" applyFont="1" applyBorder="1" applyProtection="1"/>
    <xf numFmtId="0" fontId="107" fillId="0" borderId="0" xfId="1216" applyFont="1" applyProtection="1"/>
    <xf numFmtId="168" fontId="28" fillId="0" borderId="42" xfId="186" applyNumberFormat="1" applyFont="1" applyFill="1" applyBorder="1" applyAlignment="1" applyProtection="1">
      <alignment horizontal="left"/>
    </xf>
    <xf numFmtId="168" fontId="28" fillId="0" borderId="42" xfId="186" applyNumberFormat="1" applyFont="1" applyFill="1" applyBorder="1" applyAlignment="1" applyProtection="1">
      <alignment horizontal="right"/>
    </xf>
    <xf numFmtId="0" fontId="24" fillId="0" borderId="15" xfId="1216" applyFont="1" applyBorder="1" applyProtection="1"/>
    <xf numFmtId="0" fontId="22" fillId="0" borderId="0" xfId="1216" applyFont="1" applyProtection="1"/>
    <xf numFmtId="0" fontId="22" fillId="0" borderId="0" xfId="1216" applyFont="1" applyFill="1" applyBorder="1" applyAlignment="1" applyProtection="1">
      <alignment horizontal="left" wrapText="1" indent="1"/>
    </xf>
    <xf numFmtId="175" fontId="28" fillId="0" borderId="0" xfId="1217" applyNumberFormat="1" applyFont="1" applyAlignment="1">
      <alignment horizontal="right"/>
    </xf>
    <xf numFmtId="170" fontId="24" fillId="0" borderId="0" xfId="1216" applyNumberFormat="1" applyFont="1" applyBorder="1" applyAlignment="1" applyProtection="1">
      <alignment horizontal="right"/>
    </xf>
    <xf numFmtId="170" fontId="24" fillId="0" borderId="0" xfId="1216" applyNumberFormat="1" applyFont="1" applyBorder="1" applyAlignment="1" applyProtection="1">
      <alignment horizontal="right" wrapText="1"/>
    </xf>
    <xf numFmtId="1" fontId="24" fillId="0" borderId="0" xfId="1216" applyNumberFormat="1" applyFont="1" applyAlignment="1" applyProtection="1">
      <alignment horizontal="right"/>
    </xf>
    <xf numFmtId="175" fontId="22" fillId="46" borderId="0" xfId="1216" applyNumberFormat="1" applyFont="1" applyFill="1" applyBorder="1" applyAlignment="1" applyProtection="1">
      <alignment horizontal="right" wrapText="1"/>
    </xf>
    <xf numFmtId="175" fontId="24" fillId="0" borderId="0" xfId="1216" applyNumberFormat="1" applyFont="1" applyProtection="1"/>
    <xf numFmtId="175" fontId="133" fillId="0" borderId="0" xfId="624" applyNumberFormat="1" applyFont="1" applyProtection="1"/>
    <xf numFmtId="170" fontId="24" fillId="0" borderId="0" xfId="1216" applyNumberFormat="1" applyFont="1" applyAlignment="1" applyProtection="1">
      <alignment horizontal="right"/>
    </xf>
    <xf numFmtId="0" fontId="24" fillId="0" borderId="0" xfId="1216" applyFont="1" applyBorder="1" applyAlignment="1" applyProtection="1">
      <alignment horizontal="left"/>
    </xf>
    <xf numFmtId="0" fontId="24" fillId="0" borderId="0" xfId="1216" applyFont="1" applyFill="1" applyProtection="1"/>
    <xf numFmtId="175" fontId="24" fillId="0" borderId="0" xfId="213" applyNumberFormat="1" applyFont="1" applyFill="1" applyBorder="1" applyProtection="1"/>
    <xf numFmtId="175" fontId="28" fillId="0" borderId="0" xfId="195" applyNumberFormat="1" applyFont="1" applyFill="1" applyBorder="1" applyAlignment="1" applyProtection="1">
      <alignment horizontal="left"/>
    </xf>
    <xf numFmtId="3" fontId="24" fillId="0" borderId="0" xfId="203" applyNumberFormat="1" applyFont="1"/>
    <xf numFmtId="3" fontId="22" fillId="0" borderId="0" xfId="203" applyNumberFormat="1" applyFont="1"/>
    <xf numFmtId="176" fontId="27" fillId="0" borderId="0" xfId="184" applyNumberFormat="1" applyFont="1" applyAlignment="1" applyProtection="1">
      <protection locked="0"/>
    </xf>
    <xf numFmtId="175" fontId="22" fillId="0" borderId="0" xfId="148" applyNumberFormat="1" applyFont="1" applyFill="1" applyBorder="1" applyAlignment="1">
      <alignment horizontal="left" indent="1"/>
    </xf>
    <xf numFmtId="175" fontId="22" fillId="0" borderId="0" xfId="148" applyNumberFormat="1" applyFont="1" applyFill="1" applyBorder="1" applyAlignment="1">
      <alignment horizontal="left" indent="2"/>
    </xf>
    <xf numFmtId="175" fontId="22" fillId="0" borderId="0" xfId="184" applyNumberFormat="1" applyFont="1" applyBorder="1" applyAlignment="1" applyProtection="1">
      <alignment horizontal="right"/>
    </xf>
    <xf numFmtId="194" fontId="24" fillId="21" borderId="0" xfId="788" applyNumberFormat="1" applyFont="1" applyFill="1" applyBorder="1" applyAlignment="1">
      <alignment horizontal="right" wrapText="1"/>
    </xf>
    <xf numFmtId="0" fontId="137" fillId="0" borderId="0" xfId="0" applyFont="1" applyAlignment="1">
      <alignment horizontal="center"/>
    </xf>
    <xf numFmtId="0" fontId="138" fillId="0" borderId="0" xfId="0" applyFont="1" applyAlignment="1">
      <alignment horizontal="center"/>
    </xf>
    <xf numFmtId="0" fontId="140" fillId="0" borderId="0" xfId="0" applyFont="1" applyAlignment="1">
      <alignment horizontal="center"/>
    </xf>
    <xf numFmtId="0" fontId="141" fillId="0" borderId="0" xfId="0" applyFont="1" applyAlignment="1">
      <alignment horizontal="center"/>
    </xf>
    <xf numFmtId="0" fontId="142" fillId="0" borderId="0" xfId="0" applyFont="1" applyAlignment="1">
      <alignment horizontal="center"/>
    </xf>
    <xf numFmtId="0" fontId="173" fillId="0" borderId="0" xfId="0" applyFont="1" applyAlignment="1">
      <alignment horizontal="center" vertical="center"/>
    </xf>
    <xf numFmtId="0" fontId="138" fillId="0" borderId="0" xfId="0" applyFont="1" applyAlignment="1">
      <alignment horizontal="center" vertical="center"/>
    </xf>
    <xf numFmtId="172" fontId="24" fillId="0" borderId="11" xfId="212" applyFont="1" applyFill="1" applyBorder="1" applyAlignment="1" applyProtection="1">
      <alignment horizontal="center"/>
    </xf>
    <xf numFmtId="0" fontId="24" fillId="0" borderId="11" xfId="0" applyFont="1" applyFill="1" applyBorder="1" applyAlignment="1">
      <alignment horizontal="center"/>
    </xf>
    <xf numFmtId="172" fontId="102" fillId="0" borderId="0" xfId="213" applyNumberFormat="1" applyFont="1" applyFill="1" applyBorder="1" applyAlignment="1" applyProtection="1">
      <alignment horizontal="center"/>
    </xf>
    <xf numFmtId="172" fontId="80" fillId="0" borderId="11" xfId="209" applyNumberFormat="1" applyFont="1" applyFill="1" applyBorder="1" applyAlignment="1">
      <alignment horizontal="center"/>
    </xf>
    <xf numFmtId="49" fontId="28" fillId="0" borderId="0" xfId="216" applyNumberFormat="1" applyFont="1" applyBorder="1" applyAlignment="1" applyProtection="1">
      <alignment horizontal="left" wrapText="1"/>
    </xf>
    <xf numFmtId="175" fontId="183" fillId="0" borderId="0" xfId="148" applyNumberFormat="1" applyFont="1" applyFill="1" applyBorder="1" applyAlignment="1">
      <alignment horizontal="center"/>
    </xf>
    <xf numFmtId="175" fontId="24" fillId="0" borderId="0" xfId="149" applyNumberFormat="1" applyFont="1" applyFill="1" applyBorder="1" applyAlignment="1">
      <alignment horizontal="left" wrapText="1"/>
    </xf>
    <xf numFmtId="175" fontId="183" fillId="0" borderId="0" xfId="149" applyNumberFormat="1" applyFont="1" applyFill="1" applyBorder="1" applyAlignment="1">
      <alignment horizontal="center" vertical="center" wrapText="1"/>
    </xf>
    <xf numFmtId="0" fontId="69" fillId="0" borderId="23" xfId="235" applyFont="1" applyBorder="1" applyAlignment="1">
      <alignment horizontal="center"/>
    </xf>
    <xf numFmtId="0" fontId="69" fillId="0" borderId="24" xfId="235" applyFont="1" applyBorder="1" applyAlignment="1">
      <alignment horizontal="center"/>
    </xf>
    <xf numFmtId="175" fontId="24" fillId="0" borderId="0" xfId="149" applyNumberFormat="1" applyFont="1" applyFill="1" applyBorder="1" applyAlignment="1">
      <alignment horizontal="left" indent="2"/>
    </xf>
    <xf numFmtId="175" fontId="24" fillId="0" borderId="0" xfId="149" applyNumberFormat="1" applyFont="1" applyFill="1" applyBorder="1" applyAlignment="1">
      <alignment horizontal="center"/>
    </xf>
    <xf numFmtId="172" fontId="28" fillId="0" borderId="0" xfId="214" applyFont="1" applyFill="1" applyBorder="1" applyAlignment="1" applyProtection="1">
      <alignment horizontal="right"/>
    </xf>
    <xf numFmtId="4" fontId="24" fillId="0" borderId="0" xfId="235" applyNumberFormat="1" applyFont="1" applyFill="1" applyBorder="1"/>
    <xf numFmtId="175" fontId="24" fillId="0" borderId="0" xfId="149" applyNumberFormat="1" applyFont="1" applyFill="1" applyBorder="1" applyAlignment="1">
      <alignment horizontal="left" vertical="center" indent="2"/>
    </xf>
    <xf numFmtId="175" fontId="24" fillId="0" borderId="0" xfId="149" applyNumberFormat="1" applyFont="1" applyFill="1" applyBorder="1" applyAlignment="1">
      <alignment horizontal="left" vertical="center" indent="3"/>
    </xf>
    <xf numFmtId="175" fontId="183" fillId="0" borderId="0" xfId="148" applyNumberFormat="1" applyFont="1" applyFill="1" applyBorder="1" applyAlignment="1">
      <alignment horizontal="left" wrapText="1"/>
    </xf>
    <xf numFmtId="0" fontId="185" fillId="0" borderId="0" xfId="0" applyFont="1" applyAlignment="1">
      <alignment horizontal="left" wrapText="1"/>
    </xf>
    <xf numFmtId="0" fontId="183" fillId="0" borderId="0" xfId="1171" applyFont="1" applyBorder="1" applyAlignment="1">
      <alignment horizontal="center"/>
    </xf>
    <xf numFmtId="0" fontId="102" fillId="0" borderId="0" xfId="203" applyFont="1" applyBorder="1" applyAlignment="1">
      <alignment horizontal="center"/>
    </xf>
    <xf numFmtId="0" fontId="24" fillId="0" borderId="0" xfId="203" applyFont="1" applyAlignment="1">
      <alignment horizontal="left" wrapText="1"/>
    </xf>
    <xf numFmtId="0" fontId="24" fillId="0" borderId="0" xfId="148" applyFont="1" applyFill="1" applyBorder="1" applyAlignment="1">
      <alignment vertical="center"/>
    </xf>
    <xf numFmtId="0" fontId="24" fillId="0" borderId="11" xfId="148" applyFont="1" applyFill="1" applyBorder="1" applyAlignment="1">
      <alignment horizontal="center"/>
    </xf>
    <xf numFmtId="0" fontId="24" fillId="0" borderId="0" xfId="0" applyFont="1" applyBorder="1" applyAlignment="1">
      <alignment horizontal="left" wrapText="1"/>
    </xf>
    <xf numFmtId="0" fontId="183" fillId="0" borderId="0" xfId="148" applyFont="1" applyFill="1" applyBorder="1" applyAlignment="1">
      <alignment horizontal="center"/>
    </xf>
    <xf numFmtId="178" fontId="24" fillId="0" borderId="0" xfId="0" applyNumberFormat="1" applyFont="1" applyBorder="1" applyAlignment="1">
      <alignment horizontal="left" wrapText="1"/>
    </xf>
    <xf numFmtId="0" fontId="141" fillId="0" borderId="0" xfId="240" applyFont="1" applyFill="1" applyBorder="1" applyAlignment="1">
      <alignment horizontal="right"/>
    </xf>
    <xf numFmtId="178" fontId="24" fillId="0" borderId="0" xfId="148" applyNumberFormat="1" applyFont="1" applyFill="1" applyBorder="1" applyAlignment="1">
      <alignment horizontal="center"/>
    </xf>
    <xf numFmtId="0" fontId="183" fillId="0" borderId="0" xfId="235" applyFont="1" applyAlignment="1">
      <alignment horizontal="left" wrapText="1"/>
    </xf>
    <xf numFmtId="176" fontId="28" fillId="0" borderId="0" xfId="184" applyNumberFormat="1" applyFont="1" applyAlignment="1" applyProtection="1">
      <alignment horizontal="center"/>
      <protection locked="0"/>
    </xf>
    <xf numFmtId="0" fontId="24" fillId="0" borderId="15" xfId="146" applyFont="1" applyFill="1" applyBorder="1" applyAlignment="1">
      <alignment horizontal="center"/>
    </xf>
    <xf numFmtId="0" fontId="183" fillId="0" borderId="0" xfId="235" applyFont="1" applyFill="1" applyBorder="1" applyAlignment="1">
      <alignment horizontal="center"/>
    </xf>
    <xf numFmtId="0" fontId="102" fillId="0" borderId="0" xfId="235" applyFont="1" applyFill="1" applyBorder="1" applyAlignment="1">
      <alignment horizontal="center"/>
    </xf>
    <xf numFmtId="168" fontId="183" fillId="0" borderId="0" xfId="170" applyFont="1" applyBorder="1" applyAlignment="1" applyProtection="1">
      <alignment horizontal="left"/>
    </xf>
    <xf numFmtId="4" fontId="24" fillId="0" borderId="0" xfId="0" applyNumberFormat="1" applyFont="1" applyAlignment="1" applyProtection="1">
      <alignment horizontal="left" vertical="top" wrapText="1"/>
    </xf>
    <xf numFmtId="168" fontId="183" fillId="0" borderId="0" xfId="170" applyFont="1" applyBorder="1" applyAlignment="1" applyProtection="1">
      <alignment horizontal="left"/>
      <protection locked="0"/>
    </xf>
    <xf numFmtId="168" fontId="24" fillId="0" borderId="0" xfId="169" applyFont="1" applyBorder="1" applyAlignment="1">
      <alignment horizontal="left" wrapText="1"/>
    </xf>
    <xf numFmtId="0" fontId="11" fillId="0" borderId="0" xfId="0" applyFont="1" applyAlignment="1">
      <alignment horizontal="left" vertical="top" wrapText="1"/>
    </xf>
    <xf numFmtId="175" fontId="183" fillId="0" borderId="0" xfId="173" applyNumberFormat="1" applyFont="1" applyBorder="1" applyAlignment="1" applyProtection="1">
      <alignment horizontal="center" wrapText="1"/>
      <protection locked="0"/>
    </xf>
    <xf numFmtId="0" fontId="183" fillId="0" borderId="0" xfId="185" applyNumberFormat="1" applyFont="1" applyBorder="1" applyAlignment="1" applyProtection="1">
      <alignment horizontal="left" wrapText="1"/>
      <protection locked="0"/>
    </xf>
    <xf numFmtId="4" fontId="183" fillId="0" borderId="0" xfId="135" applyNumberFormat="1" applyFont="1" applyAlignment="1">
      <alignment horizontal="center"/>
    </xf>
    <xf numFmtId="0" fontId="183" fillId="0" borderId="0" xfId="170" applyNumberFormat="1" applyFont="1" applyBorder="1" applyAlignment="1" applyProtection="1">
      <alignment horizontal="left"/>
      <protection locked="0"/>
    </xf>
    <xf numFmtId="0" fontId="183" fillId="46" borderId="0" xfId="1082" applyNumberFormat="1" applyFont="1" applyFill="1" applyBorder="1" applyAlignment="1" applyProtection="1">
      <alignment horizontal="left" wrapText="1"/>
    </xf>
    <xf numFmtId="1" fontId="28" fillId="46" borderId="0" xfId="1082" applyNumberFormat="1" applyFont="1" applyFill="1" applyBorder="1" applyAlignment="1" applyProtection="1">
      <alignment horizontal="right" vertical="center"/>
    </xf>
    <xf numFmtId="168" fontId="28" fillId="46" borderId="0" xfId="184" applyFont="1" applyFill="1" applyBorder="1" applyAlignment="1" applyProtection="1">
      <alignment horizontal="center"/>
      <protection locked="0"/>
    </xf>
    <xf numFmtId="4" fontId="24" fillId="0" borderId="0" xfId="146" applyNumberFormat="1" applyFont="1" applyFill="1" applyBorder="1" applyAlignment="1">
      <alignment horizontal="left" wrapText="1"/>
    </xf>
    <xf numFmtId="3" fontId="24" fillId="0" borderId="11" xfId="146" applyNumberFormat="1" applyFont="1" applyFill="1" applyBorder="1" applyAlignment="1">
      <alignment horizontal="center" wrapText="1"/>
    </xf>
    <xf numFmtId="4" fontId="24" fillId="0" borderId="11" xfId="146" applyNumberFormat="1" applyFont="1" applyFill="1" applyBorder="1" applyAlignment="1">
      <alignment horizontal="center" wrapText="1"/>
    </xf>
    <xf numFmtId="4" fontId="24" fillId="0" borderId="11" xfId="0" applyNumberFormat="1" applyFont="1" applyFill="1" applyBorder="1" applyAlignment="1">
      <alignment horizontal="center" vertical="center"/>
    </xf>
    <xf numFmtId="168" fontId="24" fillId="0" borderId="0" xfId="175" applyNumberFormat="1" applyFont="1" applyBorder="1" applyAlignment="1" applyProtection="1">
      <alignment horizontal="right" vertical="center"/>
      <protection locked="0"/>
    </xf>
    <xf numFmtId="168" fontId="24" fillId="0" borderId="11" xfId="175" applyNumberFormat="1" applyFont="1" applyFill="1" applyBorder="1" applyAlignment="1" applyProtection="1">
      <alignment horizontal="center" vertical="center"/>
      <protection locked="0"/>
    </xf>
    <xf numFmtId="4" fontId="24" fillId="0" borderId="0" xfId="0" applyNumberFormat="1" applyFont="1" applyFill="1" applyBorder="1" applyAlignment="1">
      <alignment horizontal="left" wrapText="1"/>
    </xf>
    <xf numFmtId="4" fontId="24" fillId="0" borderId="0" xfId="0" applyNumberFormat="1" applyFont="1" applyBorder="1" applyAlignment="1">
      <alignment horizontal="left" vertical="center" wrapText="1"/>
    </xf>
    <xf numFmtId="4" fontId="24" fillId="0" borderId="0" xfId="0" applyNumberFormat="1" applyFont="1" applyFill="1" applyBorder="1" applyAlignment="1">
      <alignment horizontal="right" vertical="center"/>
    </xf>
    <xf numFmtId="4" fontId="183" fillId="0" borderId="0" xfId="0" applyNumberFormat="1" applyFont="1" applyBorder="1" applyAlignment="1">
      <alignment horizontal="left"/>
    </xf>
    <xf numFmtId="4" fontId="24" fillId="0" borderId="0" xfId="0" applyNumberFormat="1" applyFont="1" applyAlignment="1">
      <alignment horizontal="left"/>
    </xf>
    <xf numFmtId="4" fontId="24" fillId="46" borderId="0" xfId="1083" applyNumberFormat="1" applyFont="1" applyFill="1" applyBorder="1" applyAlignment="1">
      <alignment horizontal="right"/>
    </xf>
    <xf numFmtId="168" fontId="183" fillId="0" borderId="0" xfId="184" applyFont="1" applyBorder="1" applyAlignment="1" applyProtection="1">
      <alignment horizontal="center"/>
      <protection locked="0"/>
    </xf>
    <xf numFmtId="168" fontId="28" fillId="0" borderId="14" xfId="184" applyFont="1" applyFill="1" applyBorder="1" applyAlignment="1" applyProtection="1">
      <alignment horizontal="center" vertical="center"/>
      <protection locked="0"/>
    </xf>
    <xf numFmtId="168" fontId="28" fillId="0" borderId="11" xfId="184" applyFont="1" applyFill="1" applyBorder="1" applyAlignment="1">
      <alignment horizontal="center"/>
    </xf>
    <xf numFmtId="168" fontId="28" fillId="0" borderId="11" xfId="184" applyFont="1" applyFill="1" applyBorder="1" applyAlignment="1" applyProtection="1">
      <alignment horizontal="center"/>
      <protection locked="0"/>
    </xf>
    <xf numFmtId="168" fontId="28" fillId="0" borderId="14" xfId="184" applyFont="1" applyFill="1" applyBorder="1" applyAlignment="1" applyProtection="1">
      <alignment horizontal="center"/>
      <protection locked="0"/>
    </xf>
    <xf numFmtId="168" fontId="28" fillId="0" borderId="0" xfId="169" applyFont="1" applyBorder="1" applyAlignment="1" applyProtection="1">
      <alignment horizontal="left" wrapText="1"/>
      <protection locked="0"/>
    </xf>
    <xf numFmtId="0" fontId="0" fillId="0" borderId="0" xfId="0" applyAlignment="1">
      <alignment horizontal="left" wrapText="1"/>
    </xf>
    <xf numFmtId="168" fontId="183" fillId="0" borderId="0" xfId="169" applyFont="1" applyBorder="1" applyAlignment="1" applyProtection="1">
      <alignment horizontal="center"/>
      <protection locked="0"/>
    </xf>
    <xf numFmtId="168" fontId="183" fillId="0" borderId="0" xfId="169" applyFont="1" applyBorder="1" applyAlignment="1" applyProtection="1">
      <alignment horizontal="left"/>
      <protection locked="0"/>
    </xf>
    <xf numFmtId="168" fontId="28" fillId="0" borderId="0" xfId="184" applyFont="1" applyFill="1" applyBorder="1" applyAlignment="1" applyProtection="1">
      <alignment horizontal="center"/>
    </xf>
    <xf numFmtId="168" fontId="28" fillId="0" borderId="11" xfId="169" applyFont="1" applyFill="1" applyBorder="1" applyAlignment="1" applyProtection="1">
      <alignment horizontal="center"/>
      <protection locked="0"/>
    </xf>
    <xf numFmtId="0" fontId="11" fillId="0" borderId="0" xfId="235" applyBorder="1" applyAlignment="1">
      <alignment horizontal="left"/>
    </xf>
    <xf numFmtId="0" fontId="11" fillId="0" borderId="0" xfId="235" applyBorder="1" applyAlignment="1">
      <alignment horizontal="left" wrapText="1"/>
    </xf>
    <xf numFmtId="0" fontId="11" fillId="0" borderId="40" xfId="235" applyBorder="1" applyAlignment="1">
      <alignment horizontal="left" wrapText="1"/>
    </xf>
    <xf numFmtId="0" fontId="24" fillId="0" borderId="0" xfId="235" applyFont="1" applyFill="1" applyBorder="1" applyAlignment="1">
      <alignment horizontal="right"/>
    </xf>
    <xf numFmtId="0" fontId="148" fillId="0" borderId="0" xfId="235" applyFont="1" applyAlignment="1">
      <alignment horizontal="center" vertical="top" wrapText="1"/>
    </xf>
    <xf numFmtId="0" fontId="24" fillId="0" borderId="0" xfId="235" applyFont="1" applyBorder="1" applyAlignment="1">
      <alignment horizontal="left" vertical="justify" wrapText="1"/>
    </xf>
    <xf numFmtId="0" fontId="24" fillId="0" borderId="0" xfId="235" applyFont="1" applyBorder="1" applyAlignment="1">
      <alignment horizontal="left" vertical="top" wrapText="1"/>
    </xf>
    <xf numFmtId="0" fontId="24" fillId="0" borderId="39" xfId="235" applyFont="1" applyBorder="1" applyAlignment="1">
      <alignment horizontal="left" wrapText="1"/>
    </xf>
    <xf numFmtId="0" fontId="11" fillId="0" borderId="39" xfId="235" applyBorder="1" applyAlignment="1">
      <alignment horizontal="left" wrapText="1"/>
    </xf>
    <xf numFmtId="0" fontId="11" fillId="0" borderId="0" xfId="235" applyFont="1" applyBorder="1" applyAlignment="1">
      <alignment horizontal="left" wrapText="1"/>
    </xf>
    <xf numFmtId="0" fontId="24" fillId="0" borderId="39" xfId="235" applyFont="1" applyBorder="1" applyAlignment="1">
      <alignment horizontal="left" vertical="top" wrapText="1"/>
    </xf>
    <xf numFmtId="0" fontId="24" fillId="0" borderId="0" xfId="235" applyFont="1" applyBorder="1" applyAlignment="1">
      <alignment horizontal="left" wrapText="1"/>
    </xf>
    <xf numFmtId="0" fontId="11" fillId="0" borderId="0" xfId="235" applyAlignment="1">
      <alignment horizontal="left" wrapText="1"/>
    </xf>
    <xf numFmtId="0" fontId="24" fillId="0" borderId="40" xfId="235" applyFont="1" applyBorder="1" applyAlignment="1">
      <alignment horizontal="left" wrapText="1"/>
    </xf>
    <xf numFmtId="0" fontId="24" fillId="0" borderId="41" xfId="235" applyFont="1" applyBorder="1" applyAlignment="1">
      <alignment wrapText="1"/>
    </xf>
    <xf numFmtId="0" fontId="11" fillId="0" borderId="41" xfId="235" applyBorder="1" applyAlignment="1">
      <alignment wrapText="1"/>
    </xf>
    <xf numFmtId="0" fontId="11" fillId="0" borderId="0" xfId="235" applyAlignment="1"/>
    <xf numFmtId="0" fontId="159" fillId="0" borderId="0" xfId="235" applyFont="1" applyAlignment="1">
      <alignment horizontal="left" wrapText="1"/>
    </xf>
    <xf numFmtId="0" fontId="149" fillId="0" borderId="0" xfId="235" applyFont="1" applyBorder="1" applyAlignment="1">
      <alignment horizontal="left" wrapText="1"/>
    </xf>
    <xf numFmtId="169" fontId="24" fillId="0" borderId="0" xfId="201" applyNumberFormat="1" applyFont="1" applyFill="1" applyBorder="1" applyAlignment="1" applyProtection="1">
      <alignment horizontal="left" wrapText="1"/>
    </xf>
    <xf numFmtId="0" fontId="11" fillId="0" borderId="0" xfId="235" applyFill="1" applyBorder="1" applyAlignment="1">
      <alignment wrapText="1"/>
    </xf>
    <xf numFmtId="0" fontId="121" fillId="0" borderId="0" xfId="149" applyFont="1" applyFill="1" applyBorder="1" applyAlignment="1">
      <alignment horizontal="center"/>
    </xf>
    <xf numFmtId="168" fontId="28" fillId="0" borderId="0" xfId="186" applyNumberFormat="1" applyFont="1" applyBorder="1" applyAlignment="1" applyProtection="1">
      <alignment horizontal="right"/>
    </xf>
    <xf numFmtId="168" fontId="119" fillId="0" borderId="0" xfId="186" applyNumberFormat="1" applyFont="1" applyAlignment="1" applyProtection="1">
      <alignment horizontal="center"/>
    </xf>
    <xf numFmtId="0" fontId="24" fillId="0" borderId="0" xfId="168" applyFont="1" applyFill="1" applyBorder="1" applyAlignment="1">
      <alignment horizontal="right" wrapText="1"/>
    </xf>
    <xf numFmtId="0" fontId="24" fillId="0" borderId="11" xfId="168" applyFont="1" applyFill="1" applyBorder="1" applyAlignment="1">
      <alignment horizontal="center" wrapText="1"/>
    </xf>
    <xf numFmtId="0" fontId="24" fillId="0" borderId="14" xfId="168" applyFont="1" applyFill="1" applyBorder="1" applyAlignment="1">
      <alignment horizontal="center" wrapText="1"/>
    </xf>
    <xf numFmtId="0" fontId="66" fillId="0" borderId="37" xfId="168" applyFont="1" applyBorder="1" applyAlignment="1" applyProtection="1">
      <alignment horizontal="center"/>
    </xf>
    <xf numFmtId="0" fontId="66" fillId="0" borderId="38" xfId="168" applyFont="1" applyBorder="1" applyAlignment="1" applyProtection="1">
      <alignment horizontal="center"/>
    </xf>
    <xf numFmtId="0" fontId="23" fillId="0" borderId="0" xfId="235" applyFont="1" applyBorder="1" applyAlignment="1">
      <alignment horizontal="right" wrapText="1"/>
    </xf>
    <xf numFmtId="168" fontId="28" fillId="0" borderId="11" xfId="184" applyNumberFormat="1" applyFont="1" applyFill="1" applyBorder="1" applyAlignment="1" applyProtection="1">
      <alignment horizontal="center"/>
    </xf>
    <xf numFmtId="0" fontId="183" fillId="0" borderId="0" xfId="238" applyFont="1" applyBorder="1" applyAlignment="1">
      <alignment horizontal="center"/>
    </xf>
    <xf numFmtId="0" fontId="24" fillId="0" borderId="0" xfId="168" applyFont="1" applyBorder="1" applyAlignment="1" applyProtection="1">
      <alignment horizontal="center"/>
    </xf>
    <xf numFmtId="0" fontId="24" fillId="0" borderId="0" xfId="168" applyFont="1" applyAlignment="1" applyProtection="1">
      <alignment horizontal="center"/>
    </xf>
    <xf numFmtId="0" fontId="28" fillId="0" borderId="11" xfId="192" applyFont="1" applyFill="1" applyBorder="1" applyAlignment="1" applyProtection="1">
      <alignment horizontal="center" wrapText="1"/>
    </xf>
    <xf numFmtId="0" fontId="11" fillId="0" borderId="11" xfId="235" applyBorder="1" applyAlignment="1">
      <alignment horizontal="center" wrapText="1"/>
    </xf>
    <xf numFmtId="0" fontId="183" fillId="0" borderId="0" xfId="238" applyFont="1" applyBorder="1" applyAlignment="1">
      <alignment horizontal="center" wrapText="1"/>
    </xf>
    <xf numFmtId="0" fontId="24" fillId="0" borderId="24" xfId="168" applyFont="1" applyBorder="1" applyAlignment="1" applyProtection="1">
      <alignment horizontal="center" wrapText="1"/>
    </xf>
    <xf numFmtId="0" fontId="24" fillId="0" borderId="25" xfId="168" applyFont="1" applyBorder="1" applyAlignment="1" applyProtection="1">
      <alignment horizontal="center" wrapText="1"/>
    </xf>
    <xf numFmtId="0" fontId="24" fillId="0" borderId="27" xfId="168" applyFont="1" applyBorder="1" applyAlignment="1" applyProtection="1">
      <alignment horizontal="center" wrapText="1"/>
    </xf>
    <xf numFmtId="0" fontId="24" fillId="0" borderId="15" xfId="168" applyFont="1" applyFill="1" applyBorder="1" applyAlignment="1" applyProtection="1">
      <alignment horizontal="center"/>
    </xf>
    <xf numFmtId="0" fontId="11" fillId="0" borderId="0" xfId="0" applyFont="1" applyFill="1" applyBorder="1" applyAlignment="1">
      <alignment horizontal="right" wrapText="1"/>
    </xf>
    <xf numFmtId="0" fontId="119" fillId="0" borderId="0" xfId="235" applyFont="1" applyAlignment="1">
      <alignment horizontal="center"/>
    </xf>
    <xf numFmtId="0" fontId="183" fillId="0" borderId="0" xfId="235" applyNumberFormat="1" applyFont="1" applyAlignment="1">
      <alignment horizontal="center"/>
    </xf>
    <xf numFmtId="0" fontId="204" fillId="0" borderId="23" xfId="235" applyFont="1" applyBorder="1" applyAlignment="1">
      <alignment horizontal="center"/>
    </xf>
    <xf numFmtId="0" fontId="204" fillId="0" borderId="24" xfId="235" applyFont="1" applyBorder="1" applyAlignment="1">
      <alignment horizontal="center"/>
    </xf>
    <xf numFmtId="4" fontId="183" fillId="0" borderId="0" xfId="135" applyNumberFormat="1" applyFont="1" applyBorder="1" applyAlignment="1">
      <alignment horizontal="center" readingOrder="1"/>
    </xf>
    <xf numFmtId="4" fontId="22" fillId="0" borderId="15" xfId="235" applyNumberFormat="1" applyFont="1" applyBorder="1" applyAlignment="1">
      <alignment horizontal="left"/>
    </xf>
    <xf numFmtId="169" fontId="119" fillId="0" borderId="0" xfId="200" applyFont="1" applyAlignment="1" applyProtection="1">
      <alignment horizontal="center" wrapText="1"/>
      <protection locked="0"/>
    </xf>
    <xf numFmtId="176" fontId="22" fillId="0" borderId="0" xfId="235" applyNumberFormat="1" applyFont="1" applyBorder="1" applyAlignment="1">
      <alignment horizontal="center"/>
    </xf>
    <xf numFmtId="4" fontId="183" fillId="0" borderId="0" xfId="141" applyNumberFormat="1" applyFont="1" applyBorder="1" applyAlignment="1">
      <alignment horizontal="center"/>
    </xf>
    <xf numFmtId="4" fontId="183" fillId="0" borderId="0" xfId="0" applyNumberFormat="1" applyFont="1" applyAlignment="1">
      <alignment horizontal="center"/>
    </xf>
    <xf numFmtId="4" fontId="185" fillId="0" borderId="0" xfId="0" applyNumberFormat="1" applyFont="1" applyAlignment="1">
      <alignment horizontal="center"/>
    </xf>
    <xf numFmtId="4" fontId="67" fillId="0" borderId="0" xfId="141" applyNumberFormat="1" applyFont="1" applyBorder="1" applyAlignment="1">
      <alignment horizontal="center"/>
    </xf>
    <xf numFmtId="0" fontId="141" fillId="0" borderId="0" xfId="204" applyFont="1" applyFill="1" applyBorder="1" applyAlignment="1">
      <alignment horizontal="center"/>
    </xf>
    <xf numFmtId="169" fontId="24" fillId="0" borderId="14" xfId="1026" applyFont="1" applyFill="1" applyBorder="1" applyAlignment="1" applyProtection="1">
      <alignment horizontal="center"/>
      <protection locked="0"/>
    </xf>
    <xf numFmtId="169" fontId="28" fillId="0" borderId="0" xfId="198" applyNumberFormat="1" applyFont="1" applyFill="1" applyBorder="1" applyAlignment="1" applyProtection="1">
      <alignment horizontal="right" vertical="center" wrapText="1"/>
      <protection locked="0"/>
    </xf>
    <xf numFmtId="169" fontId="28" fillId="0" borderId="0" xfId="198" applyNumberFormat="1" applyFont="1" applyFill="1" applyBorder="1" applyAlignment="1" applyProtection="1">
      <alignment horizontal="right" wrapText="1"/>
      <protection locked="0"/>
    </xf>
    <xf numFmtId="169" fontId="28" fillId="0" borderId="11" xfId="198" applyNumberFormat="1" applyFont="1" applyFill="1" applyBorder="1" applyAlignment="1" applyProtection="1">
      <alignment horizontal="right" vertical="center" wrapText="1"/>
      <protection locked="0"/>
    </xf>
    <xf numFmtId="0" fontId="141" fillId="0" borderId="0" xfId="204" applyFont="1" applyFill="1" applyBorder="1" applyAlignment="1">
      <alignment horizontal="right"/>
    </xf>
    <xf numFmtId="3" fontId="192" fillId="0" borderId="0" xfId="0" applyNumberFormat="1" applyFont="1" applyAlignment="1">
      <alignment horizontal="center"/>
    </xf>
    <xf numFmtId="4" fontId="192" fillId="0" borderId="0" xfId="0" applyNumberFormat="1" applyFont="1" applyAlignment="1">
      <alignment horizontal="center"/>
    </xf>
    <xf numFmtId="49" fontId="24" fillId="0" borderId="11" xfId="0" applyNumberFormat="1" applyFont="1" applyBorder="1" applyAlignment="1">
      <alignment horizontal="center"/>
    </xf>
    <xf numFmtId="4" fontId="24" fillId="0" borderId="11" xfId="0" applyNumberFormat="1" applyFont="1" applyFill="1" applyBorder="1" applyAlignment="1">
      <alignment horizontal="center"/>
    </xf>
    <xf numFmtId="4" fontId="24" fillId="0" borderId="11" xfId="0" applyNumberFormat="1" applyFont="1" applyBorder="1" applyAlignment="1">
      <alignment horizontal="center"/>
    </xf>
    <xf numFmtId="20" fontId="24" fillId="0" borderId="0" xfId="1215" applyNumberFormat="1" applyFont="1" applyFill="1" applyAlignment="1">
      <alignment horizontal="right"/>
    </xf>
  </cellXfs>
  <cellStyles count="1218">
    <cellStyle name="_01Terriambien 2007(2)" xfId="1"/>
    <cellStyle name="_01Terriambien 2007(2) 2" xfId="261"/>
    <cellStyle name="_01Terriambien 2007(2) 3" xfId="262"/>
    <cellStyle name="_01Terriambien 2007(2) 4" xfId="263"/>
    <cellStyle name="_01Terriambien 2007(2) 5" xfId="636"/>
    <cellStyle name="_01Terriambien 2007(2) 6" xfId="789"/>
    <cellStyle name="_01Terriambien 2007(2)_Extracción de agua Estructura y Dinámica" xfId="2"/>
    <cellStyle name="_01Terriambien 2007(2)_Extracción de agua Estructura y Dinámica 2" xfId="264"/>
    <cellStyle name="_01Terriambien 2007(2)_Extracción de agua Estructura y Dinámica 3" xfId="637"/>
    <cellStyle name="_01Terriambien 2007(2)_Extracción de agua Estructura y Dinámica_esta 2009 DIGITAL009 web" xfId="3"/>
    <cellStyle name="_01Terriambien 2007(2)_Extracción de agua Estructura y Dinámica_esta 2009 DIGITAL009 web 2" xfId="265"/>
    <cellStyle name="_01Terriambien 2007(2)_Extracción de agua Estructura y Dinámica_Inversiones para el medio ambiente, 2010 con Anuario 2009  web" xfId="241"/>
    <cellStyle name="_01Terriambien 2007(2)_Extracción de agua Estructura y Dinámica_Medio Ambientepara entregar 2010.PAUTAS VICTORls" xfId="4"/>
    <cellStyle name="_01Terriambien 2007(2)_Extracción de agua Estructura y Dinámica_Medio Ambientepara entregar 2010.PAUTAS VICTORls 2" xfId="266"/>
    <cellStyle name="_01Terriambien 2007(2)_Extracción de agua Estructura y Dinámica_Panorama Ambiental para 2010  web" xfId="5"/>
    <cellStyle name="_01Terriambien 2007(2)_Extracción de agua Estructura y Dinámica_Panorama Ambiental para 2010  web 2" xfId="267"/>
    <cellStyle name="_01Terriambien 2007(2)_Libro1" xfId="268"/>
    <cellStyle name="_01Terriambien 2007(2)_Libro1 2" xfId="269"/>
    <cellStyle name="_01Terriambien 2007(2)_Mapa Cuencas Grises 2007" xfId="6"/>
    <cellStyle name="_01Terriambien 2007(2)_Mapa Cuencas Grises 2007 2" xfId="270"/>
    <cellStyle name="_01Terriambien 2007(2)_Mapa Cuencas Grises 2007_esta 2009 DIGITAL009 web" xfId="7"/>
    <cellStyle name="_01Terriambien 2007(2)_Mapa Cuencas Grises 2007_esta 2009 DIGITAL009 web 2" xfId="271"/>
    <cellStyle name="_01Terriambien 2007(2)_Mapa Cuencas Grises 2007_Inversiones para el medio ambiente, 2010 con Anuario 2009  web" xfId="242"/>
    <cellStyle name="_01Terriambien 2007(2)_Medio Ambientepara entregar 2010.PAUTAS VICTORls" xfId="8"/>
    <cellStyle name="_01Terriambien 2007(2)_Medio Ambientepara entregar 2010.PAUTAS VICTORls 2" xfId="272"/>
    <cellStyle name="_01Terriambien 2007(2)_Medio Ambientepara entregar 2010.PAUTAS VICTORls 3" xfId="273"/>
    <cellStyle name="_01Terriambien 2007(2)_Medio Ambientepara entregar 2010.PAUTAS VICTORls 4" xfId="274"/>
    <cellStyle name="_01Terriambien 2007(2)_Panorama Ambiental para 2010  web" xfId="9"/>
    <cellStyle name="_01Terriambien 2007(2)_Panorama Ambiental para 2010  web 2" xfId="275"/>
    <cellStyle name="_01Terriambien 2007(2)_Panorama Ambiental para 2010 versión 2  para revisión web" xfId="276"/>
    <cellStyle name="_01Terriambien 2007(2)_Panorama Ambiental para 2010 versión 2  para revisión web 2" xfId="277"/>
    <cellStyle name="_01Terriambien 2007(2)_Superficie dañada Variación" xfId="10"/>
    <cellStyle name="_01Terriambien 2007(2)_Superficie dañada Variación 2" xfId="278"/>
    <cellStyle name="_01Terriambien 2007(2)_Superficie dañada Variación 3" xfId="638"/>
    <cellStyle name="_01Terriambien 2007(2)_Superficie dañada Variación_esta 2009 DIGITAL009 web" xfId="11"/>
    <cellStyle name="_01Terriambien 2007(2)_Superficie dañada Variación_esta 2009 DIGITAL009 web 2" xfId="279"/>
    <cellStyle name="_01Terriambien 2007(2)_Superficie dañada Variación_Inversiones para el medio ambiente, 2010 con Anuario 2009  web" xfId="243"/>
    <cellStyle name="_01Terriambien 2007(2)_Superficie dañada Variación_Medio Ambientepara entregar 2010.PAUTAS VICTORls" xfId="12"/>
    <cellStyle name="_01Terriambien 2007(2)_Superficie dañada Variación_Medio Ambientepara entregar 2010.PAUTAS VICTORls 2" xfId="280"/>
    <cellStyle name="_01Terriambien 2007(2)_Superficie dañada Variación_Panorama Ambiental para 2010  web" xfId="13"/>
    <cellStyle name="_01Terriambien 2007(2)_Superficie dañada Variación_Panorama Ambiental para 2010  web 2" xfId="281"/>
    <cellStyle name="_Dinámica de Ozono 07" xfId="14"/>
    <cellStyle name="_Dinámica de Ozono 07 2" xfId="282"/>
    <cellStyle name="_Dinámica de Ozono 07 3" xfId="283"/>
    <cellStyle name="_Dinámica de Ozono 07 4" xfId="284"/>
    <cellStyle name="_Dinámica de Ozono 07 5" xfId="639"/>
    <cellStyle name="_Dinámica de Ozono 07 6" xfId="790"/>
    <cellStyle name="_Dinámica de Ozono 07_Extracción de agua Estructura y Dinámica" xfId="15"/>
    <cellStyle name="_Dinámica de Ozono 07_Extracción de agua Estructura y Dinámica 2" xfId="285"/>
    <cellStyle name="_Dinámica de Ozono 07_Extracción de agua Estructura y Dinámica 3" xfId="640"/>
    <cellStyle name="_Dinámica de Ozono 07_Extracción de agua Estructura y Dinámica_esta 2009 DIGITAL009 web" xfId="16"/>
    <cellStyle name="_Dinámica de Ozono 07_Extracción de agua Estructura y Dinámica_esta 2009 DIGITAL009 web 2" xfId="286"/>
    <cellStyle name="_Dinámica de Ozono 07_Extracción de agua Estructura y Dinámica_Inversiones para el medio ambiente, 2010 con Anuario 2009  web" xfId="244"/>
    <cellStyle name="_Dinámica de Ozono 07_Extracción de agua Estructura y Dinámica_Medio Ambientepara entregar 2010.PAUTAS VICTORls" xfId="17"/>
    <cellStyle name="_Dinámica de Ozono 07_Extracción de agua Estructura y Dinámica_Medio Ambientepara entregar 2010.PAUTAS VICTORls 2" xfId="287"/>
    <cellStyle name="_Dinámica de Ozono 07_Extracción de agua Estructura y Dinámica_Panorama Ambiental para 2010  web" xfId="18"/>
    <cellStyle name="_Dinámica de Ozono 07_Extracción de agua Estructura y Dinámica_Panorama Ambiental para 2010  web 2" xfId="288"/>
    <cellStyle name="_Dinámica de Ozono 07_Libro1" xfId="289"/>
    <cellStyle name="_Dinámica de Ozono 07_Libro1 2" xfId="290"/>
    <cellStyle name="_Dinámica de Ozono 07_Mapa Cuencas Grises 2007" xfId="19"/>
    <cellStyle name="_Dinámica de Ozono 07_Mapa Cuencas Grises 2007 2" xfId="291"/>
    <cellStyle name="_Dinámica de Ozono 07_Mapa Cuencas Grises 2007_esta 2009 DIGITAL009 web" xfId="20"/>
    <cellStyle name="_Dinámica de Ozono 07_Mapa Cuencas Grises 2007_esta 2009 DIGITAL009 web 2" xfId="292"/>
    <cellStyle name="_Dinámica de Ozono 07_Mapa Cuencas Grises 2007_Inversiones para el medio ambiente, 2010 con Anuario 2009  web" xfId="245"/>
    <cellStyle name="_Dinámica de Ozono 07_Medio Ambientepara entregar 2010.PAUTAS VICTORls" xfId="21"/>
    <cellStyle name="_Dinámica de Ozono 07_Medio Ambientepara entregar 2010.PAUTAS VICTORls 2" xfId="293"/>
    <cellStyle name="_Dinámica de Ozono 07_Medio Ambientepara entregar 2010.PAUTAS VICTORls 3" xfId="294"/>
    <cellStyle name="_Dinámica de Ozono 07_Medio Ambientepara entregar 2010.PAUTAS VICTORls 4" xfId="295"/>
    <cellStyle name="_Dinámica de Ozono 07_Panorama Ambiental para 2010  web" xfId="22"/>
    <cellStyle name="_Dinámica de Ozono 07_Panorama Ambiental para 2010  web 2" xfId="296"/>
    <cellStyle name="_Dinámica de Ozono 07_Panorama Ambiental para 2010 versión 2  para revisión web" xfId="297"/>
    <cellStyle name="_Dinámica de Ozono 07_Panorama Ambiental para 2010 versión 2  para revisión web 2" xfId="298"/>
    <cellStyle name="_Dinámica de Ozono 07_Superficie dañada Variación" xfId="23"/>
    <cellStyle name="_Dinámica de Ozono 07_Superficie dañada Variación 2" xfId="299"/>
    <cellStyle name="_Dinámica de Ozono 07_Superficie dañada Variación 3" xfId="641"/>
    <cellStyle name="_Dinámica de Ozono 07_Superficie dañada Variación_esta 2009 DIGITAL009 web" xfId="24"/>
    <cellStyle name="_Dinámica de Ozono 07_Superficie dañada Variación_esta 2009 DIGITAL009 web 2" xfId="300"/>
    <cellStyle name="_Dinámica de Ozono 07_Superficie dañada Variación_Inversiones para el medio ambiente, 2010 con Anuario 2009  web" xfId="246"/>
    <cellStyle name="_Dinámica de Ozono 07_Superficie dañada Variación_Medio Ambientepara entregar 2010.PAUTAS VICTORls" xfId="25"/>
    <cellStyle name="_Dinámica de Ozono 07_Superficie dañada Variación_Medio Ambientepara entregar 2010.PAUTAS VICTORls 2" xfId="301"/>
    <cellStyle name="_Dinámica de Ozono 07_Superficie dañada Variación_Panorama Ambiental para 2010  web" xfId="26"/>
    <cellStyle name="_Dinámica de Ozono 07_Superficie dañada Variación_Panorama Ambiental para 2010  web 2" xfId="302"/>
    <cellStyle name="_Energía Renovable Anuario 07" xfId="27"/>
    <cellStyle name="_Energía Renovable Anuario 07 2" xfId="303"/>
    <cellStyle name="_Energía Renovable Anuario 07 3" xfId="304"/>
    <cellStyle name="_Energía Renovable Anuario 07 4" xfId="305"/>
    <cellStyle name="_Energía Renovable Anuario 07 5" xfId="642"/>
    <cellStyle name="_Energía Renovable Anuario 07 6" xfId="791"/>
    <cellStyle name="_Energía Renovable Anuario 07_Extracción de agua Estructura y Dinámica" xfId="28"/>
    <cellStyle name="_Energía Renovable Anuario 07_Extracción de agua Estructura y Dinámica 2" xfId="306"/>
    <cellStyle name="_Energía Renovable Anuario 07_Extracción de agua Estructura y Dinámica 3" xfId="643"/>
    <cellStyle name="_Energía Renovable Anuario 07_Extracción de agua Estructura y Dinámica_esta 2009 DIGITAL009 web" xfId="29"/>
    <cellStyle name="_Energía Renovable Anuario 07_Extracción de agua Estructura y Dinámica_esta 2009 DIGITAL009 web 2" xfId="307"/>
    <cellStyle name="_Energía Renovable Anuario 07_Extracción de agua Estructura y Dinámica_Inversiones para el medio ambiente, 2010 con Anuario 2009  web" xfId="247"/>
    <cellStyle name="_Energía Renovable Anuario 07_Extracción de agua Estructura y Dinámica_Medio Ambientepara entregar 2010.PAUTAS VICTORls" xfId="30"/>
    <cellStyle name="_Energía Renovable Anuario 07_Extracción de agua Estructura y Dinámica_Medio Ambientepara entregar 2010.PAUTAS VICTORls 2" xfId="308"/>
    <cellStyle name="_Energía Renovable Anuario 07_Extracción de agua Estructura y Dinámica_Panorama Ambiental para 2010  web" xfId="31"/>
    <cellStyle name="_Energía Renovable Anuario 07_Extracción de agua Estructura y Dinámica_Panorama Ambiental para 2010  web 2" xfId="309"/>
    <cellStyle name="_Energía Renovable Anuario 07_Libro1" xfId="310"/>
    <cellStyle name="_Energía Renovable Anuario 07_Libro1 2" xfId="311"/>
    <cellStyle name="_Energía Renovable Anuario 07_Mapa Cuencas Grises 2007" xfId="32"/>
    <cellStyle name="_Energía Renovable Anuario 07_Mapa Cuencas Grises 2007 2" xfId="312"/>
    <cellStyle name="_Energía Renovable Anuario 07_Mapa Cuencas Grises 2007_esta 2009 DIGITAL009 web" xfId="33"/>
    <cellStyle name="_Energía Renovable Anuario 07_Mapa Cuencas Grises 2007_esta 2009 DIGITAL009 web 2" xfId="313"/>
    <cellStyle name="_Energía Renovable Anuario 07_Mapa Cuencas Grises 2007_Inversiones para el medio ambiente, 2010 con Anuario 2009  web" xfId="248"/>
    <cellStyle name="_Energía Renovable Anuario 07_Medio Ambientepara entregar 2010.PAUTAS VICTORls" xfId="34"/>
    <cellStyle name="_Energía Renovable Anuario 07_Medio Ambientepara entregar 2010.PAUTAS VICTORls 2" xfId="314"/>
    <cellStyle name="_Energía Renovable Anuario 07_Medio Ambientepara entregar 2010.PAUTAS VICTORls 3" xfId="315"/>
    <cellStyle name="_Energía Renovable Anuario 07_Medio Ambientepara entregar 2010.PAUTAS VICTORls 4" xfId="316"/>
    <cellStyle name="_Energía Renovable Anuario 07_Panorama Ambiental para 2010  web" xfId="35"/>
    <cellStyle name="_Energía Renovable Anuario 07_Panorama Ambiental para 2010  web 2" xfId="317"/>
    <cellStyle name="_Energía Renovable Anuario 07_Panorama Ambiental para 2010 versión 2  para revisión web" xfId="318"/>
    <cellStyle name="_Energía Renovable Anuario 07_Panorama Ambiental para 2010 versión 2  para revisión web 2" xfId="319"/>
    <cellStyle name="_Energía Renovable Anuario 07_Superficie dañada Variación" xfId="36"/>
    <cellStyle name="_Energía Renovable Anuario 07_Superficie dañada Variación 2" xfId="320"/>
    <cellStyle name="_Energía Renovable Anuario 07_Superficie dañada Variación 3" xfId="644"/>
    <cellStyle name="_Energía Renovable Anuario 07_Superficie dañada Variación_esta 2009 DIGITAL009 web" xfId="37"/>
    <cellStyle name="_Energía Renovable Anuario 07_Superficie dañada Variación_esta 2009 DIGITAL009 web 2" xfId="321"/>
    <cellStyle name="_Energía Renovable Anuario 07_Superficie dañada Variación_Inversiones para el medio ambiente, 2010 con Anuario 2009  web" xfId="249"/>
    <cellStyle name="_Energía Renovable Anuario 07_Superficie dañada Variación_Medio Ambientepara entregar 2010.PAUTAS VICTORls" xfId="38"/>
    <cellStyle name="_Energía Renovable Anuario 07_Superficie dañada Variación_Medio Ambientepara entregar 2010.PAUTAS VICTORls 2" xfId="322"/>
    <cellStyle name="_Energía Renovable Anuario 07_Superficie dañada Variación_Panorama Ambiental para 2010  web" xfId="39"/>
    <cellStyle name="_Energía Renovable Anuario 07_Superficie dañada Variación_Panorama Ambiental para 2010  web 2" xfId="323"/>
    <cellStyle name="_Escturctura y Dinámica, Frentes y Huracanes" xfId="40"/>
    <cellStyle name="_Escturctura y Dinámica, Frentes y Huracanes 2" xfId="324"/>
    <cellStyle name="_Escturctura y Dinámica, Frentes y Huracanes 3" xfId="325"/>
    <cellStyle name="_Escturctura y Dinámica, Frentes y Huracanes 4" xfId="326"/>
    <cellStyle name="_Escturctura y Dinámica, Frentes y Huracanes 5" xfId="645"/>
    <cellStyle name="_Escturctura y Dinámica, Frentes y Huracanes 6" xfId="792"/>
    <cellStyle name="_Escturctura y Dinámica, Frentes y Huracanes_Extracción de agua Estructura y Dinámica" xfId="41"/>
    <cellStyle name="_Escturctura y Dinámica, Frentes y Huracanes_Extracción de agua Estructura y Dinámica 2" xfId="327"/>
    <cellStyle name="_Escturctura y Dinámica, Frentes y Huracanes_Extracción de agua Estructura y Dinámica 3" xfId="646"/>
    <cellStyle name="_Escturctura y Dinámica, Frentes y Huracanes_Extracción de agua Estructura y Dinámica_esta 2009 DIGITAL009 web" xfId="42"/>
    <cellStyle name="_Escturctura y Dinámica, Frentes y Huracanes_Extracción de agua Estructura y Dinámica_esta 2009 DIGITAL009 web 2" xfId="328"/>
    <cellStyle name="_Escturctura y Dinámica, Frentes y Huracanes_Extracción de agua Estructura y Dinámica_Inversiones para el medio ambiente, 2010 con Anuario 2009  web" xfId="250"/>
    <cellStyle name="_Escturctura y Dinámica, Frentes y Huracanes_Extracción de agua Estructura y Dinámica_Medio Ambientepara entregar 2010.PAUTAS VICTORls" xfId="43"/>
    <cellStyle name="_Escturctura y Dinámica, Frentes y Huracanes_Extracción de agua Estructura y Dinámica_Medio Ambientepara entregar 2010.PAUTAS VICTORls 2" xfId="329"/>
    <cellStyle name="_Escturctura y Dinámica, Frentes y Huracanes_Extracción de agua Estructura y Dinámica_Panorama Ambiental para 2010  web" xfId="44"/>
    <cellStyle name="_Escturctura y Dinámica, Frentes y Huracanes_Extracción de agua Estructura y Dinámica_Panorama Ambiental para 2010  web 2" xfId="330"/>
    <cellStyle name="_Escturctura y Dinámica, Frentes y Huracanes_Libro1" xfId="331"/>
    <cellStyle name="_Escturctura y Dinámica, Frentes y Huracanes_Libro1 2" xfId="332"/>
    <cellStyle name="_Escturctura y Dinámica, Frentes y Huracanes_Mapa Cuencas Grises 2007" xfId="45"/>
    <cellStyle name="_Escturctura y Dinámica, Frentes y Huracanes_Mapa Cuencas Grises 2007 2" xfId="333"/>
    <cellStyle name="_Escturctura y Dinámica, Frentes y Huracanes_Mapa Cuencas Grises 2007_esta 2009 DIGITAL009 web" xfId="46"/>
    <cellStyle name="_Escturctura y Dinámica, Frentes y Huracanes_Mapa Cuencas Grises 2007_esta 2009 DIGITAL009 web 2" xfId="334"/>
    <cellStyle name="_Escturctura y Dinámica, Frentes y Huracanes_Mapa Cuencas Grises 2007_Inversiones para el medio ambiente, 2010 con Anuario 2009  web" xfId="251"/>
    <cellStyle name="_Escturctura y Dinámica, Frentes y Huracanes_Medio Ambientepara entregar 2010.PAUTAS VICTORls" xfId="47"/>
    <cellStyle name="_Escturctura y Dinámica, Frentes y Huracanes_Medio Ambientepara entregar 2010.PAUTAS VICTORls 2" xfId="335"/>
    <cellStyle name="_Escturctura y Dinámica, Frentes y Huracanes_Medio Ambientepara entregar 2010.PAUTAS VICTORls 3" xfId="336"/>
    <cellStyle name="_Escturctura y Dinámica, Frentes y Huracanes_Medio Ambientepara entregar 2010.PAUTAS VICTORls 4" xfId="337"/>
    <cellStyle name="_Escturctura y Dinámica, Frentes y Huracanes_Panorama Ambiental para 2010  web" xfId="48"/>
    <cellStyle name="_Escturctura y Dinámica, Frentes y Huracanes_Panorama Ambiental para 2010  web 2" xfId="338"/>
    <cellStyle name="_Escturctura y Dinámica, Frentes y Huracanes_Panorama Ambiental para 2010 versión 2  para revisión web" xfId="339"/>
    <cellStyle name="_Escturctura y Dinámica, Frentes y Huracanes_Panorama Ambiental para 2010 versión 2  para revisión web 2" xfId="340"/>
    <cellStyle name="_Escturctura y Dinámica, Frentes y Huracanes_Superficie dañada Variación" xfId="49"/>
    <cellStyle name="_Escturctura y Dinámica, Frentes y Huracanes_Superficie dañada Variación 2" xfId="341"/>
    <cellStyle name="_Escturctura y Dinámica, Frentes y Huracanes_Superficie dañada Variación 3" xfId="647"/>
    <cellStyle name="_Escturctura y Dinámica, Frentes y Huracanes_Superficie dañada Variación_esta 2009 DIGITAL009 web" xfId="50"/>
    <cellStyle name="_Escturctura y Dinámica, Frentes y Huracanes_Superficie dañada Variación_esta 2009 DIGITAL009 web 2" xfId="342"/>
    <cellStyle name="_Escturctura y Dinámica, Frentes y Huracanes_Superficie dañada Variación_Inversiones para el medio ambiente, 2010 con Anuario 2009  web" xfId="252"/>
    <cellStyle name="_Escturctura y Dinámica, Frentes y Huracanes_Superficie dañada Variación_Medio Ambientepara entregar 2010.PAUTAS VICTORls" xfId="51"/>
    <cellStyle name="_Escturctura y Dinámica, Frentes y Huracanes_Superficie dañada Variación_Medio Ambientepara entregar 2010.PAUTAS VICTORls 2" xfId="343"/>
    <cellStyle name="_Escturctura y Dinámica, Frentes y Huracanes_Superficie dañada Variación_Panorama Ambiental para 2010  web" xfId="52"/>
    <cellStyle name="_Escturctura y Dinámica, Frentes y Huracanes_Superficie dañada Variación_Panorama Ambiental para 2010  web 2" xfId="344"/>
    <cellStyle name="_Ozono en PAO Anuario" xfId="53"/>
    <cellStyle name="_Ozono en PAO Anuario 2" xfId="345"/>
    <cellStyle name="_Ozono en PAO Anuario 3" xfId="346"/>
    <cellStyle name="_Ozono en PAO Anuario 4" xfId="347"/>
    <cellStyle name="_Ozono en PAO Anuario 5" xfId="648"/>
    <cellStyle name="_Ozono en PAO Anuario 6" xfId="793"/>
    <cellStyle name="_Ozono en PAO Anuario_Extracción de agua Estructura y Dinámica" xfId="54"/>
    <cellStyle name="_Ozono en PAO Anuario_Extracción de agua Estructura y Dinámica 2" xfId="348"/>
    <cellStyle name="_Ozono en PAO Anuario_Extracción de agua Estructura y Dinámica 3" xfId="649"/>
    <cellStyle name="_Ozono en PAO Anuario_Extracción de agua Estructura y Dinámica_esta 2009 DIGITAL009 web" xfId="55"/>
    <cellStyle name="_Ozono en PAO Anuario_Extracción de agua Estructura y Dinámica_esta 2009 DIGITAL009 web 2" xfId="349"/>
    <cellStyle name="_Ozono en PAO Anuario_Extracción de agua Estructura y Dinámica_Inversiones para el medio ambiente, 2010 con Anuario 2009  web" xfId="253"/>
    <cellStyle name="_Ozono en PAO Anuario_Extracción de agua Estructura y Dinámica_Medio Ambientepara entregar 2010.PAUTAS VICTORls" xfId="56"/>
    <cellStyle name="_Ozono en PAO Anuario_Extracción de agua Estructura y Dinámica_Medio Ambientepara entregar 2010.PAUTAS VICTORls 2" xfId="350"/>
    <cellStyle name="_Ozono en PAO Anuario_Extracción de agua Estructura y Dinámica_Panorama Ambiental para 2010  web" xfId="57"/>
    <cellStyle name="_Ozono en PAO Anuario_Extracción de agua Estructura y Dinámica_Panorama Ambiental para 2010  web 2" xfId="351"/>
    <cellStyle name="_Ozono en PAO Anuario_Libro1" xfId="352"/>
    <cellStyle name="_Ozono en PAO Anuario_Libro1 2" xfId="353"/>
    <cellStyle name="_Ozono en PAO Anuario_Mapa Cuencas Grises 2007" xfId="58"/>
    <cellStyle name="_Ozono en PAO Anuario_Mapa Cuencas Grises 2007 2" xfId="354"/>
    <cellStyle name="_Ozono en PAO Anuario_Mapa Cuencas Grises 2007_esta 2009 DIGITAL009 web" xfId="59"/>
    <cellStyle name="_Ozono en PAO Anuario_Mapa Cuencas Grises 2007_esta 2009 DIGITAL009 web 2" xfId="355"/>
    <cellStyle name="_Ozono en PAO Anuario_Mapa Cuencas Grises 2007_Inversiones para el medio ambiente, 2010 con Anuario 2009  web" xfId="254"/>
    <cellStyle name="_Ozono en PAO Anuario_Medio Ambientepara entregar 2010.PAUTAS VICTORls" xfId="60"/>
    <cellStyle name="_Ozono en PAO Anuario_Medio Ambientepara entregar 2010.PAUTAS VICTORls 2" xfId="356"/>
    <cellStyle name="_Ozono en PAO Anuario_Medio Ambientepara entregar 2010.PAUTAS VICTORls 3" xfId="357"/>
    <cellStyle name="_Ozono en PAO Anuario_Medio Ambientepara entregar 2010.PAUTAS VICTORls 4" xfId="358"/>
    <cellStyle name="_Ozono en PAO Anuario_Panorama Ambiental para 2010  web" xfId="61"/>
    <cellStyle name="_Ozono en PAO Anuario_Panorama Ambiental para 2010  web 2" xfId="359"/>
    <cellStyle name="_Ozono en PAO Anuario_Panorama Ambiental para 2010 versión 2  para revisión web" xfId="360"/>
    <cellStyle name="_Ozono en PAO Anuario_Panorama Ambiental para 2010 versión 2  para revisión web 2" xfId="361"/>
    <cellStyle name="_Ozono en PAO Anuario_Superficie dañada Variación" xfId="62"/>
    <cellStyle name="_Ozono en PAO Anuario_Superficie dañada Variación 2" xfId="362"/>
    <cellStyle name="_Ozono en PAO Anuario_Superficie dañada Variación 3" xfId="650"/>
    <cellStyle name="_Ozono en PAO Anuario_Superficie dañada Variación_esta 2009 DIGITAL009 web" xfId="63"/>
    <cellStyle name="_Ozono en PAO Anuario_Superficie dañada Variación_esta 2009 DIGITAL009 web 2" xfId="363"/>
    <cellStyle name="_Ozono en PAO Anuario_Superficie dañada Variación_Inversiones para el medio ambiente, 2010 con Anuario 2009  web" xfId="255"/>
    <cellStyle name="_Ozono en PAO Anuario_Superficie dañada Variación_Medio Ambientepara entregar 2010.PAUTAS VICTORls" xfId="64"/>
    <cellStyle name="_Ozono en PAO Anuario_Superficie dañada Variación_Medio Ambientepara entregar 2010.PAUTAS VICTORls 2" xfId="364"/>
    <cellStyle name="_Ozono en PAO Anuario_Superficie dañada Variación_Panorama Ambiental para 2010  web" xfId="65"/>
    <cellStyle name="_Ozono en PAO Anuario_Superficie dañada Variación_Panorama Ambiental para 2010  web 2" xfId="365"/>
    <cellStyle name="_Resiudos Anuario" xfId="66"/>
    <cellStyle name="_Resiudos Anuario 2" xfId="366"/>
    <cellStyle name="_Resiudos Anuario 3" xfId="367"/>
    <cellStyle name="_Resiudos Anuario 4" xfId="368"/>
    <cellStyle name="_Resiudos Anuario 5" xfId="651"/>
    <cellStyle name="_Resiudos Anuario 6" xfId="794"/>
    <cellStyle name="_Resiudos Anuario_Extracción de agua Estructura y Dinámica" xfId="67"/>
    <cellStyle name="_Resiudos Anuario_Extracción de agua Estructura y Dinámica 2" xfId="369"/>
    <cellStyle name="_Resiudos Anuario_Extracción de agua Estructura y Dinámica 3" xfId="652"/>
    <cellStyle name="_Resiudos Anuario_Extracción de agua Estructura y Dinámica_esta 2009 DIGITAL009 web" xfId="68"/>
    <cellStyle name="_Resiudos Anuario_Extracción de agua Estructura y Dinámica_esta 2009 DIGITAL009 web 2" xfId="370"/>
    <cellStyle name="_Resiudos Anuario_Extracción de agua Estructura y Dinámica_Inversiones para el medio ambiente, 2010 con Anuario 2009  web" xfId="256"/>
    <cellStyle name="_Resiudos Anuario_Extracción de agua Estructura y Dinámica_Medio Ambientepara entregar 2010.PAUTAS VICTORls" xfId="69"/>
    <cellStyle name="_Resiudos Anuario_Extracción de agua Estructura y Dinámica_Medio Ambientepara entregar 2010.PAUTAS VICTORls 2" xfId="371"/>
    <cellStyle name="_Resiudos Anuario_Extracción de agua Estructura y Dinámica_Panorama Ambiental para 2010  web" xfId="70"/>
    <cellStyle name="_Resiudos Anuario_Extracción de agua Estructura y Dinámica_Panorama Ambiental para 2010  web 2" xfId="372"/>
    <cellStyle name="_Resiudos Anuario_Libro1" xfId="373"/>
    <cellStyle name="_Resiudos Anuario_Libro1 2" xfId="374"/>
    <cellStyle name="_Resiudos Anuario_Mapa Cuencas Grises 2007" xfId="71"/>
    <cellStyle name="_Resiudos Anuario_Mapa Cuencas Grises 2007 2" xfId="375"/>
    <cellStyle name="_Resiudos Anuario_Mapa Cuencas Grises 2007_esta 2009 DIGITAL009 web" xfId="72"/>
    <cellStyle name="_Resiudos Anuario_Mapa Cuencas Grises 2007_esta 2009 DIGITAL009 web 2" xfId="376"/>
    <cellStyle name="_Resiudos Anuario_Mapa Cuencas Grises 2007_Inversiones para el medio ambiente, 2010 con Anuario 2009  web" xfId="257"/>
    <cellStyle name="_Resiudos Anuario_Medio Ambientepara entregar 2010.PAUTAS VICTORls" xfId="73"/>
    <cellStyle name="_Resiudos Anuario_Medio Ambientepara entregar 2010.PAUTAS VICTORls 2" xfId="377"/>
    <cellStyle name="_Resiudos Anuario_Medio Ambientepara entregar 2010.PAUTAS VICTORls 3" xfId="378"/>
    <cellStyle name="_Resiudos Anuario_Medio Ambientepara entregar 2010.PAUTAS VICTORls 4" xfId="379"/>
    <cellStyle name="_Resiudos Anuario_Panorama Ambiental para 2010  web" xfId="74"/>
    <cellStyle name="_Resiudos Anuario_Panorama Ambiental para 2010  web 2" xfId="380"/>
    <cellStyle name="_Resiudos Anuario_Panorama Ambiental para 2010 versión 2  para revisión web" xfId="381"/>
    <cellStyle name="_Resiudos Anuario_Panorama Ambiental para 2010 versión 2  para revisión web 2" xfId="382"/>
    <cellStyle name="_Resiudos Anuario_Superficie dañada Variación" xfId="75"/>
    <cellStyle name="_Resiudos Anuario_Superficie dañada Variación 2" xfId="383"/>
    <cellStyle name="_Resiudos Anuario_Superficie dañada Variación 3" xfId="653"/>
    <cellStyle name="_Resiudos Anuario_Superficie dañada Variación_esta 2009 DIGITAL009 web" xfId="76"/>
    <cellStyle name="_Resiudos Anuario_Superficie dañada Variación_esta 2009 DIGITAL009 web 2" xfId="384"/>
    <cellStyle name="_Resiudos Anuario_Superficie dañada Variación_Inversiones para el medio ambiente, 2010 con Anuario 2009  web" xfId="258"/>
    <cellStyle name="_Resiudos Anuario_Superficie dañada Variación_Medio Ambientepara entregar 2010.PAUTAS VICTORls" xfId="77"/>
    <cellStyle name="_Resiudos Anuario_Superficie dañada Variación_Medio Ambientepara entregar 2010.PAUTAS VICTORls 2" xfId="385"/>
    <cellStyle name="_Resiudos Anuario_Superficie dañada Variación_Panorama Ambiental para 2010  web" xfId="78"/>
    <cellStyle name="_Resiudos Anuario_Superficie dañada Variación_Panorama Ambiental para 2010  web 2" xfId="386"/>
    <cellStyle name="=C:\WINNT\SYSTEM32\COMMAND.COM" xfId="79"/>
    <cellStyle name="=C:\WINNT\SYSTEM32\COMMAND.COM 2" xfId="387"/>
    <cellStyle name="=C:\WINNT\SYSTEM32\COMMAND.COM 3" xfId="388"/>
    <cellStyle name="20% - Accent1" xfId="80"/>
    <cellStyle name="20% - Accent1 2" xfId="389"/>
    <cellStyle name="20% - Accent1 3" xfId="390"/>
    <cellStyle name="20% - Accent1 4" xfId="391"/>
    <cellStyle name="20% - Accent2" xfId="81"/>
    <cellStyle name="20% - Accent2 2" xfId="392"/>
    <cellStyle name="20% - Accent2 3" xfId="393"/>
    <cellStyle name="20% - Accent2 4" xfId="394"/>
    <cellStyle name="20% - Accent3" xfId="82"/>
    <cellStyle name="20% - Accent3 2" xfId="395"/>
    <cellStyle name="20% - Accent3 3" xfId="396"/>
    <cellStyle name="20% - Accent3 4" xfId="397"/>
    <cellStyle name="20% - Accent4" xfId="83"/>
    <cellStyle name="20% - Accent4 2" xfId="398"/>
    <cellStyle name="20% - Accent4 3" xfId="399"/>
    <cellStyle name="20% - Accent4 4" xfId="400"/>
    <cellStyle name="20% - Accent5" xfId="84"/>
    <cellStyle name="20% - Accent5 2" xfId="401"/>
    <cellStyle name="20% - Accent5 3" xfId="402"/>
    <cellStyle name="20% - Accent5 4" xfId="403"/>
    <cellStyle name="20% - Accent6" xfId="85"/>
    <cellStyle name="20% - Accent6 2" xfId="404"/>
    <cellStyle name="20% - Accent6 3" xfId="405"/>
    <cellStyle name="20% - Accent6 4" xfId="406"/>
    <cellStyle name="20% - Énfasis1 2" xfId="407"/>
    <cellStyle name="20% - Énfasis1 3" xfId="408"/>
    <cellStyle name="20% - Énfasis2 2" xfId="409"/>
    <cellStyle name="20% - Énfasis2 3" xfId="410"/>
    <cellStyle name="20% - Énfasis3 2" xfId="411"/>
    <cellStyle name="20% - Énfasis3 3" xfId="412"/>
    <cellStyle name="20% - Énfasis4 2" xfId="413"/>
    <cellStyle name="20% - Énfasis4 3" xfId="414"/>
    <cellStyle name="20% - Énfasis5 2" xfId="415"/>
    <cellStyle name="20% - Énfasis5 3" xfId="416"/>
    <cellStyle name="20% - Énfasis6 2" xfId="417"/>
    <cellStyle name="20% - Énfasis6 3" xfId="418"/>
    <cellStyle name="40% - Accent1" xfId="86"/>
    <cellStyle name="40% - Accent1 2" xfId="419"/>
    <cellStyle name="40% - Accent1 3" xfId="420"/>
    <cellStyle name="40% - Accent1 4" xfId="421"/>
    <cellStyle name="40% - Accent2" xfId="87"/>
    <cellStyle name="40% - Accent2 2" xfId="422"/>
    <cellStyle name="40% - Accent2 3" xfId="423"/>
    <cellStyle name="40% - Accent2 4" xfId="424"/>
    <cellStyle name="40% - Accent3" xfId="88"/>
    <cellStyle name="40% - Accent3 2" xfId="425"/>
    <cellStyle name="40% - Accent3 3" xfId="426"/>
    <cellStyle name="40% - Accent3 4" xfId="427"/>
    <cellStyle name="40% - Accent4" xfId="89"/>
    <cellStyle name="40% - Accent4 2" xfId="428"/>
    <cellStyle name="40% - Accent4 3" xfId="429"/>
    <cellStyle name="40% - Accent4 4" xfId="430"/>
    <cellStyle name="40% - Accent5" xfId="90"/>
    <cellStyle name="40% - Accent5 2" xfId="431"/>
    <cellStyle name="40% - Accent5 3" xfId="432"/>
    <cellStyle name="40% - Accent5 4" xfId="433"/>
    <cellStyle name="40% - Accent6" xfId="91"/>
    <cellStyle name="40% - Accent6 2" xfId="434"/>
    <cellStyle name="40% - Accent6 3" xfId="435"/>
    <cellStyle name="40% - Accent6 4" xfId="436"/>
    <cellStyle name="40% - Énfasis1 2" xfId="437"/>
    <cellStyle name="40% - Énfasis1 3" xfId="438"/>
    <cellStyle name="40% - Énfasis2 2" xfId="439"/>
    <cellStyle name="40% - Énfasis2 3" xfId="440"/>
    <cellStyle name="40% - Énfasis3 2" xfId="441"/>
    <cellStyle name="40% - Énfasis3 3" xfId="442"/>
    <cellStyle name="40% - Énfasis4 2" xfId="443"/>
    <cellStyle name="40% - Énfasis4 3" xfId="444"/>
    <cellStyle name="40% - Énfasis5 2" xfId="445"/>
    <cellStyle name="40% - Énfasis5 3" xfId="446"/>
    <cellStyle name="40% - Énfasis6 2" xfId="447"/>
    <cellStyle name="40% - Énfasis6 3" xfId="448"/>
    <cellStyle name="60% - Accent1" xfId="92"/>
    <cellStyle name="60% - Accent1 2" xfId="449"/>
    <cellStyle name="60% - Accent1 3" xfId="450"/>
    <cellStyle name="60% - Accent1 4" xfId="451"/>
    <cellStyle name="60% - Accent2" xfId="93"/>
    <cellStyle name="60% - Accent2 2" xfId="452"/>
    <cellStyle name="60% - Accent2 3" xfId="453"/>
    <cellStyle name="60% - Accent2 4" xfId="454"/>
    <cellStyle name="60% - Accent3" xfId="94"/>
    <cellStyle name="60% - Accent3 2" xfId="455"/>
    <cellStyle name="60% - Accent3 3" xfId="456"/>
    <cellStyle name="60% - Accent3 4" xfId="457"/>
    <cellStyle name="60% - Accent4" xfId="95"/>
    <cellStyle name="60% - Accent4 2" xfId="458"/>
    <cellStyle name="60% - Accent4 3" xfId="459"/>
    <cellStyle name="60% - Accent4 4" xfId="460"/>
    <cellStyle name="60% - Accent5" xfId="96"/>
    <cellStyle name="60% - Accent5 2" xfId="461"/>
    <cellStyle name="60% - Accent5 3" xfId="462"/>
    <cellStyle name="60% - Accent5 4" xfId="463"/>
    <cellStyle name="60% - Accent6" xfId="97"/>
    <cellStyle name="60% - Accent6 2" xfId="464"/>
    <cellStyle name="60% - Accent6 3" xfId="465"/>
    <cellStyle name="60% - Accent6 4" xfId="466"/>
    <cellStyle name="60% - Énfasis1 2" xfId="467"/>
    <cellStyle name="60% - Énfasis1 3" xfId="468"/>
    <cellStyle name="60% - Énfasis2 2" xfId="469"/>
    <cellStyle name="60% - Énfasis2 3" xfId="470"/>
    <cellStyle name="60% - Énfasis3 2" xfId="471"/>
    <cellStyle name="60% - Énfasis3 3" xfId="472"/>
    <cellStyle name="60% - Énfasis4 2" xfId="473"/>
    <cellStyle name="60% - Énfasis4 3" xfId="474"/>
    <cellStyle name="60% - Énfasis5 2" xfId="475"/>
    <cellStyle name="60% - Énfasis5 3" xfId="476"/>
    <cellStyle name="60% - Énfasis6 2" xfId="477"/>
    <cellStyle name="60% - Énfasis6 3" xfId="478"/>
    <cellStyle name="Accent1" xfId="98"/>
    <cellStyle name="Accent1 2" xfId="479"/>
    <cellStyle name="Accent1 3" xfId="480"/>
    <cellStyle name="Accent1 4" xfId="481"/>
    <cellStyle name="Accent2" xfId="99"/>
    <cellStyle name="Accent2 2" xfId="482"/>
    <cellStyle name="Accent2 3" xfId="483"/>
    <cellStyle name="Accent2 4" xfId="484"/>
    <cellStyle name="Accent3" xfId="100"/>
    <cellStyle name="Accent3 2" xfId="485"/>
    <cellStyle name="Accent3 3" xfId="486"/>
    <cellStyle name="Accent3 4" xfId="487"/>
    <cellStyle name="Accent4" xfId="101"/>
    <cellStyle name="Accent4 2" xfId="488"/>
    <cellStyle name="Accent4 3" xfId="489"/>
    <cellStyle name="Accent4 4" xfId="490"/>
    <cellStyle name="Accent5" xfId="102"/>
    <cellStyle name="Accent5 2" xfId="491"/>
    <cellStyle name="Accent5 3" xfId="492"/>
    <cellStyle name="Accent5 4" xfId="493"/>
    <cellStyle name="Accent6" xfId="103"/>
    <cellStyle name="Accent6 2" xfId="494"/>
    <cellStyle name="Accent6 3" xfId="495"/>
    <cellStyle name="Accent6 4" xfId="496"/>
    <cellStyle name="Bad" xfId="104"/>
    <cellStyle name="Bad 2" xfId="497"/>
    <cellStyle name="Bad 3" xfId="498"/>
    <cellStyle name="Bad 4" xfId="499"/>
    <cellStyle name="Buena" xfId="105"/>
    <cellStyle name="Buena 2" xfId="106"/>
    <cellStyle name="Buena 2 2" xfId="500"/>
    <cellStyle name="Buena 2 3" xfId="501"/>
    <cellStyle name="Buena 3" xfId="502"/>
    <cellStyle name="Buena_Copia de Panorama 2011" xfId="236"/>
    <cellStyle name="Calculation" xfId="107"/>
    <cellStyle name="Calculation 2" xfId="503"/>
    <cellStyle name="Calculation 3" xfId="504"/>
    <cellStyle name="Calculation 4" xfId="505"/>
    <cellStyle name="Cálculo 2" xfId="506"/>
    <cellStyle name="Cálculo 3" xfId="507"/>
    <cellStyle name="Celda de comprobación" xfId="108"/>
    <cellStyle name="Celda de comprobación 2" xfId="508"/>
    <cellStyle name="Celda de comprobación 3" xfId="509"/>
    <cellStyle name="Celda vinculada" xfId="109"/>
    <cellStyle name="Celda vinculada 2" xfId="510"/>
    <cellStyle name="Celda vinculada 3" xfId="511"/>
    <cellStyle name="Check Cell" xfId="110"/>
    <cellStyle name="Check Cell 2" xfId="512"/>
    <cellStyle name="Check Cell 3" xfId="513"/>
    <cellStyle name="Check Cell 4" xfId="514"/>
    <cellStyle name="Comma 2" xfId="111"/>
    <cellStyle name="Comma 2 2" xfId="515"/>
    <cellStyle name="Comma 2 3" xfId="516"/>
    <cellStyle name="Comma 3" xfId="517"/>
    <cellStyle name="Comma 4" xfId="518"/>
    <cellStyle name="Encabezado 4" xfId="112"/>
    <cellStyle name="Encabezado 4 2" xfId="519"/>
    <cellStyle name="Encabezado 4 3" xfId="520"/>
    <cellStyle name="Énfasis1 2" xfId="521"/>
    <cellStyle name="Énfasis1 3" xfId="522"/>
    <cellStyle name="Énfasis2 2" xfId="523"/>
    <cellStyle name="Énfasis2 3" xfId="524"/>
    <cellStyle name="Énfasis3 2" xfId="525"/>
    <cellStyle name="Énfasis3 3" xfId="526"/>
    <cellStyle name="Énfasis4 2" xfId="527"/>
    <cellStyle name="Énfasis4 3" xfId="528"/>
    <cellStyle name="Énfasis5 2" xfId="529"/>
    <cellStyle name="Énfasis5 3" xfId="530"/>
    <cellStyle name="Énfasis6 2" xfId="531"/>
    <cellStyle name="Énfasis6 3" xfId="532"/>
    <cellStyle name="Entrada" xfId="113"/>
    <cellStyle name="Entrada 2" xfId="533"/>
    <cellStyle name="Entrada 3" xfId="534"/>
    <cellStyle name="Estilo 1" xfId="114"/>
    <cellStyle name="Estilo 1 2" xfId="535"/>
    <cellStyle name="Estilo 1 3" xfId="536"/>
    <cellStyle name="Estilo 1 4" xfId="537"/>
    <cellStyle name="Estilo 1 5" xfId="656"/>
    <cellStyle name="Estilo 1 6" xfId="795"/>
    <cellStyle name="Euro" xfId="115"/>
    <cellStyle name="Euro 2" xfId="538"/>
    <cellStyle name="Euro 3" xfId="657"/>
    <cellStyle name="Explanatory Text" xfId="116"/>
    <cellStyle name="Explanatory Text 2" xfId="539"/>
    <cellStyle name="Explanatory Text 3" xfId="540"/>
    <cellStyle name="Followed Hyperlink" xfId="1173"/>
    <cellStyle name="Good" xfId="117"/>
    <cellStyle name="Good 2" xfId="541"/>
    <cellStyle name="Good 3" xfId="542"/>
    <cellStyle name="Good 4" xfId="543"/>
    <cellStyle name="Heading 1" xfId="118"/>
    <cellStyle name="Heading 1 2" xfId="544"/>
    <cellStyle name="Heading 1 3" xfId="545"/>
    <cellStyle name="Heading 1 4" xfId="546"/>
    <cellStyle name="Heading 2" xfId="119"/>
    <cellStyle name="Heading 2 2" xfId="547"/>
    <cellStyle name="Heading 2 3" xfId="548"/>
    <cellStyle name="Heading 2 4" xfId="549"/>
    <cellStyle name="Heading 3" xfId="120"/>
    <cellStyle name="Heading 3 2" xfId="550"/>
    <cellStyle name="Heading 3 3" xfId="551"/>
    <cellStyle name="Heading 3 4" xfId="552"/>
    <cellStyle name="Heading 4" xfId="121"/>
    <cellStyle name="Heading 4 2" xfId="553"/>
    <cellStyle name="Heading 4 3" xfId="554"/>
    <cellStyle name="Hipervínculo" xfId="122" builtinId="8"/>
    <cellStyle name="Hipervínculo 2" xfId="123"/>
    <cellStyle name="Hipervínculo 2 2" xfId="555"/>
    <cellStyle name="Hipervínculo 2 3" xfId="556"/>
    <cellStyle name="Hipervínculo 2 4" xfId="658"/>
    <cellStyle name="Hyperlink" xfId="1174"/>
    <cellStyle name="Hyperlink 2" xfId="124"/>
    <cellStyle name="Hyperlink 2 2" xfId="557"/>
    <cellStyle name="Hyperlink 2 3" xfId="558"/>
    <cellStyle name="Hyperlink 2 4" xfId="659"/>
    <cellStyle name="Incorrecto 2" xfId="559"/>
    <cellStyle name="Incorrecto 3" xfId="560"/>
    <cellStyle name="Input" xfId="125"/>
    <cellStyle name="Input 2" xfId="561"/>
    <cellStyle name="Input 3" xfId="562"/>
    <cellStyle name="Input 4" xfId="563"/>
    <cellStyle name="Linked Cell" xfId="126"/>
    <cellStyle name="Linked Cell 2" xfId="564"/>
    <cellStyle name="Linked Cell 3" xfId="565"/>
    <cellStyle name="Millares" xfId="632" builtinId="3"/>
    <cellStyle name="Millares 2" xfId="127"/>
    <cellStyle name="Millares 2 2" xfId="566"/>
    <cellStyle name="Millares 3" xfId="660"/>
    <cellStyle name="Millares 4" xfId="729"/>
    <cellStyle name="Millares 5" xfId="796"/>
    <cellStyle name="Neutral 2" xfId="567"/>
    <cellStyle name="Neutral 3" xfId="661"/>
    <cellStyle name="Normal" xfId="0" builtinId="0"/>
    <cellStyle name="Normal 10" xfId="128"/>
    <cellStyle name="Normal 10 2" xfId="568"/>
    <cellStyle name="Normal 10 3" xfId="662"/>
    <cellStyle name="Normal 10 4" xfId="1097"/>
    <cellStyle name="Normal 10 5" xfId="1115"/>
    <cellStyle name="Normal 10 6" xfId="1133"/>
    <cellStyle name="Normal 10 7" xfId="1151"/>
    <cellStyle name="Normal 10_Incendios cantidad y variación" xfId="129"/>
    <cellStyle name="Normal 10_Superficie dañada Variación" xfId="130"/>
    <cellStyle name="Normal 10_Superficie dañada Variación 2" xfId="1170"/>
    <cellStyle name="Normal 100" xfId="663"/>
    <cellStyle name="Normal 100 2" xfId="736"/>
    <cellStyle name="Normal 100 3" xfId="797"/>
    <cellStyle name="Normal 100 4" xfId="869"/>
    <cellStyle name="Normal 100 5" xfId="921"/>
    <cellStyle name="Normal 100 6" xfId="974"/>
    <cellStyle name="Normal 100 7" xfId="1028"/>
    <cellStyle name="Normal 101" xfId="664"/>
    <cellStyle name="Normal 101 2" xfId="737"/>
    <cellStyle name="Normal 101 3" xfId="798"/>
    <cellStyle name="Normal 101 4" xfId="870"/>
    <cellStyle name="Normal 101 5" xfId="922"/>
    <cellStyle name="Normal 101 6" xfId="975"/>
    <cellStyle name="Normal 101 7" xfId="1029"/>
    <cellStyle name="Normal 102" xfId="665"/>
    <cellStyle name="Normal 102 2" xfId="738"/>
    <cellStyle name="Normal 102 3" xfId="799"/>
    <cellStyle name="Normal 102 4" xfId="871"/>
    <cellStyle name="Normal 102 5" xfId="923"/>
    <cellStyle name="Normal 102 6" xfId="976"/>
    <cellStyle name="Normal 102 7" xfId="1030"/>
    <cellStyle name="Normal 103" xfId="666"/>
    <cellStyle name="Normal 103 2" xfId="739"/>
    <cellStyle name="Normal 103 3" xfId="800"/>
    <cellStyle name="Normal 103 4" xfId="872"/>
    <cellStyle name="Normal 103 5" xfId="924"/>
    <cellStyle name="Normal 103 6" xfId="977"/>
    <cellStyle name="Normal 103 7" xfId="1031"/>
    <cellStyle name="Normal 104" xfId="667"/>
    <cellStyle name="Normal 104 2" xfId="740"/>
    <cellStyle name="Normal 104 3" xfId="801"/>
    <cellStyle name="Normal 104 4" xfId="873"/>
    <cellStyle name="Normal 104 5" xfId="925"/>
    <cellStyle name="Normal 104 6" xfId="978"/>
    <cellStyle name="Normal 104 7" xfId="1032"/>
    <cellStyle name="Normal 105" xfId="668"/>
    <cellStyle name="Normal 105 2" xfId="741"/>
    <cellStyle name="Normal 105 3" xfId="802"/>
    <cellStyle name="Normal 105 4" xfId="874"/>
    <cellStyle name="Normal 105 5" xfId="926"/>
    <cellStyle name="Normal 105 6" xfId="979"/>
    <cellStyle name="Normal 105 7" xfId="1033"/>
    <cellStyle name="Normal 106" xfId="669"/>
    <cellStyle name="Normal 106 2" xfId="742"/>
    <cellStyle name="Normal 106 3" xfId="803"/>
    <cellStyle name="Normal 106 4" xfId="875"/>
    <cellStyle name="Normal 106 5" xfId="927"/>
    <cellStyle name="Normal 106 6" xfId="980"/>
    <cellStyle name="Normal 106 7" xfId="1034"/>
    <cellStyle name="Normal 107" xfId="670"/>
    <cellStyle name="Normal 107 2" xfId="743"/>
    <cellStyle name="Normal 107 3" xfId="804"/>
    <cellStyle name="Normal 107 4" xfId="876"/>
    <cellStyle name="Normal 107 5" xfId="928"/>
    <cellStyle name="Normal 107 6" xfId="981"/>
    <cellStyle name="Normal 107 7" xfId="1035"/>
    <cellStyle name="Normal 108" xfId="671"/>
    <cellStyle name="Normal 108 2" xfId="744"/>
    <cellStyle name="Normal 108 3" xfId="805"/>
    <cellStyle name="Normal 108 4" xfId="877"/>
    <cellStyle name="Normal 108 5" xfId="929"/>
    <cellStyle name="Normal 108 6" xfId="982"/>
    <cellStyle name="Normal 108 7" xfId="1036"/>
    <cellStyle name="Normal 109" xfId="672"/>
    <cellStyle name="Normal 109 2" xfId="745"/>
    <cellStyle name="Normal 109 3" xfId="806"/>
    <cellStyle name="Normal 109 4" xfId="878"/>
    <cellStyle name="Normal 109 5" xfId="930"/>
    <cellStyle name="Normal 109 6" xfId="983"/>
    <cellStyle name="Normal 109 7" xfId="1037"/>
    <cellStyle name="Normal 11" xfId="131"/>
    <cellStyle name="Normal 11 2" xfId="132"/>
    <cellStyle name="Normal 11 2 2" xfId="674"/>
    <cellStyle name="Normal 11 3" xfId="569"/>
    <cellStyle name="Normal 11 4" xfId="673"/>
    <cellStyle name="Normal 11 5" xfId="807"/>
    <cellStyle name="Normal 11 6" xfId="1098"/>
    <cellStyle name="Normal 11 7" xfId="1116"/>
    <cellStyle name="Normal 11 8" xfId="1134"/>
    <cellStyle name="Normal 11 9" xfId="1152"/>
    <cellStyle name="Normal 11_01Terriambien 2007 Entrega" xfId="133"/>
    <cellStyle name="Normal 110" xfId="675"/>
    <cellStyle name="Normal 110 2" xfId="746"/>
    <cellStyle name="Normal 110 3" xfId="808"/>
    <cellStyle name="Normal 110 4" xfId="879"/>
    <cellStyle name="Normal 110 5" xfId="931"/>
    <cellStyle name="Normal 110 6" xfId="984"/>
    <cellStyle name="Normal 110 7" xfId="1038"/>
    <cellStyle name="Normal 111" xfId="676"/>
    <cellStyle name="Normal 111 2" xfId="747"/>
    <cellStyle name="Normal 111 3" xfId="809"/>
    <cellStyle name="Normal 111 4" xfId="880"/>
    <cellStyle name="Normal 111 5" xfId="932"/>
    <cellStyle name="Normal 111 6" xfId="985"/>
    <cellStyle name="Normal 111 7" xfId="1039"/>
    <cellStyle name="Normal 112" xfId="677"/>
    <cellStyle name="Normal 112 2" xfId="748"/>
    <cellStyle name="Normal 112 3" xfId="810"/>
    <cellStyle name="Normal 112 4" xfId="881"/>
    <cellStyle name="Normal 112 5" xfId="933"/>
    <cellStyle name="Normal 112 6" xfId="986"/>
    <cellStyle name="Normal 112 7" xfId="1040"/>
    <cellStyle name="Normal 113" xfId="678"/>
    <cellStyle name="Normal 113 2" xfId="749"/>
    <cellStyle name="Normal 113 3" xfId="811"/>
    <cellStyle name="Normal 113 4" xfId="882"/>
    <cellStyle name="Normal 113 5" xfId="934"/>
    <cellStyle name="Normal 113 6" xfId="987"/>
    <cellStyle name="Normal 113 7" xfId="1041"/>
    <cellStyle name="Normal 114" xfId="679"/>
    <cellStyle name="Normal 114 2" xfId="750"/>
    <cellStyle name="Normal 114 3" xfId="812"/>
    <cellStyle name="Normal 114 4" xfId="883"/>
    <cellStyle name="Normal 114 5" xfId="935"/>
    <cellStyle name="Normal 114 6" xfId="988"/>
    <cellStyle name="Normal 114 7" xfId="1042"/>
    <cellStyle name="Normal 115" xfId="680"/>
    <cellStyle name="Normal 115 2" xfId="751"/>
    <cellStyle name="Normal 115 3" xfId="813"/>
    <cellStyle name="Normal 115 4" xfId="884"/>
    <cellStyle name="Normal 115 5" xfId="936"/>
    <cellStyle name="Normal 115 6" xfId="989"/>
    <cellStyle name="Normal 115 7" xfId="1043"/>
    <cellStyle name="Normal 116" xfId="681"/>
    <cellStyle name="Normal 116 2" xfId="752"/>
    <cellStyle name="Normal 116 3" xfId="814"/>
    <cellStyle name="Normal 116 4" xfId="885"/>
    <cellStyle name="Normal 116 5" xfId="937"/>
    <cellStyle name="Normal 116 6" xfId="990"/>
    <cellStyle name="Normal 116 7" xfId="1044"/>
    <cellStyle name="Normal 117" xfId="682"/>
    <cellStyle name="Normal 117 2" xfId="753"/>
    <cellStyle name="Normal 117 3" xfId="815"/>
    <cellStyle name="Normal 117 4" xfId="886"/>
    <cellStyle name="Normal 117 5" xfId="938"/>
    <cellStyle name="Normal 117 6" xfId="991"/>
    <cellStyle name="Normal 117 7" xfId="1045"/>
    <cellStyle name="Normal 118" xfId="683"/>
    <cellStyle name="Normal 118 2" xfId="754"/>
    <cellStyle name="Normal 118 3" xfId="816"/>
    <cellStyle name="Normal 118 4" xfId="887"/>
    <cellStyle name="Normal 118 5" xfId="939"/>
    <cellStyle name="Normal 118 6" xfId="992"/>
    <cellStyle name="Normal 118 7" xfId="1046"/>
    <cellStyle name="Normal 119" xfId="684"/>
    <cellStyle name="Normal 119 2" xfId="755"/>
    <cellStyle name="Normal 119 3" xfId="817"/>
    <cellStyle name="Normal 119 4" xfId="888"/>
    <cellStyle name="Normal 119 5" xfId="940"/>
    <cellStyle name="Normal 119 6" xfId="993"/>
    <cellStyle name="Normal 119 7" xfId="1047"/>
    <cellStyle name="Normal 12" xfId="134"/>
    <cellStyle name="Normal 12 2" xfId="135"/>
    <cellStyle name="Normal 12 2 2" xfId="235"/>
    <cellStyle name="Normal 12 2_Panorama libro completo impreso pequeño" xfId="237"/>
    <cellStyle name="Normal 12 3" xfId="570"/>
    <cellStyle name="Normal 12 4" xfId="628"/>
    <cellStyle name="Normal 12 5" xfId="1099"/>
    <cellStyle name="Normal 12 6" xfId="1117"/>
    <cellStyle name="Normal 12 7" xfId="1135"/>
    <cellStyle name="Normal 12 8" xfId="1153"/>
    <cellStyle name="Normal 12_Libro1" xfId="571"/>
    <cellStyle name="Normal 120" xfId="685"/>
    <cellStyle name="Normal 120 2" xfId="756"/>
    <cellStyle name="Normal 120 3" xfId="818"/>
    <cellStyle name="Normal 120 4" xfId="889"/>
    <cellStyle name="Normal 120 5" xfId="941"/>
    <cellStyle name="Normal 120 6" xfId="994"/>
    <cellStyle name="Normal 120 7" xfId="1048"/>
    <cellStyle name="Normal 121" xfId="686"/>
    <cellStyle name="Normal 121 2" xfId="757"/>
    <cellStyle name="Normal 121 3" xfId="819"/>
    <cellStyle name="Normal 121 4" xfId="890"/>
    <cellStyle name="Normal 121 5" xfId="942"/>
    <cellStyle name="Normal 121 6" xfId="995"/>
    <cellStyle name="Normal 121 7" xfId="1049"/>
    <cellStyle name="Normal 122" xfId="687"/>
    <cellStyle name="Normal 122 2" xfId="758"/>
    <cellStyle name="Normal 122 3" xfId="820"/>
    <cellStyle name="Normal 122 4" xfId="891"/>
    <cellStyle name="Normal 122 5" xfId="943"/>
    <cellStyle name="Normal 122 6" xfId="996"/>
    <cellStyle name="Normal 122 7" xfId="1050"/>
    <cellStyle name="Normal 123" xfId="688"/>
    <cellStyle name="Normal 123 2" xfId="759"/>
    <cellStyle name="Normal 123 3" xfId="821"/>
    <cellStyle name="Normal 123 4" xfId="892"/>
    <cellStyle name="Normal 123 5" xfId="944"/>
    <cellStyle name="Normal 123 6" xfId="997"/>
    <cellStyle name="Normal 123 7" xfId="1051"/>
    <cellStyle name="Normal 124" xfId="689"/>
    <cellStyle name="Normal 124 2" xfId="760"/>
    <cellStyle name="Normal 124 3" xfId="822"/>
    <cellStyle name="Normal 124 4" xfId="893"/>
    <cellStyle name="Normal 124 5" xfId="945"/>
    <cellStyle name="Normal 124 6" xfId="998"/>
    <cellStyle name="Normal 124 7" xfId="1052"/>
    <cellStyle name="Normal 125" xfId="690"/>
    <cellStyle name="Normal 125 2" xfId="761"/>
    <cellStyle name="Normal 125 3" xfId="823"/>
    <cellStyle name="Normal 125 4" xfId="894"/>
    <cellStyle name="Normal 125 5" xfId="946"/>
    <cellStyle name="Normal 125 6" xfId="999"/>
    <cellStyle name="Normal 125 7" xfId="1053"/>
    <cellStyle name="Normal 126" xfId="691"/>
    <cellStyle name="Normal 126 2" xfId="762"/>
    <cellStyle name="Normal 126 3" xfId="824"/>
    <cellStyle name="Normal 126 4" xfId="895"/>
    <cellStyle name="Normal 126 5" xfId="947"/>
    <cellStyle name="Normal 126 6" xfId="1000"/>
    <cellStyle name="Normal 126 7" xfId="1054"/>
    <cellStyle name="Normal 127" xfId="692"/>
    <cellStyle name="Normal 127 2" xfId="763"/>
    <cellStyle name="Normal 127 3" xfId="825"/>
    <cellStyle name="Normal 127 4" xfId="896"/>
    <cellStyle name="Normal 127 5" xfId="948"/>
    <cellStyle name="Normal 127 6" xfId="1001"/>
    <cellStyle name="Normal 127 7" xfId="1055"/>
    <cellStyle name="Normal 128" xfId="693"/>
    <cellStyle name="Normal 128 2" xfId="764"/>
    <cellStyle name="Normal 128 3" xfId="826"/>
    <cellStyle name="Normal 128 4" xfId="897"/>
    <cellStyle name="Normal 128 5" xfId="949"/>
    <cellStyle name="Normal 128 6" xfId="1002"/>
    <cellStyle name="Normal 128 7" xfId="1056"/>
    <cellStyle name="Normal 129" xfId="694"/>
    <cellStyle name="Normal 129 2" xfId="765"/>
    <cellStyle name="Normal 129 3" xfId="827"/>
    <cellStyle name="Normal 129 4" xfId="898"/>
    <cellStyle name="Normal 129 5" xfId="950"/>
    <cellStyle name="Normal 129 6" xfId="1003"/>
    <cellStyle name="Normal 129 7" xfId="1057"/>
    <cellStyle name="Normal 13" xfId="136"/>
    <cellStyle name="Normal 13 2" xfId="238"/>
    <cellStyle name="Normal 13 3" xfId="625"/>
    <cellStyle name="Normal 13 4" xfId="1100"/>
    <cellStyle name="Normal 13 5" xfId="1118"/>
    <cellStyle name="Normal 13 6" xfId="1136"/>
    <cellStyle name="Normal 13 7" xfId="1154"/>
    <cellStyle name="Normal 13_Inversiones para el medio ambiente, 2010 con Anuario 2009  web" xfId="259"/>
    <cellStyle name="Normal 130" xfId="695"/>
    <cellStyle name="Normal 130 2" xfId="766"/>
    <cellStyle name="Normal 130 3" xfId="828"/>
    <cellStyle name="Normal 130 4" xfId="899"/>
    <cellStyle name="Normal 130 5" xfId="951"/>
    <cellStyle name="Normal 130 6" xfId="1004"/>
    <cellStyle name="Normal 130 7" xfId="1058"/>
    <cellStyle name="Normal 131" xfId="696"/>
    <cellStyle name="Normal 131 2" xfId="767"/>
    <cellStyle name="Normal 131 3" xfId="829"/>
    <cellStyle name="Normal 131 4" xfId="900"/>
    <cellStyle name="Normal 131 5" xfId="952"/>
    <cellStyle name="Normal 131 6" xfId="1005"/>
    <cellStyle name="Normal 131 7" xfId="1059"/>
    <cellStyle name="Normal 132" xfId="697"/>
    <cellStyle name="Normal 132 2" xfId="768"/>
    <cellStyle name="Normal 132 3" xfId="830"/>
    <cellStyle name="Normal 132 4" xfId="901"/>
    <cellStyle name="Normal 132 5" xfId="953"/>
    <cellStyle name="Normal 132 6" xfId="1006"/>
    <cellStyle name="Normal 132 7" xfId="1060"/>
    <cellStyle name="Normal 133" xfId="698"/>
    <cellStyle name="Normal 133 2" xfId="769"/>
    <cellStyle name="Normal 133 3" xfId="831"/>
    <cellStyle name="Normal 133 4" xfId="902"/>
    <cellStyle name="Normal 133 5" xfId="954"/>
    <cellStyle name="Normal 133 6" xfId="1007"/>
    <cellStyle name="Normal 133 7" xfId="1061"/>
    <cellStyle name="Normal 134" xfId="699"/>
    <cellStyle name="Normal 134 2" xfId="770"/>
    <cellStyle name="Normal 134 3" xfId="832"/>
    <cellStyle name="Normal 134 4" xfId="903"/>
    <cellStyle name="Normal 134 5" xfId="955"/>
    <cellStyle name="Normal 134 6" xfId="1008"/>
    <cellStyle name="Normal 134 7" xfId="1062"/>
    <cellStyle name="Normal 135" xfId="700"/>
    <cellStyle name="Normal 135 2" xfId="771"/>
    <cellStyle name="Normal 135 3" xfId="833"/>
    <cellStyle name="Normal 135 4" xfId="904"/>
    <cellStyle name="Normal 135 5" xfId="956"/>
    <cellStyle name="Normal 135 6" xfId="1009"/>
    <cellStyle name="Normal 135 7" xfId="1063"/>
    <cellStyle name="Normal 136" xfId="701"/>
    <cellStyle name="Normal 136 2" xfId="772"/>
    <cellStyle name="Normal 136 3" xfId="834"/>
    <cellStyle name="Normal 136 4" xfId="905"/>
    <cellStyle name="Normal 136 5" xfId="957"/>
    <cellStyle name="Normal 136 6" xfId="1010"/>
    <cellStyle name="Normal 136 7" xfId="1064"/>
    <cellStyle name="Normal 137" xfId="702"/>
    <cellStyle name="Normal 137 2" xfId="773"/>
    <cellStyle name="Normal 137 3" xfId="835"/>
    <cellStyle name="Normal 137 4" xfId="906"/>
    <cellStyle name="Normal 137 5" xfId="958"/>
    <cellStyle name="Normal 137 6" xfId="1011"/>
    <cellStyle name="Normal 137 7" xfId="1065"/>
    <cellStyle name="Normal 138" xfId="703"/>
    <cellStyle name="Normal 138 2" xfId="774"/>
    <cellStyle name="Normal 138 3" xfId="836"/>
    <cellStyle name="Normal 138 4" xfId="907"/>
    <cellStyle name="Normal 138 5" xfId="959"/>
    <cellStyle name="Normal 138 6" xfId="1012"/>
    <cellStyle name="Normal 138 7" xfId="1066"/>
    <cellStyle name="Normal 139" xfId="704"/>
    <cellStyle name="Normal 139 2" xfId="775"/>
    <cellStyle name="Normal 139 3" xfId="837"/>
    <cellStyle name="Normal 139 4" xfId="908"/>
    <cellStyle name="Normal 139 5" xfId="960"/>
    <cellStyle name="Normal 139 6" xfId="1013"/>
    <cellStyle name="Normal 139 7" xfId="1067"/>
    <cellStyle name="Normal 14" xfId="137"/>
    <cellStyle name="Normal 14 2" xfId="138"/>
    <cellStyle name="Normal 14 2 2" xfId="234"/>
    <cellStyle name="Normal 14 2_Panorama libro completo impreso pequeño" xfId="239"/>
    <cellStyle name="Normal 14 3" xfId="572"/>
    <cellStyle name="Normal 14 4" xfId="1101"/>
    <cellStyle name="Normal 14 5" xfId="1119"/>
    <cellStyle name="Normal 14 6" xfId="1137"/>
    <cellStyle name="Normal 14 7" xfId="1155"/>
    <cellStyle name="Normal 14_Medio Ambientepara entregar 2010.PAUTAS VICTORls" xfId="139"/>
    <cellStyle name="Normal 15" xfId="140"/>
    <cellStyle name="Normal 15 2" xfId="141"/>
    <cellStyle name="Normal 15 2 2" xfId="573"/>
    <cellStyle name="Normal 15 3" xfId="705"/>
    <cellStyle name="Normal 15 4" xfId="1102"/>
    <cellStyle name="Normal 15 5" xfId="1120"/>
    <cellStyle name="Normal 15 6" xfId="1138"/>
    <cellStyle name="Normal 15 7" xfId="1156"/>
    <cellStyle name="Normal 15_Medio Ambientepara entregar 2010.PAUTAS VICTORls" xfId="142"/>
    <cellStyle name="Normal 16" xfId="143"/>
    <cellStyle name="Normal 16 2" xfId="574"/>
    <cellStyle name="Normal 16 3" xfId="1103"/>
    <cellStyle name="Normal 16 4" xfId="1121"/>
    <cellStyle name="Normal 16 5" xfId="1139"/>
    <cellStyle name="Normal 16 6" xfId="1157"/>
    <cellStyle name="Normal 17" xfId="144"/>
    <cellStyle name="Normal 17 2" xfId="575"/>
    <cellStyle name="Normal 17 3" xfId="1104"/>
    <cellStyle name="Normal 17 4" xfId="1122"/>
    <cellStyle name="Normal 17 5" xfId="1140"/>
    <cellStyle name="Normal 17 6" xfId="1158"/>
    <cellStyle name="Normal 18" xfId="145"/>
    <cellStyle name="Normal 18 2" xfId="576"/>
    <cellStyle name="Normal 18 2 2" xfId="706"/>
    <cellStyle name="Normal 18 3" xfId="1105"/>
    <cellStyle name="Normal 18 4" xfId="1123"/>
    <cellStyle name="Normal 18 5" xfId="1141"/>
    <cellStyle name="Normal 18 6" xfId="1159"/>
    <cellStyle name="Normal 19" xfId="146"/>
    <cellStyle name="Normal 19 2" xfId="577"/>
    <cellStyle name="Normal 19 2 2" xfId="707"/>
    <cellStyle name="Normal 19 3" xfId="1106"/>
    <cellStyle name="Normal 19 4" xfId="1124"/>
    <cellStyle name="Normal 19 5" xfId="1142"/>
    <cellStyle name="Normal 19 6" xfId="1160"/>
    <cellStyle name="Normal 2" xfId="147"/>
    <cellStyle name="Normal 2 10" xfId="731"/>
    <cellStyle name="Normal 2 11" xfId="1171"/>
    <cellStyle name="Normal 2 2" xfId="148"/>
    <cellStyle name="Normal 2 2 2" xfId="149"/>
    <cellStyle name="Normal 2 2 2 2" xfId="578"/>
    <cellStyle name="Normal 2 2 3" xfId="579"/>
    <cellStyle name="Normal 2 2_Medio Ambientepara entregar 2010.PAUTAS VICTORls" xfId="150"/>
    <cellStyle name="Normal 2 2_Panorama Ambiental para 2010  web" xfId="151"/>
    <cellStyle name="Normal 2 3" xfId="580"/>
    <cellStyle name="Normal 2 4" xfId="708"/>
    <cellStyle name="Normal 2 5" xfId="732"/>
    <cellStyle name="Normal 2 6" xfId="654"/>
    <cellStyle name="Normal 2 7" xfId="733"/>
    <cellStyle name="Normal 2 8" xfId="655"/>
    <cellStyle name="Normal 2 9" xfId="734"/>
    <cellStyle name="Normal 2_esta 2009 DIGITAL009 web" xfId="152"/>
    <cellStyle name="Normal 2_Panorama Ambiental para 2010  web" xfId="153"/>
    <cellStyle name="Normal 20" xfId="232"/>
    <cellStyle name="Normal 20 2" xfId="260"/>
    <cellStyle name="Normal 20 3" xfId="1107"/>
    <cellStyle name="Normal 20 4" xfId="1125"/>
    <cellStyle name="Normal 20 5" xfId="1143"/>
    <cellStyle name="Normal 20 6" xfId="1161"/>
    <cellStyle name="Normal 21" xfId="581"/>
    <cellStyle name="Normal 22" xfId="228"/>
    <cellStyle name="Normal 23" xfId="231"/>
    <cellStyle name="Normal 24" xfId="229"/>
    <cellStyle name="Normal 25" xfId="230"/>
    <cellStyle name="Normal 26" xfId="582"/>
    <cellStyle name="Normal 27" xfId="631"/>
    <cellStyle name="Normal 28" xfId="583"/>
    <cellStyle name="Normal 29" xfId="623"/>
    <cellStyle name="Normal 3" xfId="154"/>
    <cellStyle name="Normal 3 2" xfId="155"/>
    <cellStyle name="Normal 3 2 2" xfId="584"/>
    <cellStyle name="Normal 3 3" xfId="585"/>
    <cellStyle name="Normal 3 4" xfId="1090"/>
    <cellStyle name="Normal 3 5" xfId="1108"/>
    <cellStyle name="Normal 3 6" xfId="1126"/>
    <cellStyle name="Normal 3 7" xfId="1144"/>
    <cellStyle name="Normal 3_Medio Ambientepara entregar 2010.PAUTAS VICTORls" xfId="156"/>
    <cellStyle name="Normal 30" xfId="633"/>
    <cellStyle name="Normal 30 2" xfId="709"/>
    <cellStyle name="Normal 30 3" xfId="776"/>
    <cellStyle name="Normal 30 4" xfId="838"/>
    <cellStyle name="Normal 30 5" xfId="909"/>
    <cellStyle name="Normal 30 6" xfId="961"/>
    <cellStyle name="Normal 30 7" xfId="1014"/>
    <cellStyle name="Normal 30 8" xfId="1068"/>
    <cellStyle name="Normal 31" xfId="635"/>
    <cellStyle name="Normal 32" xfId="710"/>
    <cellStyle name="Normal 33" xfId="727"/>
    <cellStyle name="Normal 34" xfId="735"/>
    <cellStyle name="Normal 35" xfId="788"/>
    <cellStyle name="Normal 36" xfId="852"/>
    <cellStyle name="Normal 37" xfId="853"/>
    <cellStyle name="Normal 38" xfId="711"/>
    <cellStyle name="Normal 38 2" xfId="777"/>
    <cellStyle name="Normal 38 3" xfId="839"/>
    <cellStyle name="Normal 38 4" xfId="910"/>
    <cellStyle name="Normal 38 5" xfId="962"/>
    <cellStyle name="Normal 38 6" xfId="1015"/>
    <cellStyle name="Normal 38 7" xfId="1069"/>
    <cellStyle name="Normal 39" xfId="712"/>
    <cellStyle name="Normal 39 2" xfId="778"/>
    <cellStyle name="Normal 39 3" xfId="840"/>
    <cellStyle name="Normal 39 4" xfId="911"/>
    <cellStyle name="Normal 39 5" xfId="963"/>
    <cellStyle name="Normal 39 6" xfId="1016"/>
    <cellStyle name="Normal 39 7" xfId="1070"/>
    <cellStyle name="Normal 4" xfId="157"/>
    <cellStyle name="Normal 4 2" xfId="158"/>
    <cellStyle name="Normal 4 2 2" xfId="586"/>
    <cellStyle name="Normal 4 3" xfId="587"/>
    <cellStyle name="Normal 4 4" xfId="1091"/>
    <cellStyle name="Normal 4 5" xfId="1109"/>
    <cellStyle name="Normal 4 6" xfId="1127"/>
    <cellStyle name="Normal 4 7" xfId="1145"/>
    <cellStyle name="Normal 4_Medio Ambientepara entregar 2010.PAUTAS VICTORls" xfId="159"/>
    <cellStyle name="Normal 40" xfId="854"/>
    <cellStyle name="Normal 41" xfId="855"/>
    <cellStyle name="Normal 42" xfId="856"/>
    <cellStyle name="Normal 43" xfId="857"/>
    <cellStyle name="Normal 44" xfId="858"/>
    <cellStyle name="Normal 45" xfId="859"/>
    <cellStyle name="Normal 46" xfId="860"/>
    <cellStyle name="Normal 47" xfId="861"/>
    <cellStyle name="Normal 48" xfId="862"/>
    <cellStyle name="Normal 49" xfId="863"/>
    <cellStyle name="Normal 5" xfId="160"/>
    <cellStyle name="Normal 5 2" xfId="588"/>
    <cellStyle name="Normal 5 3" xfId="713"/>
    <cellStyle name="Normal 5 4" xfId="1092"/>
    <cellStyle name="Normal 5 5" xfId="1110"/>
    <cellStyle name="Normal 5 6" xfId="1128"/>
    <cellStyle name="Normal 5 7" xfId="1146"/>
    <cellStyle name="Normal 50" xfId="864"/>
    <cellStyle name="Normal 51" xfId="865"/>
    <cellStyle name="Normal 52" xfId="866"/>
    <cellStyle name="Normal 53" xfId="867"/>
    <cellStyle name="Normal 54" xfId="868"/>
    <cellStyle name="Normal 55" xfId="1027"/>
    <cellStyle name="Normal 56" xfId="1084"/>
    <cellStyle name="Normal 57" xfId="1085"/>
    <cellStyle name="Normal 58" xfId="1086"/>
    <cellStyle name="Normal 59" xfId="1087"/>
    <cellStyle name="Normal 6" xfId="161"/>
    <cellStyle name="Normal 6 2" xfId="589"/>
    <cellStyle name="Normal 6 2 2" xfId="1175"/>
    <cellStyle name="Normal 6 3" xfId="714"/>
    <cellStyle name="Normal 6 4" xfId="1093"/>
    <cellStyle name="Normal 6 5" xfId="1111"/>
    <cellStyle name="Normal 6 6" xfId="1129"/>
    <cellStyle name="Normal 6 7" xfId="1147"/>
    <cellStyle name="Normal 60" xfId="1088"/>
    <cellStyle name="Normal 61" xfId="1089"/>
    <cellStyle name="Normal 62" xfId="1083"/>
    <cellStyle name="Normal 63" xfId="1176"/>
    <cellStyle name="Normal 63 2" xfId="1172"/>
    <cellStyle name="Normal 64" xfId="1177"/>
    <cellStyle name="Normal 65" xfId="1178"/>
    <cellStyle name="Normal 66" xfId="1179"/>
    <cellStyle name="Normal 67" xfId="1180"/>
    <cellStyle name="Normal 68" xfId="1181"/>
    <cellStyle name="Normal 69" xfId="1182"/>
    <cellStyle name="Normal 7" xfId="162"/>
    <cellStyle name="Normal 7 2" xfId="590"/>
    <cellStyle name="Normal 7 3" xfId="715"/>
    <cellStyle name="Normal 7 4" xfId="1094"/>
    <cellStyle name="Normal 7 5" xfId="1112"/>
    <cellStyle name="Normal 7 6" xfId="1130"/>
    <cellStyle name="Normal 7 7" xfId="1148"/>
    <cellStyle name="Normal 70" xfId="1183"/>
    <cellStyle name="Normal 71" xfId="1184"/>
    <cellStyle name="Normal 72" xfId="1185"/>
    <cellStyle name="Normal 73" xfId="1186"/>
    <cellStyle name="Normal 74" xfId="1187"/>
    <cellStyle name="Normal 75" xfId="1188"/>
    <cellStyle name="Normal 76" xfId="1189"/>
    <cellStyle name="Normal 77" xfId="1190"/>
    <cellStyle name="Normal 78" xfId="1191"/>
    <cellStyle name="Normal 79" xfId="1192"/>
    <cellStyle name="Normal 8" xfId="163"/>
    <cellStyle name="Normal 8 2" xfId="591"/>
    <cellStyle name="Normal 8 3" xfId="716"/>
    <cellStyle name="Normal 8 4" xfId="1095"/>
    <cellStyle name="Normal 8 5" xfId="1113"/>
    <cellStyle name="Normal 8 6" xfId="1131"/>
    <cellStyle name="Normal 8 7" xfId="1149"/>
    <cellStyle name="Normal 80" xfId="1193"/>
    <cellStyle name="Normal 81" xfId="717"/>
    <cellStyle name="Normal 81 2" xfId="779"/>
    <cellStyle name="Normal 81 3" xfId="841"/>
    <cellStyle name="Normal 81 4" xfId="912"/>
    <cellStyle name="Normal 81 5" xfId="964"/>
    <cellStyle name="Normal 81 6" xfId="1017"/>
    <cellStyle name="Normal 81 7" xfId="1071"/>
    <cellStyle name="Normal 82" xfId="1194"/>
    <cellStyle name="Normal 83" xfId="1195"/>
    <cellStyle name="Normal 84" xfId="1196"/>
    <cellStyle name="Normal 85" xfId="1197"/>
    <cellStyle name="Normal 86" xfId="1198"/>
    <cellStyle name="Normal 87" xfId="1199"/>
    <cellStyle name="Normal 88" xfId="1200"/>
    <cellStyle name="Normal 89" xfId="1201"/>
    <cellStyle name="Normal 9" xfId="164"/>
    <cellStyle name="Normal 9 2" xfId="592"/>
    <cellStyle name="Normal 9 3" xfId="718"/>
    <cellStyle name="Normal 9 4" xfId="1096"/>
    <cellStyle name="Normal 9 5" xfId="1114"/>
    <cellStyle name="Normal 9 6" xfId="1132"/>
    <cellStyle name="Normal 9 7" xfId="1150"/>
    <cellStyle name="Normal 90" xfId="1202"/>
    <cellStyle name="Normal 91" xfId="1203"/>
    <cellStyle name="Normal 92" xfId="719"/>
    <cellStyle name="Normal 92 2" xfId="780"/>
    <cellStyle name="Normal 92 3" xfId="842"/>
    <cellStyle name="Normal 92 4" xfId="913"/>
    <cellStyle name="Normal 92 5" xfId="965"/>
    <cellStyle name="Normal 92 6" xfId="1018"/>
    <cellStyle name="Normal 92 7" xfId="1072"/>
    <cellStyle name="Normal 93" xfId="720"/>
    <cellStyle name="Normal 93 2" xfId="781"/>
    <cellStyle name="Normal 93 3" xfId="843"/>
    <cellStyle name="Normal 93 4" xfId="914"/>
    <cellStyle name="Normal 93 5" xfId="966"/>
    <cellStyle name="Normal 93 6" xfId="1019"/>
    <cellStyle name="Normal 93 7" xfId="1073"/>
    <cellStyle name="Normal 94" xfId="721"/>
    <cellStyle name="Normal 94 2" xfId="782"/>
    <cellStyle name="Normal 94 3" xfId="844"/>
    <cellStyle name="Normal 94 4" xfId="915"/>
    <cellStyle name="Normal 94 5" xfId="967"/>
    <cellStyle name="Normal 94 6" xfId="1020"/>
    <cellStyle name="Normal 94 7" xfId="1074"/>
    <cellStyle name="Normal 95" xfId="722"/>
    <cellStyle name="Normal 95 2" xfId="783"/>
    <cellStyle name="Normal 95 3" xfId="845"/>
    <cellStyle name="Normal 95 4" xfId="916"/>
    <cellStyle name="Normal 95 5" xfId="968"/>
    <cellStyle name="Normal 95 6" xfId="1021"/>
    <cellStyle name="Normal 95 7" xfId="1075"/>
    <cellStyle name="Normal 96" xfId="723"/>
    <cellStyle name="Normal 96 2" xfId="784"/>
    <cellStyle name="Normal 96 3" xfId="846"/>
    <cellStyle name="Normal 96 4" xfId="917"/>
    <cellStyle name="Normal 96 5" xfId="969"/>
    <cellStyle name="Normal 96 6" xfId="1022"/>
    <cellStyle name="Normal 96 7" xfId="1076"/>
    <cellStyle name="Normal 97" xfId="724"/>
    <cellStyle name="Normal 97 2" xfId="785"/>
    <cellStyle name="Normal 97 3" xfId="847"/>
    <cellStyle name="Normal 97 4" xfId="918"/>
    <cellStyle name="Normal 97 5" xfId="970"/>
    <cellStyle name="Normal 97 6" xfId="1023"/>
    <cellStyle name="Normal 97 7" xfId="1077"/>
    <cellStyle name="Normal 98" xfId="725"/>
    <cellStyle name="Normal 98 2" xfId="786"/>
    <cellStyle name="Normal 98 3" xfId="848"/>
    <cellStyle name="Normal 98 4" xfId="919"/>
    <cellStyle name="Normal 98 5" xfId="971"/>
    <cellStyle name="Normal 98 6" xfId="1024"/>
    <cellStyle name="Normal 98 7" xfId="1078"/>
    <cellStyle name="Normal 99" xfId="726"/>
    <cellStyle name="Normal 99 2" xfId="787"/>
    <cellStyle name="Normal 99 3" xfId="849"/>
    <cellStyle name="Normal 99 4" xfId="920"/>
    <cellStyle name="Normal 99 5" xfId="972"/>
    <cellStyle name="Normal 99 6" xfId="1025"/>
    <cellStyle name="Normal 99 7" xfId="1079"/>
    <cellStyle name="Normal_01Terriambien - Revisado para entregar" xfId="165"/>
    <cellStyle name="Normal_01Terriambien - Revisado para entregar 2" xfId="1216"/>
    <cellStyle name="Normal_01Terriambien - Revisado para entregar_Energía Pautas 2010 entregado 11-05-2011" xfId="624"/>
    <cellStyle name="Normal_Areas Protegidas Anuario2007" xfId="166"/>
    <cellStyle name="Normal_CECONT ph 2007 EN LA LLUVIA YGASES OK" xfId="167"/>
    <cellStyle name="Normal_Ciclones tropicales 2" xfId="168"/>
    <cellStyle name="Normal_COIN-1" xfId="169"/>
    <cellStyle name="Normal_COIN-1 2" xfId="170"/>
    <cellStyle name="Normal_COIN-1 2 2" xfId="1167"/>
    <cellStyle name="Normal_COIN-1 3" xfId="171"/>
    <cellStyle name="Normal_COIN-1 4" xfId="172"/>
    <cellStyle name="Normal_COIN-1 5" xfId="173"/>
    <cellStyle name="Normal_COIN-1_Biodiversidad rectificado" xfId="174"/>
    <cellStyle name="Normal_COIN-1_Biodiversidad rectificado 2" xfId="175"/>
    <cellStyle name="Normal_COIN-1_Biodiversidad rectificado 2 2" xfId="1081"/>
    <cellStyle name="Normal_COIN-1_Biodiversidad rectificado 3" xfId="1080"/>
    <cellStyle name="Normal_COIN-1_Biodiversidad rectificado_02Medio Ambiente" xfId="176"/>
    <cellStyle name="Normal_COIN-1_Copia de 01Terriambien Bolislibro" xfId="177"/>
    <cellStyle name="Normal_COIN-1_Copia de 01Terriambien Bolislibro 2" xfId="178"/>
    <cellStyle name="Normal_COIN-1_Ozono CFC 2" xfId="1214"/>
    <cellStyle name="Normal_COIN-1_Ozono CFC 3" xfId="179"/>
    <cellStyle name="Normal_COIN-1_Ozono CFC_02Medio Ambiente" xfId="180"/>
    <cellStyle name="Normal_COIN-1_Ozono CFC_02Medio Ambiente 2" xfId="850"/>
    <cellStyle name="Normal_COIN-1_Ozono CFC_Medio Ambiente.PAUTAS VICTORls" xfId="629"/>
    <cellStyle name="Normal_COIN-1_Superficie dañada Variación" xfId="627"/>
    <cellStyle name="Normal_COIN-1_Tablas Anuario cierre 2006" xfId="181"/>
    <cellStyle name="Normal_COIN-1_Tablas Anuario cierre 2006_02Medio Ambiente  V" xfId="973"/>
    <cellStyle name="Normal_COIN-1_yasser1" xfId="182"/>
    <cellStyle name="Normal_COIN-1_yasser1_Medio Ambiente.PAUTAS VICTORls" xfId="183"/>
    <cellStyle name="Normal_COIN-1_yasser1_Medio Ambiente.PAUTAS VICTORls 2" xfId="1165"/>
    <cellStyle name="Normal_COIN-2" xfId="184"/>
    <cellStyle name="Normal_COIN-2 2" xfId="185"/>
    <cellStyle name="Normal_COIN-2 2 2" xfId="1082"/>
    <cellStyle name="Normal_COIN-2 2 3" xfId="1166"/>
    <cellStyle name="Normal_COIN-2 3" xfId="186"/>
    <cellStyle name="Normal_COIN-2 4" xfId="187"/>
    <cellStyle name="Normal_COIN-2 5" xfId="188"/>
    <cellStyle name="Normal_COIN-2_Ciclones tropicales 2" xfId="189"/>
    <cellStyle name="Normal_COIN-2_Copia de 01Terriambien Bolislibro 2" xfId="190"/>
    <cellStyle name="Normal_COIN-2_Ozono CFC 2" xfId="1213"/>
    <cellStyle name="Normal_COIN-2_Ozono CFC_02Medio Ambiente" xfId="191"/>
    <cellStyle name="Normal_COIN-2_Ozono CFC_Medio Ambiente.PAUTAS VICTORls" xfId="630"/>
    <cellStyle name="Normal_COIN-2_Superficie dañada Variación 2" xfId="192"/>
    <cellStyle name="Normal_COIN-4" xfId="193"/>
    <cellStyle name="Normal_COIN-4 2" xfId="194"/>
    <cellStyle name="Normal_COIN-4_Ozono CFC" xfId="1212"/>
    <cellStyle name="Normal_COIN-4_yasser1" xfId="195"/>
    <cellStyle name="Normal_COIN-4_yasser1 2" xfId="1207"/>
    <cellStyle name="Normal_COIN-4_yasser1_Medio Ambiente.PAUTAS VICTORls 2" xfId="1164"/>
    <cellStyle name="Normal_COIN-5 2" xfId="634"/>
    <cellStyle name="Normal_COIN-5 4" xfId="196"/>
    <cellStyle name="Normal_COIN-5_Copia de 01Terriambien Bolislibro" xfId="197"/>
    <cellStyle name="Normal_COIN-5_Copia de 01Terriambien Bolislibro 2" xfId="1026"/>
    <cellStyle name="Normal_COIN-5_Copia de 01Terriambien Bolislibro 3" xfId="198"/>
    <cellStyle name="Normal_COIN-5_Copia de 01Terriambien Bolislibro 5" xfId="199"/>
    <cellStyle name="Normal_COIN-5_Ozono CFC 2" xfId="851"/>
    <cellStyle name="Normal_COIN-5_Ozono CFC 3" xfId="1208"/>
    <cellStyle name="Normal_COIN-5_Tablas Anuario cierre 2006" xfId="200"/>
    <cellStyle name="Normal_COIN-6 4" xfId="201"/>
    <cellStyle name="Normal_Cuba Y municipios" xfId="202"/>
    <cellStyle name="Normal_EnergíaModificaciones 2008 2" xfId="1217"/>
    <cellStyle name="Normal_Hoja1" xfId="1215"/>
    <cellStyle name="Normal_JUanC1" xfId="203"/>
    <cellStyle name="Normal_JUanC1 2" xfId="204"/>
    <cellStyle name="Normal_JUanC1 2 2" xfId="240"/>
    <cellStyle name="Normal_JUanC1 2_Panorama Ambiental para 2010  web" xfId="205"/>
    <cellStyle name="Normal_Para victor sismo 2" xfId="206"/>
    <cellStyle name="Normal_PO-7-8" xfId="207"/>
    <cellStyle name="Normal_Superficie dañada Variación" xfId="208"/>
    <cellStyle name="Normal_Tabla I.15 Propuesta para 2007 para entregar 2" xfId="626"/>
    <cellStyle name="Normal_Tabla I.15 Propuesta para 2007 para entregar 3" xfId="1210"/>
    <cellStyle name="Normal_TE-11" xfId="209"/>
    <cellStyle name="Normal_TE-12" xfId="210"/>
    <cellStyle name="Normal_TE-12 2" xfId="211"/>
    <cellStyle name="Normal_TE-1-3" xfId="212"/>
    <cellStyle name="Normal_TE-1-3 2" xfId="213"/>
    <cellStyle name="Normal_TE-1-3 2 2" xfId="1168"/>
    <cellStyle name="Normal_TE-1-3_Ozono CFC 2" xfId="1211"/>
    <cellStyle name="Normal_TE-15-16" xfId="214"/>
    <cellStyle name="Normal_TE-15-16 3" xfId="622"/>
    <cellStyle name="Normal_TE-15-16_Copia de 01Terriambien Bolislibro 2" xfId="1169"/>
    <cellStyle name="Normal_TE-15-16_ONE07 2" xfId="1163"/>
    <cellStyle name="Normal_TE-15-16_ONE07_Medio Ambiente.PAUTAS VICTORls" xfId="215"/>
    <cellStyle name="Normal_TE-15-16_Ozono CFC 2" xfId="1209"/>
    <cellStyle name="Normal_TE-9" xfId="216"/>
    <cellStyle name="Normal_TE-9 2 2" xfId="233"/>
    <cellStyle name="Normal_TE-9 4" xfId="217"/>
    <cellStyle name="Normal_TE-9 5" xfId="218"/>
    <cellStyle name="Normal_Uso Racional del Agua 1" xfId="1162"/>
    <cellStyle name="Notas" xfId="219"/>
    <cellStyle name="Notas 2" xfId="593"/>
    <cellStyle name="Notas 3" xfId="594"/>
    <cellStyle name="Notas 4" xfId="1204"/>
    <cellStyle name="Notas 5" xfId="1205"/>
    <cellStyle name="Notas 6" xfId="1206"/>
    <cellStyle name="Note" xfId="220"/>
    <cellStyle name="Note 2" xfId="595"/>
    <cellStyle name="Note 3" xfId="596"/>
    <cellStyle name="Note 4" xfId="597"/>
    <cellStyle name="Output" xfId="221"/>
    <cellStyle name="Output 2" xfId="598"/>
    <cellStyle name="Output 3" xfId="599"/>
    <cellStyle name="Output 4" xfId="600"/>
    <cellStyle name="Percent 2" xfId="222"/>
    <cellStyle name="Percent 2 2" xfId="601"/>
    <cellStyle name="Percent 2 3" xfId="728"/>
    <cellStyle name="Porcentual 2" xfId="223"/>
    <cellStyle name="Porcentual 2 2" xfId="602"/>
    <cellStyle name="Salida 2" xfId="603"/>
    <cellStyle name="Salida 3" xfId="604"/>
    <cellStyle name="Standaard_E-4+E-5" xfId="224"/>
    <cellStyle name="Texto de advertencia" xfId="225"/>
    <cellStyle name="Texto de advertencia 2" xfId="605"/>
    <cellStyle name="Texto de advertencia 3" xfId="606"/>
    <cellStyle name="Texto explicativo 2" xfId="607"/>
    <cellStyle name="Texto explicativo 3" xfId="608"/>
    <cellStyle name="Title" xfId="226"/>
    <cellStyle name="Title 2" xfId="609"/>
    <cellStyle name="Title 3" xfId="610"/>
    <cellStyle name="Título 1 2" xfId="611"/>
    <cellStyle name="Título 1 3" xfId="612"/>
    <cellStyle name="Título 2 2" xfId="613"/>
    <cellStyle name="Título 2 3" xfId="614"/>
    <cellStyle name="Título 3 2" xfId="615"/>
    <cellStyle name="Título 3 3" xfId="616"/>
    <cellStyle name="Título 4" xfId="617"/>
    <cellStyle name="Título 5" xfId="618"/>
    <cellStyle name="Total 2" xfId="619"/>
    <cellStyle name="Total 3" xfId="730"/>
    <cellStyle name="Warning Text" xfId="227"/>
    <cellStyle name="Warning Text 2" xfId="620"/>
    <cellStyle name="Warning Text 3" xfId="621"/>
  </cellStyles>
  <dxfs count="1">
    <dxf>
      <font>
        <condense val="0"/>
        <extend val="0"/>
        <color rgb="FF9C0006"/>
      </font>
      <fill>
        <patternFill>
          <bgColor rgb="FFFFC7CE"/>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FFFF"/>
      <color rgb="FF008000"/>
      <color rgb="FF33CC33"/>
      <color rgb="FF000099"/>
      <color rgb="FF0033CC"/>
      <color rgb="FF0000FF"/>
      <color rgb="FFFFAD5B"/>
      <color rgb="FFFFFF99"/>
      <color rgb="FF55D044"/>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3.xml"/><Relationship Id="rId55" Type="http://schemas.openxmlformats.org/officeDocument/2006/relationships/externalLink" Target="externalLinks/externalLink8.xml"/><Relationship Id="rId63"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7.xml"/><Relationship Id="rId62"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6.xml"/><Relationship Id="rId58" Type="http://schemas.openxmlformats.org/officeDocument/2006/relationships/externalLink" Target="externalLinks/externalLink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57" Type="http://schemas.openxmlformats.org/officeDocument/2006/relationships/externalLink" Target="externalLinks/externalLink10.xml"/><Relationship Id="rId61"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5.xml"/><Relationship Id="rId60" Type="http://schemas.openxmlformats.org/officeDocument/2006/relationships/externalLink" Target="externalLinks/externalLink1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56" Type="http://schemas.openxmlformats.org/officeDocument/2006/relationships/externalLink" Target="externalLinks/externalLink9.xml"/><Relationship Id="rId64"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4.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12.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31.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0000000000000043E-2"/>
          <c:y val="7.9365284405187933E-2"/>
          <c:w val="0.86483724581156329"/>
          <c:h val="0.52645638655440452"/>
        </c:manualLayout>
      </c:layout>
      <c:areaChart>
        <c:grouping val="stacked"/>
        <c:varyColors val="0"/>
        <c:ser>
          <c:idx val="3"/>
          <c:order val="3"/>
          <c:tx>
            <c:strRef>
              <c:f>'4 (7)'!$G$40</c:f>
              <c:strCache>
                <c:ptCount val="1"/>
                <c:pt idx="0">
                  <c:v>Media Histórica</c:v>
                </c:pt>
              </c:strCache>
            </c:strRef>
          </c:tx>
          <c:spPr>
            <a:solidFill>
              <a:schemeClr val="tx2">
                <a:lumMod val="60000"/>
                <a:lumOff val="40000"/>
              </a:schemeClr>
            </a:solidFill>
            <a:ln>
              <a:solidFill>
                <a:schemeClr val="tx2">
                  <a:lumMod val="60000"/>
                  <a:lumOff val="40000"/>
                </a:schemeClr>
              </a:solidFill>
            </a:ln>
          </c:spPr>
          <c:cat>
            <c:strRef>
              <c:f>'4 (7)'!$H$36:$S$36</c:f>
              <c:strCache>
                <c:ptCount val="12"/>
                <c:pt idx="0">
                  <c:v>E</c:v>
                </c:pt>
                <c:pt idx="1">
                  <c:v>F</c:v>
                </c:pt>
                <c:pt idx="2">
                  <c:v>M</c:v>
                </c:pt>
                <c:pt idx="3">
                  <c:v>A</c:v>
                </c:pt>
                <c:pt idx="4">
                  <c:v>M</c:v>
                </c:pt>
                <c:pt idx="5">
                  <c:v>J</c:v>
                </c:pt>
                <c:pt idx="6">
                  <c:v>J</c:v>
                </c:pt>
                <c:pt idx="7">
                  <c:v>A</c:v>
                </c:pt>
                <c:pt idx="8">
                  <c:v>S</c:v>
                </c:pt>
                <c:pt idx="9">
                  <c:v>O</c:v>
                </c:pt>
                <c:pt idx="10">
                  <c:v>N</c:v>
                </c:pt>
                <c:pt idx="11">
                  <c:v>D</c:v>
                </c:pt>
              </c:strCache>
            </c:strRef>
          </c:cat>
          <c:val>
            <c:numRef>
              <c:f>'4 (7)'!$H$40:$S$40</c:f>
              <c:numCache>
                <c:formatCode>0.0</c:formatCode>
                <c:ptCount val="12"/>
                <c:pt idx="0">
                  <c:v>46.5</c:v>
                </c:pt>
                <c:pt idx="1">
                  <c:v>42.5</c:v>
                </c:pt>
                <c:pt idx="2">
                  <c:v>59</c:v>
                </c:pt>
                <c:pt idx="3">
                  <c:v>72</c:v>
                </c:pt>
                <c:pt idx="4">
                  <c:v>170.6</c:v>
                </c:pt>
                <c:pt idx="5">
                  <c:v>195</c:v>
                </c:pt>
                <c:pt idx="6">
                  <c:v>134.30000000000001</c:v>
                </c:pt>
                <c:pt idx="7">
                  <c:v>161</c:v>
                </c:pt>
                <c:pt idx="8">
                  <c:v>186.4</c:v>
                </c:pt>
                <c:pt idx="9">
                  <c:v>154</c:v>
                </c:pt>
                <c:pt idx="10">
                  <c:v>74.7</c:v>
                </c:pt>
                <c:pt idx="11">
                  <c:v>39</c:v>
                </c:pt>
              </c:numCache>
            </c:numRef>
          </c:val>
        </c:ser>
        <c:dLbls>
          <c:showLegendKey val="0"/>
          <c:showVal val="0"/>
          <c:showCatName val="0"/>
          <c:showSerName val="0"/>
          <c:showPercent val="0"/>
          <c:showBubbleSize val="0"/>
        </c:dLbls>
        <c:axId val="224379416"/>
        <c:axId val="224378632"/>
      </c:areaChart>
      <c:lineChart>
        <c:grouping val="standard"/>
        <c:varyColors val="0"/>
        <c:ser>
          <c:idx val="0"/>
          <c:order val="0"/>
          <c:tx>
            <c:strRef>
              <c:f>'4 (7)'!$G$37</c:f>
              <c:strCache>
                <c:ptCount val="1"/>
                <c:pt idx="0">
                  <c:v>Lluvia media mensual año 2004 (Año más seco en el periodo  2000-2019)</c:v>
                </c:pt>
              </c:strCache>
            </c:strRef>
          </c:tx>
          <c:spPr>
            <a:ln>
              <a:solidFill>
                <a:srgbClr val="C00000"/>
              </a:solidFill>
            </a:ln>
          </c:spPr>
          <c:marker>
            <c:symbol val="circle"/>
            <c:size val="3"/>
            <c:spPr>
              <a:solidFill>
                <a:sysClr val="window" lastClr="FFFFFF"/>
              </a:solidFill>
              <a:ln>
                <a:solidFill>
                  <a:schemeClr val="accent6">
                    <a:lumMod val="60000"/>
                    <a:lumOff val="40000"/>
                  </a:schemeClr>
                </a:solidFill>
              </a:ln>
            </c:spPr>
          </c:marker>
          <c:cat>
            <c:strRef>
              <c:f>'4 (7)'!$H$36:$S$36</c:f>
              <c:strCache>
                <c:ptCount val="12"/>
                <c:pt idx="0">
                  <c:v>E</c:v>
                </c:pt>
                <c:pt idx="1">
                  <c:v>F</c:v>
                </c:pt>
                <c:pt idx="2">
                  <c:v>M</c:v>
                </c:pt>
                <c:pt idx="3">
                  <c:v>A</c:v>
                </c:pt>
                <c:pt idx="4">
                  <c:v>M</c:v>
                </c:pt>
                <c:pt idx="5">
                  <c:v>J</c:v>
                </c:pt>
                <c:pt idx="6">
                  <c:v>J</c:v>
                </c:pt>
                <c:pt idx="7">
                  <c:v>A</c:v>
                </c:pt>
                <c:pt idx="8">
                  <c:v>S</c:v>
                </c:pt>
                <c:pt idx="9">
                  <c:v>O</c:v>
                </c:pt>
                <c:pt idx="10">
                  <c:v>N</c:v>
                </c:pt>
                <c:pt idx="11">
                  <c:v>D</c:v>
                </c:pt>
              </c:strCache>
            </c:strRef>
          </c:cat>
          <c:val>
            <c:numRef>
              <c:f>'4 (7)'!$H$37:$S$37</c:f>
              <c:numCache>
                <c:formatCode>#,##0.0</c:formatCode>
                <c:ptCount val="12"/>
                <c:pt idx="0">
                  <c:v>30.63</c:v>
                </c:pt>
                <c:pt idx="1">
                  <c:v>28.1</c:v>
                </c:pt>
                <c:pt idx="2">
                  <c:v>37.6</c:v>
                </c:pt>
                <c:pt idx="3">
                  <c:v>43.97</c:v>
                </c:pt>
                <c:pt idx="4">
                  <c:v>72.48</c:v>
                </c:pt>
                <c:pt idx="5">
                  <c:v>119.79</c:v>
                </c:pt>
                <c:pt idx="6">
                  <c:v>175.94</c:v>
                </c:pt>
                <c:pt idx="7">
                  <c:v>154.36000000000001</c:v>
                </c:pt>
                <c:pt idx="8">
                  <c:v>141.61000000000001</c:v>
                </c:pt>
                <c:pt idx="9">
                  <c:v>101.78</c:v>
                </c:pt>
                <c:pt idx="10">
                  <c:v>20.51</c:v>
                </c:pt>
                <c:pt idx="11">
                  <c:v>25.45</c:v>
                </c:pt>
              </c:numCache>
            </c:numRef>
          </c:val>
          <c:smooth val="0"/>
        </c:ser>
        <c:ser>
          <c:idx val="1"/>
          <c:order val="1"/>
          <c:tx>
            <c:strRef>
              <c:f>'4 (7)'!$G$38</c:f>
              <c:strCache>
                <c:ptCount val="1"/>
                <c:pt idx="0">
                  <c:v>Lluvia media mensual año 2007 (Año más lluvioso en el periodo  2000-2019)</c:v>
                </c:pt>
              </c:strCache>
            </c:strRef>
          </c:tx>
          <c:spPr>
            <a:ln>
              <a:solidFill>
                <a:schemeClr val="accent1"/>
              </a:solidFill>
            </a:ln>
          </c:spPr>
          <c:marker>
            <c:symbol val="circle"/>
            <c:size val="3"/>
            <c:spPr>
              <a:solidFill>
                <a:sysClr val="window" lastClr="FFFFFF"/>
              </a:solidFill>
              <a:ln>
                <a:solidFill>
                  <a:schemeClr val="accent1"/>
                </a:solidFill>
              </a:ln>
            </c:spPr>
          </c:marker>
          <c:cat>
            <c:strRef>
              <c:f>'4 (7)'!$H$36:$S$36</c:f>
              <c:strCache>
                <c:ptCount val="12"/>
                <c:pt idx="0">
                  <c:v>E</c:v>
                </c:pt>
                <c:pt idx="1">
                  <c:v>F</c:v>
                </c:pt>
                <c:pt idx="2">
                  <c:v>M</c:v>
                </c:pt>
                <c:pt idx="3">
                  <c:v>A</c:v>
                </c:pt>
                <c:pt idx="4">
                  <c:v>M</c:v>
                </c:pt>
                <c:pt idx="5">
                  <c:v>J</c:v>
                </c:pt>
                <c:pt idx="6">
                  <c:v>J</c:v>
                </c:pt>
                <c:pt idx="7">
                  <c:v>A</c:v>
                </c:pt>
                <c:pt idx="8">
                  <c:v>S</c:v>
                </c:pt>
                <c:pt idx="9">
                  <c:v>O</c:v>
                </c:pt>
                <c:pt idx="10">
                  <c:v>N</c:v>
                </c:pt>
                <c:pt idx="11">
                  <c:v>D</c:v>
                </c:pt>
              </c:strCache>
            </c:strRef>
          </c:cat>
          <c:val>
            <c:numRef>
              <c:f>'4 (7)'!$H$38:$S$38</c:f>
              <c:numCache>
                <c:formatCode>#,##0.0</c:formatCode>
                <c:ptCount val="12"/>
                <c:pt idx="0">
                  <c:v>26.827177407458024</c:v>
                </c:pt>
                <c:pt idx="1">
                  <c:v>41.119891124423148</c:v>
                </c:pt>
                <c:pt idx="2">
                  <c:v>85.280428940811674</c:v>
                </c:pt>
                <c:pt idx="3">
                  <c:v>51.046732782409038</c:v>
                </c:pt>
                <c:pt idx="4">
                  <c:v>266.85362288685894</c:v>
                </c:pt>
                <c:pt idx="5">
                  <c:v>208.410838269539</c:v>
                </c:pt>
                <c:pt idx="6">
                  <c:v>139.75966568953174</c:v>
                </c:pt>
                <c:pt idx="7">
                  <c:v>185.08924463156524</c:v>
                </c:pt>
                <c:pt idx="8">
                  <c:v>199.1112280314336</c:v>
                </c:pt>
                <c:pt idx="9">
                  <c:v>313.6133219902419</c:v>
                </c:pt>
                <c:pt idx="10">
                  <c:v>72.906107204884279</c:v>
                </c:pt>
                <c:pt idx="11">
                  <c:v>33.565229439666361</c:v>
                </c:pt>
              </c:numCache>
            </c:numRef>
          </c:val>
          <c:smooth val="0"/>
        </c:ser>
        <c:ser>
          <c:idx val="2"/>
          <c:order val="2"/>
          <c:tx>
            <c:strRef>
              <c:f>'4 (7)'!$G$39</c:f>
              <c:strCache>
                <c:ptCount val="1"/>
                <c:pt idx="0">
                  <c:v>Lluvia media mensual año 2019</c:v>
                </c:pt>
              </c:strCache>
            </c:strRef>
          </c:tx>
          <c:spPr>
            <a:ln>
              <a:solidFill>
                <a:schemeClr val="accent3"/>
              </a:solidFill>
            </a:ln>
          </c:spPr>
          <c:marker>
            <c:symbol val="circle"/>
            <c:size val="3"/>
            <c:spPr>
              <a:solidFill>
                <a:sysClr val="window" lastClr="FFFFFF"/>
              </a:solidFill>
              <a:ln>
                <a:solidFill>
                  <a:srgbClr val="9BBB59"/>
                </a:solidFill>
              </a:ln>
            </c:spPr>
          </c:marker>
          <c:cat>
            <c:strRef>
              <c:f>'4 (7)'!$H$36:$S$36</c:f>
              <c:strCache>
                <c:ptCount val="12"/>
                <c:pt idx="0">
                  <c:v>E</c:v>
                </c:pt>
                <c:pt idx="1">
                  <c:v>F</c:v>
                </c:pt>
                <c:pt idx="2">
                  <c:v>M</c:v>
                </c:pt>
                <c:pt idx="3">
                  <c:v>A</c:v>
                </c:pt>
                <c:pt idx="4">
                  <c:v>M</c:v>
                </c:pt>
                <c:pt idx="5">
                  <c:v>J</c:v>
                </c:pt>
                <c:pt idx="6">
                  <c:v>J</c:v>
                </c:pt>
                <c:pt idx="7">
                  <c:v>A</c:v>
                </c:pt>
                <c:pt idx="8">
                  <c:v>S</c:v>
                </c:pt>
                <c:pt idx="9">
                  <c:v>O</c:v>
                </c:pt>
                <c:pt idx="10">
                  <c:v>N</c:v>
                </c:pt>
                <c:pt idx="11">
                  <c:v>D</c:v>
                </c:pt>
              </c:strCache>
            </c:strRef>
          </c:cat>
          <c:val>
            <c:numRef>
              <c:f>'4 (7)'!$H$39:$S$39</c:f>
              <c:numCache>
                <c:formatCode>#,##0.0</c:formatCode>
                <c:ptCount val="12"/>
                <c:pt idx="0">
                  <c:v>53.698452031585418</c:v>
                </c:pt>
                <c:pt idx="1">
                  <c:v>50.453194443743762</c:v>
                </c:pt>
                <c:pt idx="2">
                  <c:v>64.521736739254649</c:v>
                </c:pt>
                <c:pt idx="3">
                  <c:v>84.231009945613494</c:v>
                </c:pt>
                <c:pt idx="4">
                  <c:v>159.35993962975019</c:v>
                </c:pt>
                <c:pt idx="5">
                  <c:v>127.86634226353175</c:v>
                </c:pt>
                <c:pt idx="6">
                  <c:v>134.03714154096375</c:v>
                </c:pt>
                <c:pt idx="7">
                  <c:v>181.68214489675853</c:v>
                </c:pt>
                <c:pt idx="8">
                  <c:v>175.7500453363281</c:v>
                </c:pt>
                <c:pt idx="9">
                  <c:v>162.73650884427767</c:v>
                </c:pt>
                <c:pt idx="10">
                  <c:v>53.6518210384178</c:v>
                </c:pt>
                <c:pt idx="11">
                  <c:v>59.625864747147759</c:v>
                </c:pt>
              </c:numCache>
            </c:numRef>
          </c:val>
          <c:smooth val="0"/>
        </c:ser>
        <c:dLbls>
          <c:showLegendKey val="0"/>
          <c:showVal val="0"/>
          <c:showCatName val="0"/>
          <c:showSerName val="0"/>
          <c:showPercent val="0"/>
          <c:showBubbleSize val="0"/>
        </c:dLbls>
        <c:marker val="1"/>
        <c:smooth val="0"/>
        <c:axId val="224379416"/>
        <c:axId val="224378632"/>
      </c:lineChart>
      <c:catAx>
        <c:axId val="224379416"/>
        <c:scaling>
          <c:orientation val="minMax"/>
        </c:scaling>
        <c:delete val="0"/>
        <c:axPos val="b"/>
        <c:title>
          <c:tx>
            <c:rich>
              <a:bodyPr/>
              <a:lstStyle/>
              <a:p>
                <a:pPr>
                  <a:defRPr lang="es-ES"/>
                </a:pPr>
                <a:r>
                  <a:rPr lang="en-US"/>
                  <a:t>Meses</a:t>
                </a:r>
              </a:p>
            </c:rich>
          </c:tx>
          <c:layout>
            <c:manualLayout>
              <c:xMode val="edge"/>
              <c:yMode val="edge"/>
              <c:x val="0.93045567902143078"/>
              <c:y val="0.62929631302321665"/>
            </c:manualLayout>
          </c:layout>
          <c:overlay val="0"/>
        </c:title>
        <c:numFmt formatCode="[$-C0A]mmmmm;@" sourceLinked="0"/>
        <c:majorTickMark val="out"/>
        <c:minorTickMark val="none"/>
        <c:tickLblPos val="nextTo"/>
        <c:txPr>
          <a:bodyPr rot="0" vert="horz"/>
          <a:lstStyle/>
          <a:p>
            <a:pPr>
              <a:defRPr lang="es-ES"/>
            </a:pPr>
            <a:endParaRPr lang="es-ES"/>
          </a:p>
        </c:txPr>
        <c:crossAx val="224378632"/>
        <c:crossesAt val="0"/>
        <c:auto val="1"/>
        <c:lblAlgn val="ctr"/>
        <c:lblOffset val="100"/>
        <c:noMultiLvlLbl val="0"/>
      </c:catAx>
      <c:valAx>
        <c:axId val="224378632"/>
        <c:scaling>
          <c:orientation val="minMax"/>
          <c:max val="350"/>
          <c:min val="0"/>
        </c:scaling>
        <c:delete val="0"/>
        <c:axPos val="l"/>
        <c:title>
          <c:tx>
            <c:rich>
              <a:bodyPr rot="0" vert="horz"/>
              <a:lstStyle/>
              <a:p>
                <a:pPr algn="ctr">
                  <a:defRPr lang="es-ES"/>
                </a:pPr>
                <a:r>
                  <a:rPr lang="es-ES"/>
                  <a:t>Milímetros</a:t>
                </a:r>
              </a:p>
            </c:rich>
          </c:tx>
          <c:layout>
            <c:manualLayout>
              <c:xMode val="edge"/>
              <c:yMode val="edge"/>
              <c:x val="3.2670117223818539E-2"/>
              <c:y val="4.9286233235813033E-3"/>
            </c:manualLayout>
          </c:layout>
          <c:overlay val="0"/>
          <c:spPr>
            <a:noFill/>
            <a:ln w="25400">
              <a:noFill/>
            </a:ln>
          </c:spPr>
        </c:title>
        <c:numFmt formatCode="#,##0" sourceLinked="0"/>
        <c:majorTickMark val="out"/>
        <c:minorTickMark val="none"/>
        <c:tickLblPos val="nextTo"/>
        <c:txPr>
          <a:bodyPr rot="0" vert="horz"/>
          <a:lstStyle/>
          <a:p>
            <a:pPr>
              <a:defRPr lang="es-ES"/>
            </a:pPr>
            <a:endParaRPr lang="es-ES"/>
          </a:p>
        </c:txPr>
        <c:crossAx val="224379416"/>
        <c:crosses val="autoZero"/>
        <c:crossBetween val="between"/>
        <c:majorUnit val="50"/>
        <c:minorUnit val="10"/>
      </c:valAx>
      <c:spPr>
        <a:noFill/>
        <a:ln w="25400">
          <a:noFill/>
        </a:ln>
      </c:spPr>
    </c:plotArea>
    <c:legend>
      <c:legendPos val="r"/>
      <c:layout>
        <c:manualLayout>
          <c:xMode val="edge"/>
          <c:yMode val="edge"/>
          <c:x val="0.15696231884058978"/>
          <c:y val="0.66685303225993176"/>
          <c:w val="0.79202318840579711"/>
          <c:h val="0.28710522295824131"/>
        </c:manualLayout>
      </c:layout>
      <c:overlay val="0"/>
      <c:txPr>
        <a:bodyPr/>
        <a:lstStyle/>
        <a:p>
          <a:pPr>
            <a:defRPr lang="es-ES"/>
          </a:pPr>
          <a:endParaRPr lang="es-ES"/>
        </a:p>
      </c:txPr>
    </c:legend>
    <c:plotVisOnly val="1"/>
    <c:dispBlanksAs val="zero"/>
    <c:showDLblsOverMax val="0"/>
  </c:chart>
  <c:spPr>
    <a:noFill/>
    <a:ln w="9525">
      <a:noFill/>
    </a:ln>
  </c:spPr>
  <c:txPr>
    <a:bodyPr/>
    <a:lstStyle/>
    <a:p>
      <a:pPr>
        <a:defRPr sz="900" b="0" i="0" u="none" strike="noStrike" baseline="0">
          <a:solidFill>
            <a:srgbClr val="000000"/>
          </a:solidFill>
          <a:latin typeface="Arial" pitchFamily="34" charset="0"/>
          <a:ea typeface="Myriad Pro"/>
          <a:cs typeface="Arial" pitchFamily="34" charset="0"/>
        </a:defRPr>
      </a:pPr>
      <a:endParaRPr lang="es-ES"/>
    </a:p>
  </c:txPr>
  <c:printSettings>
    <c:headerFooter/>
    <c:pageMargins b="0.75000000000001465" l="0.70000000000000062" r="0.70000000000000062" t="0.75000000000001465" header="0.30000000000000032" footer="0.30000000000000032"/>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plotArea>
      <c:layout>
        <c:manualLayout>
          <c:layoutTarget val="inner"/>
          <c:xMode val="edge"/>
          <c:yMode val="edge"/>
          <c:x val="0.10550218722659672"/>
          <c:y val="0.19822484392972389"/>
          <c:w val="0.62455902808169861"/>
          <c:h val="0.46826540477374168"/>
        </c:manualLayout>
      </c:layout>
      <c:barChart>
        <c:barDir val="col"/>
        <c:grouping val="clustered"/>
        <c:varyColors val="0"/>
        <c:ser>
          <c:idx val="1"/>
          <c:order val="1"/>
          <c:tx>
            <c:strRef>
              <c:f>'35-36 (31)'!$L$21</c:f>
              <c:strCache>
                <c:ptCount val="1"/>
                <c:pt idx="0">
                  <c:v>PIB Precios constantes 97 (MMPesos)</c:v>
                </c:pt>
              </c:strCache>
            </c:strRef>
          </c:tx>
          <c:spPr>
            <a:ln w="38100"/>
          </c:spPr>
          <c:invertIfNegative val="0"/>
          <c:cat>
            <c:numRef>
              <c:f>'35-36 (31)'!$Y$19:$AE$19</c:f>
              <c:numCache>
                <c:formatCode>General</c:formatCode>
                <c:ptCount val="7"/>
                <c:pt idx="0">
                  <c:v>2012</c:v>
                </c:pt>
                <c:pt idx="1">
                  <c:v>2013</c:v>
                </c:pt>
                <c:pt idx="2">
                  <c:v>2014</c:v>
                </c:pt>
                <c:pt idx="3">
                  <c:v>2015</c:v>
                </c:pt>
                <c:pt idx="4">
                  <c:v>2016</c:v>
                </c:pt>
                <c:pt idx="5">
                  <c:v>2017</c:v>
                </c:pt>
                <c:pt idx="6">
                  <c:v>2018</c:v>
                </c:pt>
              </c:numCache>
            </c:numRef>
          </c:cat>
          <c:val>
            <c:numRef>
              <c:f>'35-36 (31)'!$Y$21:$AE$21</c:f>
              <c:numCache>
                <c:formatCode>General</c:formatCode>
                <c:ptCount val="7"/>
                <c:pt idx="0">
                  <c:v>50260</c:v>
                </c:pt>
                <c:pt idx="1">
                  <c:v>51610</c:v>
                </c:pt>
                <c:pt idx="2">
                  <c:v>52184</c:v>
                </c:pt>
                <c:pt idx="3">
                  <c:v>54500</c:v>
                </c:pt>
                <c:pt idx="4">
                  <c:v>54780</c:v>
                </c:pt>
                <c:pt idx="5">
                  <c:v>55757</c:v>
                </c:pt>
                <c:pt idx="6">
                  <c:v>57025</c:v>
                </c:pt>
              </c:numCache>
            </c:numRef>
          </c:val>
        </c:ser>
        <c:dLbls>
          <c:showLegendKey val="0"/>
          <c:showVal val="0"/>
          <c:showCatName val="0"/>
          <c:showSerName val="0"/>
          <c:showPercent val="0"/>
          <c:showBubbleSize val="0"/>
        </c:dLbls>
        <c:gapWidth val="150"/>
        <c:axId val="276055376"/>
        <c:axId val="276055768"/>
      </c:barChart>
      <c:lineChart>
        <c:grouping val="standard"/>
        <c:varyColors val="0"/>
        <c:ser>
          <c:idx val="0"/>
          <c:order val="0"/>
          <c:tx>
            <c:strRef>
              <c:f>'35-36 (31)'!$L$20</c:f>
              <c:strCache>
                <c:ptCount val="1"/>
                <c:pt idx="0">
                  <c:v>Uso de energía (equivalente en kilogramos de combustible convencional) por 1 peso del PIB </c:v>
                </c:pt>
              </c:strCache>
            </c:strRef>
          </c:tx>
          <c:spPr>
            <a:ln w="38100"/>
          </c:spPr>
          <c:marker>
            <c:symbol val="diamond"/>
            <c:size val="8"/>
          </c:marker>
          <c:cat>
            <c:numRef>
              <c:f>'35-36 (31)'!$Y$19:$AE$19</c:f>
              <c:numCache>
                <c:formatCode>General</c:formatCode>
                <c:ptCount val="7"/>
                <c:pt idx="0">
                  <c:v>2012</c:v>
                </c:pt>
                <c:pt idx="1">
                  <c:v>2013</c:v>
                </c:pt>
                <c:pt idx="2">
                  <c:v>2014</c:v>
                </c:pt>
                <c:pt idx="3">
                  <c:v>2015</c:v>
                </c:pt>
                <c:pt idx="4">
                  <c:v>2016</c:v>
                </c:pt>
                <c:pt idx="5">
                  <c:v>2017</c:v>
                </c:pt>
                <c:pt idx="6">
                  <c:v>2018</c:v>
                </c:pt>
              </c:numCache>
            </c:numRef>
          </c:cat>
          <c:val>
            <c:numRef>
              <c:f>'35-36 (31)'!$Y$20:$AE$20</c:f>
              <c:numCache>
                <c:formatCode>General</c:formatCode>
                <c:ptCount val="7"/>
                <c:pt idx="0" formatCode="0.00">
                  <c:v>0.24876840807858777</c:v>
                </c:pt>
                <c:pt idx="1">
                  <c:v>0.23</c:v>
                </c:pt>
                <c:pt idx="2">
                  <c:v>0.22</c:v>
                </c:pt>
                <c:pt idx="3">
                  <c:v>0.21</c:v>
                </c:pt>
                <c:pt idx="4" formatCode="0.00">
                  <c:v>0.20743545826957138</c:v>
                </c:pt>
                <c:pt idx="5" formatCode="0.00">
                  <c:v>0.19</c:v>
                </c:pt>
                <c:pt idx="6">
                  <c:v>0.15</c:v>
                </c:pt>
              </c:numCache>
            </c:numRef>
          </c:val>
          <c:smooth val="0"/>
        </c:ser>
        <c:dLbls>
          <c:showLegendKey val="0"/>
          <c:showVal val="0"/>
          <c:showCatName val="0"/>
          <c:showSerName val="0"/>
          <c:showPercent val="0"/>
          <c:showBubbleSize val="0"/>
        </c:dLbls>
        <c:marker val="1"/>
        <c:smooth val="0"/>
        <c:axId val="276056160"/>
        <c:axId val="276056552"/>
      </c:lineChart>
      <c:catAx>
        <c:axId val="276055376"/>
        <c:scaling>
          <c:orientation val="minMax"/>
        </c:scaling>
        <c:delete val="0"/>
        <c:axPos val="b"/>
        <c:numFmt formatCode="General" sourceLinked="1"/>
        <c:majorTickMark val="out"/>
        <c:minorTickMark val="none"/>
        <c:tickLblPos val="nextTo"/>
        <c:txPr>
          <a:bodyPr rot="0" vert="horz"/>
          <a:lstStyle/>
          <a:p>
            <a:pPr>
              <a:defRPr/>
            </a:pPr>
            <a:endParaRPr lang="es-ES"/>
          </a:p>
        </c:txPr>
        <c:crossAx val="276055768"/>
        <c:crosses val="autoZero"/>
        <c:auto val="1"/>
        <c:lblAlgn val="ctr"/>
        <c:lblOffset val="100"/>
        <c:noMultiLvlLbl val="0"/>
      </c:catAx>
      <c:valAx>
        <c:axId val="276055768"/>
        <c:scaling>
          <c:orientation val="minMax"/>
        </c:scaling>
        <c:delete val="0"/>
        <c:axPos val="l"/>
        <c:title>
          <c:tx>
            <c:rich>
              <a:bodyPr rot="0" vert="horz"/>
              <a:lstStyle/>
              <a:p>
                <a:pPr algn="ctr">
                  <a:defRPr/>
                </a:pPr>
                <a:r>
                  <a:rPr lang="es-ES"/>
                  <a:t>Millones de Pesos</a:t>
                </a:r>
              </a:p>
            </c:rich>
          </c:tx>
          <c:layout>
            <c:manualLayout>
              <c:xMode val="edge"/>
              <c:yMode val="edge"/>
              <c:x val="2.0453508885160412E-2"/>
              <c:y val="1.2916136574631218E-2"/>
            </c:manualLayout>
          </c:layout>
          <c:overlay val="0"/>
          <c:spPr>
            <a:noFill/>
            <a:ln w="25400">
              <a:noFill/>
            </a:ln>
          </c:spPr>
        </c:title>
        <c:numFmt formatCode="#,##0" sourceLinked="0"/>
        <c:majorTickMark val="out"/>
        <c:minorTickMark val="none"/>
        <c:tickLblPos val="nextTo"/>
        <c:txPr>
          <a:bodyPr rot="0" vert="horz"/>
          <a:lstStyle/>
          <a:p>
            <a:pPr>
              <a:defRPr/>
            </a:pPr>
            <a:endParaRPr lang="es-ES"/>
          </a:p>
        </c:txPr>
        <c:crossAx val="276055376"/>
        <c:crosses val="autoZero"/>
        <c:crossBetween val="between"/>
        <c:majorUnit val="10000"/>
      </c:valAx>
      <c:catAx>
        <c:axId val="276056160"/>
        <c:scaling>
          <c:orientation val="minMax"/>
        </c:scaling>
        <c:delete val="1"/>
        <c:axPos val="b"/>
        <c:numFmt formatCode="General" sourceLinked="1"/>
        <c:majorTickMark val="out"/>
        <c:minorTickMark val="none"/>
        <c:tickLblPos val="none"/>
        <c:crossAx val="276056552"/>
        <c:crosses val="autoZero"/>
        <c:auto val="1"/>
        <c:lblAlgn val="ctr"/>
        <c:lblOffset val="100"/>
        <c:noMultiLvlLbl val="0"/>
      </c:catAx>
      <c:valAx>
        <c:axId val="276056552"/>
        <c:scaling>
          <c:orientation val="minMax"/>
        </c:scaling>
        <c:delete val="0"/>
        <c:axPos val="r"/>
        <c:numFmt formatCode="#,##0.00" sourceLinked="0"/>
        <c:majorTickMark val="out"/>
        <c:minorTickMark val="none"/>
        <c:tickLblPos val="nextTo"/>
        <c:txPr>
          <a:bodyPr rot="0" vert="horz"/>
          <a:lstStyle/>
          <a:p>
            <a:pPr>
              <a:defRPr/>
            </a:pPr>
            <a:endParaRPr lang="es-ES"/>
          </a:p>
        </c:txPr>
        <c:crossAx val="276056160"/>
        <c:crosses val="max"/>
        <c:crossBetween val="between"/>
        <c:majorUnit val="0.1"/>
      </c:valAx>
    </c:plotArea>
    <c:legend>
      <c:legendPos val="r"/>
      <c:layout>
        <c:manualLayout>
          <c:xMode val="edge"/>
          <c:yMode val="edge"/>
          <c:x val="1.9969192375543222E-2"/>
          <c:y val="0.81395454389162059"/>
          <c:w val="0.94162970612282848"/>
          <c:h val="0.17907001799447531"/>
        </c:manualLayout>
      </c:layout>
      <c:overlay val="0"/>
    </c:legend>
    <c:plotVisOnly val="1"/>
    <c:dispBlanksAs val="gap"/>
    <c:showDLblsOverMax val="0"/>
  </c:chart>
  <c:spPr>
    <a:noFill/>
    <a:ln w="9525">
      <a:noFill/>
    </a:ln>
  </c:spPr>
  <c:txPr>
    <a:bodyPr/>
    <a:lstStyle/>
    <a:p>
      <a:pPr>
        <a:defRPr sz="900" b="0" i="0" u="none" strike="noStrike" baseline="0">
          <a:solidFill>
            <a:srgbClr val="000000"/>
          </a:solidFill>
          <a:latin typeface="Arial" pitchFamily="34" charset="0"/>
          <a:ea typeface="Myriad Web"/>
          <a:cs typeface="Arial" pitchFamily="34" charset="0"/>
        </a:defRPr>
      </a:pPr>
      <a:endParaRPr lang="es-ES"/>
    </a:p>
  </c:txPr>
  <c:printSettings>
    <c:headerFooter/>
    <c:pageMargins b="0.75000000000001465" l="0.70000000000000062" r="0.70000000000000062" t="0.75000000000001465" header="0.30000000000000032" footer="0.30000000000000032"/>
    <c:pageSetup/>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2055141326567291E-2"/>
          <c:y val="3.5171871365111802E-2"/>
          <c:w val="0.66094222342348896"/>
          <c:h val="0.91047160016153372"/>
        </c:manualLayout>
      </c:layout>
      <c:barChart>
        <c:barDir val="col"/>
        <c:grouping val="clustered"/>
        <c:varyColors val="0"/>
        <c:ser>
          <c:idx val="0"/>
          <c:order val="0"/>
          <c:tx>
            <c:strRef>
              <c:f>'47 (40)'!$I$43</c:f>
              <c:strCache>
                <c:ptCount val="1"/>
                <c:pt idx="0">
                  <c:v>Acero</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val>
            <c:numRef>
              <c:f>'47 (40)'!$J$43</c:f>
              <c:numCache>
                <c:formatCode>#,##0.0</c:formatCode>
                <c:ptCount val="1"/>
                <c:pt idx="0">
                  <c:v>-10.067929443690645</c:v>
                </c:pt>
              </c:numCache>
            </c:numRef>
          </c:val>
        </c:ser>
        <c:ser>
          <c:idx val="1"/>
          <c:order val="1"/>
          <c:tx>
            <c:strRef>
              <c:f>'47 (40)'!$I$44</c:f>
              <c:strCache>
                <c:ptCount val="1"/>
                <c:pt idx="0">
                  <c:v>Acero inoxidable </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val>
            <c:numRef>
              <c:f>'47 (40)'!$J$44</c:f>
              <c:numCache>
                <c:formatCode>#,##0.0</c:formatCode>
                <c:ptCount val="1"/>
                <c:pt idx="0">
                  <c:v>-7.7249262536873147</c:v>
                </c:pt>
              </c:numCache>
            </c:numRef>
          </c:val>
        </c:ser>
        <c:ser>
          <c:idx val="2"/>
          <c:order val="2"/>
          <c:tx>
            <c:strRef>
              <c:f>'47 (40)'!$I$45</c:f>
              <c:strCache>
                <c:ptCount val="1"/>
                <c:pt idx="0">
                  <c:v>Hierro </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val>
            <c:numRef>
              <c:f>'47 (40)'!$J$45</c:f>
              <c:numCache>
                <c:formatCode>#,##0.0</c:formatCode>
                <c:ptCount val="1"/>
                <c:pt idx="0">
                  <c:v>5.4585343059218445</c:v>
                </c:pt>
              </c:numCache>
            </c:numRef>
          </c:val>
        </c:ser>
        <c:ser>
          <c:idx val="3"/>
          <c:order val="3"/>
          <c:tx>
            <c:strRef>
              <c:f>'47 (40)'!$I$46</c:f>
              <c:strCache>
                <c:ptCount val="1"/>
                <c:pt idx="0">
                  <c:v>Aluminio</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val>
            <c:numRef>
              <c:f>'47 (40)'!$J$46</c:f>
              <c:numCache>
                <c:formatCode>#,##0.0</c:formatCode>
                <c:ptCount val="1"/>
                <c:pt idx="0">
                  <c:v>-2.5617098403754142</c:v>
                </c:pt>
              </c:numCache>
            </c:numRef>
          </c:val>
        </c:ser>
        <c:ser>
          <c:idx val="4"/>
          <c:order val="4"/>
          <c:tx>
            <c:strRef>
              <c:f>'47 (40)'!$I$47</c:f>
              <c:strCache>
                <c:ptCount val="1"/>
                <c:pt idx="0">
                  <c:v>Bronce</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val>
            <c:numRef>
              <c:f>'47 (40)'!$J$47</c:f>
              <c:numCache>
                <c:formatCode>#,##0.0</c:formatCode>
                <c:ptCount val="1"/>
                <c:pt idx="0">
                  <c:v>-9.4329975970141646</c:v>
                </c:pt>
              </c:numCache>
            </c:numRef>
          </c:val>
        </c:ser>
        <c:ser>
          <c:idx val="5"/>
          <c:order val="5"/>
          <c:tx>
            <c:strRef>
              <c:f>'47 (40)'!$I$48</c:f>
              <c:strCache>
                <c:ptCount val="1"/>
                <c:pt idx="0">
                  <c:v>Cobre</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val>
            <c:numRef>
              <c:f>'47 (40)'!$J$48</c:f>
              <c:numCache>
                <c:formatCode>#,##0.0</c:formatCode>
                <c:ptCount val="1"/>
                <c:pt idx="0">
                  <c:v>-8.4562171488824589</c:v>
                </c:pt>
              </c:numCache>
            </c:numRef>
          </c:val>
        </c:ser>
        <c:ser>
          <c:idx val="6"/>
          <c:order val="6"/>
          <c:tx>
            <c:strRef>
              <c:f>'47 (40)'!$I$49</c:f>
              <c:strCache>
                <c:ptCount val="1"/>
                <c:pt idx="0">
                  <c:v>Plomo</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val>
            <c:numRef>
              <c:f>'47 (40)'!$J$49</c:f>
              <c:numCache>
                <c:formatCode>#,##0.0</c:formatCode>
                <c:ptCount val="1"/>
                <c:pt idx="0">
                  <c:v>29.772692755530812</c:v>
                </c:pt>
              </c:numCache>
            </c:numRef>
          </c:val>
        </c:ser>
        <c:ser>
          <c:idx val="7"/>
          <c:order val="7"/>
          <c:tx>
            <c:strRef>
              <c:f>'47 (40)'!$I$50</c:f>
              <c:strCache>
                <c:ptCount val="1"/>
                <c:pt idx="0">
                  <c:v>Otros metales no ferrosos</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val>
            <c:numRef>
              <c:f>'47 (40)'!$J$50</c:f>
              <c:numCache>
                <c:formatCode>#,##0.0</c:formatCode>
                <c:ptCount val="1"/>
                <c:pt idx="0">
                  <c:v>30.78216989066442</c:v>
                </c:pt>
              </c:numCache>
            </c:numRef>
          </c:val>
        </c:ser>
        <c:ser>
          <c:idx val="8"/>
          <c:order val="8"/>
          <c:tx>
            <c:strRef>
              <c:f>'47 (40)'!$I$51</c:f>
              <c:strCache>
                <c:ptCount val="1"/>
                <c:pt idx="0">
                  <c:v>Vidrio </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val>
            <c:numRef>
              <c:f>'47 (40)'!$J$51</c:f>
              <c:numCache>
                <c:formatCode>#,##0.0</c:formatCode>
                <c:ptCount val="1"/>
                <c:pt idx="0">
                  <c:v>40.587695133149651</c:v>
                </c:pt>
              </c:numCache>
            </c:numRef>
          </c:val>
        </c:ser>
        <c:ser>
          <c:idx val="9"/>
          <c:order val="9"/>
          <c:tx>
            <c:strRef>
              <c:f>'47 (40)'!$I$52</c:f>
              <c:strCache>
                <c:ptCount val="1"/>
                <c:pt idx="0">
                  <c:v>Plásticos</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val>
            <c:numRef>
              <c:f>'47 (40)'!$J$52</c:f>
              <c:numCache>
                <c:formatCode>#,##0.0</c:formatCode>
                <c:ptCount val="1"/>
                <c:pt idx="0">
                  <c:v>9.773416822671237</c:v>
                </c:pt>
              </c:numCache>
            </c:numRef>
          </c:val>
        </c:ser>
        <c:ser>
          <c:idx val="10"/>
          <c:order val="10"/>
          <c:tx>
            <c:strRef>
              <c:f>'47 (40)'!$I$53</c:f>
              <c:strCache>
                <c:ptCount val="1"/>
                <c:pt idx="0">
                  <c:v>Papel y cartón </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val>
            <c:numRef>
              <c:f>'47 (40)'!$J$53</c:f>
              <c:numCache>
                <c:formatCode>#,##0.0</c:formatCode>
                <c:ptCount val="1"/>
                <c:pt idx="0">
                  <c:v>-2.1214850758736929</c:v>
                </c:pt>
              </c:numCache>
            </c:numRef>
          </c:val>
        </c:ser>
        <c:ser>
          <c:idx val="11"/>
          <c:order val="11"/>
          <c:tx>
            <c:strRef>
              <c:f>'47 (40)'!$I$54</c:f>
              <c:strCache>
                <c:ptCount val="1"/>
                <c:pt idx="0">
                  <c:v>Textiles </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val>
            <c:numRef>
              <c:f>'47 (40)'!$J$54</c:f>
              <c:numCache>
                <c:formatCode>#,##0.0</c:formatCode>
                <c:ptCount val="1"/>
                <c:pt idx="0">
                  <c:v>-10.869565217391312</c:v>
                </c:pt>
              </c:numCache>
            </c:numRef>
          </c:val>
        </c:ser>
        <c:ser>
          <c:idx val="13"/>
          <c:order val="12"/>
          <c:tx>
            <c:strRef>
              <c:f>'47 (40)'!$I$55</c:f>
              <c:strCache>
                <c:ptCount val="1"/>
                <c:pt idx="0">
                  <c:v>Envases de vidrio recuperados </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val>
            <c:numRef>
              <c:f>'47 (40)'!$J$55</c:f>
              <c:numCache>
                <c:formatCode>#,##0.0</c:formatCode>
                <c:ptCount val="1"/>
                <c:pt idx="0">
                  <c:v>12.54279428067025</c:v>
                </c:pt>
              </c:numCache>
            </c:numRef>
          </c:val>
        </c:ser>
        <c:dLbls>
          <c:showLegendKey val="0"/>
          <c:showVal val="1"/>
          <c:showCatName val="0"/>
          <c:showSerName val="0"/>
          <c:showPercent val="0"/>
          <c:showBubbleSize val="0"/>
        </c:dLbls>
        <c:gapWidth val="150"/>
        <c:axId val="277752256"/>
        <c:axId val="277752648"/>
      </c:barChart>
      <c:catAx>
        <c:axId val="277752256"/>
        <c:scaling>
          <c:orientation val="minMax"/>
        </c:scaling>
        <c:delete val="1"/>
        <c:axPos val="b"/>
        <c:majorTickMark val="out"/>
        <c:minorTickMark val="none"/>
        <c:tickLblPos val="none"/>
        <c:crossAx val="277752648"/>
        <c:crosses val="autoZero"/>
        <c:auto val="1"/>
        <c:lblAlgn val="ctr"/>
        <c:lblOffset val="100"/>
        <c:noMultiLvlLbl val="0"/>
      </c:catAx>
      <c:valAx>
        <c:axId val="277752648"/>
        <c:scaling>
          <c:orientation val="minMax"/>
        </c:scaling>
        <c:delete val="1"/>
        <c:axPos val="l"/>
        <c:numFmt formatCode="#,##0.0" sourceLinked="1"/>
        <c:majorTickMark val="out"/>
        <c:minorTickMark val="none"/>
        <c:tickLblPos val="none"/>
        <c:crossAx val="277752256"/>
        <c:crosses val="autoZero"/>
        <c:crossBetween val="between"/>
      </c:valAx>
    </c:plotArea>
    <c:legend>
      <c:legendPos val="r"/>
      <c:layout>
        <c:manualLayout>
          <c:xMode val="edge"/>
          <c:yMode val="edge"/>
          <c:x val="0.67314518778680565"/>
          <c:y val="2.182621909103464E-3"/>
          <c:w val="0.31454717800562698"/>
          <c:h val="0.9254589925485629"/>
        </c:manualLayout>
      </c:layout>
      <c:overlay val="0"/>
    </c:legend>
    <c:plotVisOnly val="1"/>
    <c:dispBlanksAs val="gap"/>
    <c:showDLblsOverMax val="0"/>
  </c:chart>
  <c:spPr>
    <a:noFill/>
    <a:ln>
      <a:noFill/>
    </a:ln>
  </c:spPr>
  <c:txPr>
    <a:bodyPr/>
    <a:lstStyle/>
    <a:p>
      <a:pPr>
        <a:defRPr sz="900" b="0">
          <a:latin typeface="Arial" pitchFamily="34" charset="0"/>
          <a:cs typeface="Arial" pitchFamily="34" charset="0"/>
        </a:defRPr>
      </a:pPr>
      <a:endParaRPr lang="es-ES"/>
    </a:p>
  </c:txPr>
  <c:printSettings>
    <c:headerFooter/>
    <c:pageMargins b="0.75000000000001465" l="0.70000000000000062" r="0.70000000000000062" t="0.75000000000001465" header="0.30000000000000032" footer="0.30000000000000032"/>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1"/>
    </mc:Choice>
    <mc:Fallback>
      <c:style val="21"/>
    </mc:Fallback>
  </mc:AlternateContent>
  <c:chart>
    <c:autoTitleDeleted val="0"/>
    <c:plotArea>
      <c:layout>
        <c:manualLayout>
          <c:layoutTarget val="inner"/>
          <c:xMode val="edge"/>
          <c:yMode val="edge"/>
          <c:x val="8.202722745414863E-2"/>
          <c:y val="0.20081659254238904"/>
          <c:w val="0.86462876606444405"/>
          <c:h val="0.45928345967069628"/>
        </c:manualLayout>
      </c:layout>
      <c:barChart>
        <c:barDir val="col"/>
        <c:grouping val="clustered"/>
        <c:varyColors val="0"/>
        <c:ser>
          <c:idx val="0"/>
          <c:order val="0"/>
          <c:tx>
            <c:strRef>
              <c:f>'49-50 (42)'!$G$52</c:f>
              <c:strCache>
                <c:ptCount val="1"/>
                <c:pt idx="0">
                  <c:v>Inversión total (Millones de pesos)</c:v>
                </c:pt>
              </c:strCache>
            </c:strRef>
          </c:tx>
          <c:invertIfNegative val="0"/>
          <c:cat>
            <c:numRef>
              <c:f>'49-50 (42)'!$Q$51:$AB$51</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'49-50 (42)'!$Q$52:$AB$52</c:f>
              <c:numCache>
                <c:formatCode>General</c:formatCode>
                <c:ptCount val="12"/>
                <c:pt idx="0">
                  <c:v>5263.9000000000005</c:v>
                </c:pt>
                <c:pt idx="1">
                  <c:v>4414.3</c:v>
                </c:pt>
                <c:pt idx="2">
                  <c:v>4246.2959999999994</c:v>
                </c:pt>
                <c:pt idx="3">
                  <c:v>4341.1000000000004</c:v>
                </c:pt>
                <c:pt idx="4">
                  <c:v>4599.8557999999994</c:v>
                </c:pt>
                <c:pt idx="5">
                  <c:v>5191.3999999999996</c:v>
                </c:pt>
                <c:pt idx="6" formatCode="#,##0.0">
                  <c:v>4728.8524999999991</c:v>
                </c:pt>
                <c:pt idx="7" formatCode="0.0">
                  <c:v>5906.5782439300001</c:v>
                </c:pt>
                <c:pt idx="8" formatCode="0.0">
                  <c:v>6507.739050690001</c:v>
                </c:pt>
                <c:pt idx="9" formatCode="0.0">
                  <c:v>8058.8907700000073</c:v>
                </c:pt>
                <c:pt idx="10" formatCode="0.0">
                  <c:v>9300.4361800000024</c:v>
                </c:pt>
                <c:pt idx="11" formatCode="0.0">
                  <c:v>9801.3903299999693</c:v>
                </c:pt>
              </c:numCache>
            </c:numRef>
          </c:val>
        </c:ser>
        <c:ser>
          <c:idx val="1"/>
          <c:order val="1"/>
          <c:tx>
            <c:strRef>
              <c:f>'49-50 (42)'!$G$53</c:f>
              <c:strCache>
                <c:ptCount val="1"/>
                <c:pt idx="0">
                  <c:v>Inversión en protección ambiental (millones de pesos)</c:v>
                </c:pt>
              </c:strCache>
            </c:strRef>
          </c:tx>
          <c:invertIfNegative val="0"/>
          <c:cat>
            <c:numRef>
              <c:f>'49-50 (42)'!$Q$51:$AB$51</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'49-50 (42)'!$Q$53:$AB$53</c:f>
              <c:numCache>
                <c:formatCode>General</c:formatCode>
                <c:ptCount val="12"/>
                <c:pt idx="0">
                  <c:v>335.63249999999999</c:v>
                </c:pt>
                <c:pt idx="1">
                  <c:v>316.49529999999999</c:v>
                </c:pt>
                <c:pt idx="2">
                  <c:v>399.24</c:v>
                </c:pt>
                <c:pt idx="3">
                  <c:v>452.40480000000002</c:v>
                </c:pt>
                <c:pt idx="4">
                  <c:v>488.45260000000007</c:v>
                </c:pt>
                <c:pt idx="5">
                  <c:v>517.26700000000005</c:v>
                </c:pt>
                <c:pt idx="6" formatCode="#,##0.0">
                  <c:v>562.62130000000013</c:v>
                </c:pt>
                <c:pt idx="7" formatCode="#,##0.0">
                  <c:v>534.82050000000004</c:v>
                </c:pt>
                <c:pt idx="8">
                  <c:v>623.29999999999995</c:v>
                </c:pt>
                <c:pt idx="9">
                  <c:v>642.5</c:v>
                </c:pt>
                <c:pt idx="10">
                  <c:v>628.1</c:v>
                </c:pt>
                <c:pt idx="11" formatCode="0.0">
                  <c:v>459.03030000000018</c:v>
                </c:pt>
              </c:numCache>
            </c:numRef>
          </c:val>
        </c:ser>
        <c:dLbls>
          <c:showLegendKey val="0"/>
          <c:showVal val="0"/>
          <c:showCatName val="0"/>
          <c:showSerName val="0"/>
          <c:showPercent val="0"/>
          <c:showBubbleSize val="0"/>
        </c:dLbls>
        <c:gapWidth val="46"/>
        <c:overlap val="74"/>
        <c:axId val="277753432"/>
        <c:axId val="277753824"/>
      </c:barChart>
      <c:lineChart>
        <c:grouping val="standard"/>
        <c:varyColors val="0"/>
        <c:ser>
          <c:idx val="2"/>
          <c:order val="2"/>
          <c:tx>
            <c:strRef>
              <c:f>'49-50 (42)'!$G$54</c:f>
              <c:strCache>
                <c:ptCount val="1"/>
                <c:pt idx="0">
                  <c:v>Inversión de medio ambiente/Inversión total (Por ciento)</c:v>
                </c:pt>
              </c:strCache>
            </c:strRef>
          </c:tx>
          <c:spPr>
            <a:ln w="34925"/>
          </c:spPr>
          <c:dLbls>
            <c:dLbl>
              <c:idx val="2"/>
              <c:layout>
                <c:manualLayout>
                  <c:x val="-1.2965962137348632E-2"/>
                  <c:y val="-4.1666666666666664E-2"/>
                </c:manualLayout>
              </c:layout>
              <c:dLblPos val="r"/>
              <c:showLegendKey val="0"/>
              <c:showVal val="1"/>
              <c:showCatName val="0"/>
              <c:showSerName val="0"/>
              <c:showPercent val="0"/>
              <c:showBubbleSize val="0"/>
              <c:extLst>
                <c:ext xmlns:c15="http://schemas.microsoft.com/office/drawing/2012/chart" uri="{CE6537A1-D6FC-4f65-9D91-7224C49458BB}"/>
              </c:extLst>
            </c:dLbl>
            <c:dLbl>
              <c:idx val="3"/>
              <c:layout>
                <c:manualLayout>
                  <c:x val="-1.2965962137348672E-2"/>
                  <c:y val="-4.8611111111111112E-2"/>
                </c:manualLayout>
              </c:layout>
              <c:dLblPos val="r"/>
              <c:showLegendKey val="0"/>
              <c:showVal val="1"/>
              <c:showCatName val="0"/>
              <c:showSerName val="0"/>
              <c:showPercent val="0"/>
              <c:showBubbleSize val="0"/>
              <c:extLst>
                <c:ext xmlns:c15="http://schemas.microsoft.com/office/drawing/2012/chart" uri="{CE6537A1-D6FC-4f65-9D91-7224C49458BB}"/>
              </c:extLst>
            </c:dLbl>
            <c:dLbl>
              <c:idx val="4"/>
              <c:layout>
                <c:manualLayout>
                  <c:x val="-8.64414491521588E-3"/>
                  <c:y val="-3.4722222222222203E-2"/>
                </c:manualLayout>
              </c:layout>
              <c:dLblPos val="r"/>
              <c:showLegendKey val="0"/>
              <c:showVal val="1"/>
              <c:showCatName val="0"/>
              <c:showSerName val="0"/>
              <c:showPercent val="0"/>
              <c:showBubbleSize val="0"/>
              <c:extLst>
                <c:ext xmlns:c15="http://schemas.microsoft.com/office/drawing/2012/chart" uri="{CE6537A1-D6FC-4f65-9D91-7224C49458BB}"/>
              </c:extLst>
            </c:dLbl>
            <c:dLbl>
              <c:idx val="5"/>
              <c:layout>
                <c:manualLayout>
                  <c:x val="-1.2965962137348672E-2"/>
                  <c:y val="-3.125E-2"/>
                </c:manualLayout>
              </c:layout>
              <c:dLblPos val="r"/>
              <c:showLegendKey val="0"/>
              <c:showVal val="1"/>
              <c:showCatName val="0"/>
              <c:showSerName val="0"/>
              <c:showPercent val="0"/>
              <c:showBubbleSize val="0"/>
              <c:extLst>
                <c:ext xmlns:c15="http://schemas.microsoft.com/office/drawing/2012/chart" uri="{CE6537A1-D6FC-4f65-9D91-7224C49458BB}"/>
              </c:extLst>
            </c:dLbl>
            <c:dLbl>
              <c:idx val="6"/>
              <c:layout>
                <c:manualLayout>
                  <c:x val="-2.7621758270694442E-2"/>
                  <c:y val="-4.1666666666666664E-2"/>
                </c:manualLayout>
              </c:layout>
              <c:dLblPos val="r"/>
              <c:showLegendKey val="0"/>
              <c:showVal val="1"/>
              <c:showCatName val="0"/>
              <c:showSerName val="0"/>
              <c:showPercent val="0"/>
              <c:showBubbleSize val="0"/>
              <c:extLst>
                <c:ext xmlns:c15="http://schemas.microsoft.com/office/drawing/2012/chart" uri="{CE6537A1-D6FC-4f65-9D91-7224C49458BB}"/>
              </c:extLst>
            </c:dLbl>
            <c:dLbl>
              <c:idx val="7"/>
              <c:layout>
                <c:manualLayout>
                  <c:x val="-4.5380867480720392E-2"/>
                  <c:y val="-4.8611111111111084E-2"/>
                </c:manualLayout>
              </c:layout>
              <c:dLblPos val="r"/>
              <c:showLegendKey val="0"/>
              <c:showVal val="1"/>
              <c:showCatName val="0"/>
              <c:showSerName val="0"/>
              <c:showPercent val="0"/>
              <c:showBubbleSize val="0"/>
              <c:extLst>
                <c:ext xmlns:c15="http://schemas.microsoft.com/office/drawing/2012/chart" uri="{CE6537A1-D6FC-4f65-9D91-7224C49458BB}"/>
              </c:extLst>
            </c:dLbl>
            <c:dLbl>
              <c:idx val="8"/>
              <c:layout>
                <c:manualLayout>
                  <c:x val="-3.6736892722487952E-2"/>
                  <c:y val="-4.5138888888888888E-2"/>
                </c:manualLayout>
              </c:layout>
              <c:dLblPos val="r"/>
              <c:showLegendKey val="0"/>
              <c:showVal val="1"/>
              <c:showCatName val="0"/>
              <c:showSerName val="0"/>
              <c:showPercent val="0"/>
              <c:showBubbleSize val="0"/>
              <c:extLst>
                <c:ext xmlns:c15="http://schemas.microsoft.com/office/drawing/2012/chart" uri="{CE6537A1-D6FC-4f65-9D91-7224C49458BB}"/>
              </c:extLst>
            </c:dLbl>
            <c:dLbl>
              <c:idx val="9"/>
              <c:layout>
                <c:manualLayout>
                  <c:x val="-2.8607469477857392E-2"/>
                  <c:y val="-5.3809208224334916E-2"/>
                </c:manualLayout>
              </c:layout>
              <c:dLblPos val="r"/>
              <c:showLegendKey val="0"/>
              <c:showVal val="1"/>
              <c:showCatName val="0"/>
              <c:showSerName val="0"/>
              <c:showPercent val="0"/>
              <c:showBubbleSize val="0"/>
              <c:extLst>
                <c:ext xmlns:c15="http://schemas.microsoft.com/office/drawing/2012/chart" uri="{CE6537A1-D6FC-4f65-9D91-7224C49458BB}"/>
              </c:extLst>
            </c:dLbl>
            <c:dLbl>
              <c:idx val="11"/>
              <c:layout>
                <c:manualLayout>
                  <c:x val="-3.2275891743040415E-2"/>
                  <c:y val="-2.8999505496595541E-2"/>
                </c:manualLayout>
              </c:layout>
              <c:showLegendKey val="0"/>
              <c:showVal val="1"/>
              <c:showCatName val="0"/>
              <c:showSerName val="0"/>
              <c:showPercent val="0"/>
              <c:showBubbleSize val="0"/>
              <c:extLst>
                <c:ext xmlns:c15="http://schemas.microsoft.com/office/drawing/2012/chart" uri="{CE6537A1-D6FC-4f65-9D91-7224C49458BB}"/>
              </c:extLst>
            </c:dLbl>
            <c:dLbl>
              <c:idx val="12"/>
              <c:layout>
                <c:manualLayout>
                  <c:x val="-1.7366136034732287E-2"/>
                  <c:y val="-4.7789743192219354E-2"/>
                </c:manualLayout>
              </c:layout>
              <c:showLegendKey val="0"/>
              <c:showVal val="1"/>
              <c:showCatName val="0"/>
              <c:showSerName val="0"/>
              <c:showPercent val="0"/>
              <c:showBubbleSize val="0"/>
              <c:extLst>
                <c:ext xmlns:c15="http://schemas.microsoft.com/office/drawing/2012/chart" uri="{CE6537A1-D6FC-4f65-9D91-7224C49458BB}"/>
              </c:extLst>
            </c:dLbl>
            <c:numFmt formatCode="#,##0.0" sourceLinked="0"/>
            <c:spPr>
              <a:noFill/>
              <a:ln w="25400">
                <a:noFill/>
              </a:ln>
            </c:spPr>
            <c:txPr>
              <a:bodyPr/>
              <a:lstStyle/>
              <a:p>
                <a:pPr>
                  <a:defRPr lang="es-ES" sz="8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'49-50 (42)'!$Q$51:$AB$51</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'49-50 (42)'!$Q$54:$AB$54</c:f>
              <c:numCache>
                <c:formatCode>0.00</c:formatCode>
                <c:ptCount val="12"/>
                <c:pt idx="0">
                  <c:v>6.3761184672961102</c:v>
                </c:pt>
                <c:pt idx="1">
                  <c:v>7.1697732369798146</c:v>
                </c:pt>
                <c:pt idx="2">
                  <c:v>9.4020765391767327</c:v>
                </c:pt>
                <c:pt idx="3">
                  <c:v>10.421432355854506</c:v>
                </c:pt>
                <c:pt idx="4">
                  <c:v>10.618867661025376</c:v>
                </c:pt>
                <c:pt idx="5" formatCode="0.0">
                  <c:v>9.9639211002812367</c:v>
                </c:pt>
                <c:pt idx="6" formatCode="0.0">
                  <c:v>11.897628441572246</c:v>
                </c:pt>
                <c:pt idx="7">
                  <c:v>9.0546586858409572</c:v>
                </c:pt>
                <c:pt idx="8" formatCode="0.0">
                  <c:v>9.5778271861394462</c:v>
                </c:pt>
                <c:pt idx="9" formatCode="0.0">
                  <c:v>7.9725612163868478</c:v>
                </c:pt>
                <c:pt idx="10" formatCode="0.0">
                  <c:v>6.7534466969483562</c:v>
                </c:pt>
                <c:pt idx="11" formatCode="0.0">
                  <c:v>4.6833182287925634</c:v>
                </c:pt>
              </c:numCache>
            </c:numRef>
          </c:val>
          <c:smooth val="0"/>
        </c:ser>
        <c:dLbls>
          <c:showLegendKey val="0"/>
          <c:showVal val="0"/>
          <c:showCatName val="0"/>
          <c:showSerName val="0"/>
          <c:showPercent val="0"/>
          <c:showBubbleSize val="0"/>
        </c:dLbls>
        <c:marker val="1"/>
        <c:smooth val="0"/>
        <c:axId val="277754216"/>
        <c:axId val="277754608"/>
      </c:lineChart>
      <c:catAx>
        <c:axId val="277753432"/>
        <c:scaling>
          <c:orientation val="minMax"/>
        </c:scaling>
        <c:delete val="0"/>
        <c:axPos val="b"/>
        <c:numFmt formatCode="General" sourceLinked="1"/>
        <c:majorTickMark val="out"/>
        <c:minorTickMark val="none"/>
        <c:tickLblPos val="nextTo"/>
        <c:txPr>
          <a:bodyPr rot="0" vert="horz"/>
          <a:lstStyle/>
          <a:p>
            <a:pPr>
              <a:defRPr lang="es-ES"/>
            </a:pPr>
            <a:endParaRPr lang="es-ES"/>
          </a:p>
        </c:txPr>
        <c:crossAx val="277753824"/>
        <c:crosses val="autoZero"/>
        <c:auto val="1"/>
        <c:lblAlgn val="ctr"/>
        <c:lblOffset val="100"/>
        <c:noMultiLvlLbl val="0"/>
      </c:catAx>
      <c:valAx>
        <c:axId val="277753824"/>
        <c:scaling>
          <c:orientation val="minMax"/>
        </c:scaling>
        <c:delete val="0"/>
        <c:axPos val="l"/>
        <c:title>
          <c:tx>
            <c:rich>
              <a:bodyPr rot="0" vert="horz"/>
              <a:lstStyle/>
              <a:p>
                <a:pPr>
                  <a:defRPr lang="es-ES"/>
                </a:pPr>
                <a:r>
                  <a:rPr lang="es-ES"/>
                  <a:t>MMP</a:t>
                </a:r>
              </a:p>
            </c:rich>
          </c:tx>
          <c:layout>
            <c:manualLayout>
              <c:xMode val="edge"/>
              <c:yMode val="edge"/>
              <c:x val="3.0873130728416402E-2"/>
              <c:y val="0.10930071864629819"/>
            </c:manualLayout>
          </c:layout>
          <c:overlay val="0"/>
        </c:title>
        <c:numFmt formatCode="General" sourceLinked="1"/>
        <c:majorTickMark val="out"/>
        <c:minorTickMark val="none"/>
        <c:tickLblPos val="nextTo"/>
        <c:txPr>
          <a:bodyPr rot="0" vert="horz"/>
          <a:lstStyle/>
          <a:p>
            <a:pPr>
              <a:defRPr lang="es-ES"/>
            </a:pPr>
            <a:endParaRPr lang="es-ES"/>
          </a:p>
        </c:txPr>
        <c:crossAx val="277753432"/>
        <c:crosses val="autoZero"/>
        <c:crossBetween val="between"/>
      </c:valAx>
      <c:catAx>
        <c:axId val="277754216"/>
        <c:scaling>
          <c:orientation val="minMax"/>
        </c:scaling>
        <c:delete val="1"/>
        <c:axPos val="b"/>
        <c:numFmt formatCode="General" sourceLinked="1"/>
        <c:majorTickMark val="out"/>
        <c:minorTickMark val="none"/>
        <c:tickLblPos val="none"/>
        <c:crossAx val="277754608"/>
        <c:crosses val="autoZero"/>
        <c:auto val="1"/>
        <c:lblAlgn val="ctr"/>
        <c:lblOffset val="100"/>
        <c:noMultiLvlLbl val="0"/>
      </c:catAx>
      <c:valAx>
        <c:axId val="277754608"/>
        <c:scaling>
          <c:orientation val="minMax"/>
        </c:scaling>
        <c:delete val="0"/>
        <c:axPos val="r"/>
        <c:numFmt formatCode="#,#00" sourceLinked="0"/>
        <c:majorTickMark val="out"/>
        <c:minorTickMark val="none"/>
        <c:tickLblPos val="nextTo"/>
        <c:spPr>
          <a:solidFill>
            <a:schemeClr val="bg1"/>
          </a:solidFill>
          <a:ln>
            <a:noFill/>
          </a:ln>
        </c:spPr>
        <c:txPr>
          <a:bodyPr rot="0" vert="horz"/>
          <a:lstStyle/>
          <a:p>
            <a:pPr>
              <a:defRPr lang="es-ES">
                <a:solidFill>
                  <a:schemeClr val="bg1"/>
                </a:solidFill>
              </a:defRPr>
            </a:pPr>
            <a:endParaRPr lang="es-ES"/>
          </a:p>
        </c:txPr>
        <c:crossAx val="277754216"/>
        <c:crosses val="max"/>
        <c:crossBetween val="between"/>
      </c:valAx>
    </c:plotArea>
    <c:legend>
      <c:legendPos val="r"/>
      <c:layout>
        <c:manualLayout>
          <c:xMode val="edge"/>
          <c:yMode val="edge"/>
          <c:x val="0.13671464004771094"/>
          <c:y val="0.77567973571963411"/>
          <c:w val="0.81102134302676709"/>
          <c:h val="0.16918969536246894"/>
        </c:manualLayout>
      </c:layout>
      <c:overlay val="0"/>
      <c:txPr>
        <a:bodyPr/>
        <a:lstStyle/>
        <a:p>
          <a:pPr>
            <a:defRPr lang="es-ES"/>
          </a:pPr>
          <a:endParaRPr lang="es-ES"/>
        </a:p>
      </c:txPr>
    </c:legend>
    <c:plotVisOnly val="1"/>
    <c:dispBlanksAs val="gap"/>
    <c:showDLblsOverMax val="0"/>
  </c:chart>
  <c:spPr>
    <a:noFill/>
    <a:ln w="9525">
      <a:noFill/>
    </a:ln>
  </c:spPr>
  <c:txPr>
    <a:bodyPr/>
    <a:lstStyle/>
    <a:p>
      <a:pPr>
        <a:defRPr sz="900" b="0" i="0" u="none" strike="noStrike" baseline="0">
          <a:solidFill>
            <a:srgbClr val="000000"/>
          </a:solidFill>
          <a:latin typeface="Arial" pitchFamily="34" charset="0"/>
          <a:ea typeface="Myriad Pro"/>
          <a:cs typeface="Arial" pitchFamily="34" charset="0"/>
        </a:defRPr>
      </a:pPr>
      <a:endParaRPr lang="es-ES"/>
    </a:p>
  </c:txPr>
  <c:printSettings>
    <c:headerFooter/>
    <c:pageMargins b="0.75000000000001465" l="0.70000000000000062" r="0.70000000000000062" t="0.75000000000001465" header="0.30000000000000032" footer="0.30000000000000032"/>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0953437223661158"/>
          <c:y val="9.4164408310751485E-2"/>
          <c:w val="0.45842050772749876"/>
          <c:h val="0.76428511476715821"/>
        </c:manualLayout>
      </c:layout>
      <c:barChart>
        <c:barDir val="bar"/>
        <c:grouping val="clustered"/>
        <c:varyColors val="0"/>
        <c:ser>
          <c:idx val="0"/>
          <c:order val="0"/>
          <c:spPr>
            <a:ln w="47625"/>
            <a:effectLst>
              <a:outerShdw blurRad="50800" dist="50800" dir="5400000" sx="2000" sy="2000" algn="ctr" rotWithShape="0">
                <a:srgbClr val="000000">
                  <a:alpha val="43137"/>
                </a:srgbClr>
              </a:outerShdw>
            </a:effectLst>
          </c:spPr>
          <c:invertIfNegative val="0"/>
          <c:dLbls>
            <c:dLbl>
              <c:idx val="0"/>
              <c:layout>
                <c:manualLayout>
                  <c:x val="-1.1695904278509141E-2"/>
                  <c:y val="-4.6973518554083167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lang="es-ES"/>
                </a:pPr>
                <a:endParaRPr lang="es-E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'51 (43)'!$H$13:$H$32</c:f>
              <c:strCache>
                <c:ptCount val="19"/>
                <c:pt idx="0">
                  <c:v>Total</c:v>
                </c:pt>
                <c:pt idx="2">
                  <c:v>    Agricultura, ganadería, caza y silvicultura</c:v>
                </c:pt>
                <c:pt idx="4">
                  <c:v>Explotación de minas y canteras</c:v>
                </c:pt>
                <c:pt idx="6">
                  <c:v>Industria azucarera</c:v>
                </c:pt>
                <c:pt idx="8">
                  <c:v>Industria manufacturada exc.Industria azucarera</c:v>
                </c:pt>
                <c:pt idx="10">
                  <c:v>Suministro de electricidad, gas y agua</c:v>
                </c:pt>
                <c:pt idx="12">
                  <c:v>Construcción</c:v>
                </c:pt>
                <c:pt idx="14">
                  <c:v>Servicio empresarial, actividades inmobiliarias y de alquiler</c:v>
                </c:pt>
                <c:pt idx="16">
                  <c:v>Administración pública, defensa, seguridad social</c:v>
                </c:pt>
                <c:pt idx="18">
                  <c:v>Otras actividades económicas</c:v>
                </c:pt>
              </c:strCache>
            </c:strRef>
          </c:cat>
          <c:val>
            <c:numRef>
              <c:f>'51 (43)'!$U$13:$U$32</c:f>
              <c:numCache>
                <c:formatCode>#,##0.00</c:formatCode>
                <c:ptCount val="20"/>
                <c:pt idx="0" formatCode="#,##0.0">
                  <c:v>100.00000000000001</c:v>
                </c:pt>
                <c:pt idx="2" formatCode="#,##0.0">
                  <c:v>11.966617118056595</c:v>
                </c:pt>
                <c:pt idx="4" formatCode="#,##0.0">
                  <c:v>2.9934940419598375</c:v>
                </c:pt>
                <c:pt idx="6" formatCode="#,##0.0">
                  <c:v>2.7040497095093574</c:v>
                </c:pt>
                <c:pt idx="8" formatCode="#,##0.0">
                  <c:v>4.1173534764360431</c:v>
                </c:pt>
                <c:pt idx="10" formatCode="#,##0.0">
                  <c:v>48.027809535235903</c:v>
                </c:pt>
                <c:pt idx="12" formatCode="#,##0.0">
                  <c:v>12.489109652631925</c:v>
                </c:pt>
                <c:pt idx="14" formatCode="#,##0.0">
                  <c:v>2.0445777056366135</c:v>
                </c:pt>
                <c:pt idx="16" formatCode="#,##0.0">
                  <c:v>15.017605916257502</c:v>
                </c:pt>
                <c:pt idx="18" formatCode="#,##0.0">
                  <c:v>0.63938284427622871</c:v>
                </c:pt>
              </c:numCache>
            </c:numRef>
          </c:val>
          <c:extLst xmlns:c16r2="http://schemas.microsoft.com/office/drawing/2015/06/chart">
            <c:ext xmlns:c16="http://schemas.microsoft.com/office/drawing/2014/chart" uri="{C3380CC4-5D6E-409C-BE32-E72D297353CC}">
              <c16:uniqueId val="{0000000B-3767-4D43-AAB6-B7DC64C7434E}"/>
            </c:ext>
          </c:extLst>
        </c:ser>
        <c:dLbls>
          <c:showLegendKey val="0"/>
          <c:showVal val="0"/>
          <c:showCatName val="0"/>
          <c:showSerName val="0"/>
          <c:showPercent val="0"/>
          <c:showBubbleSize val="0"/>
        </c:dLbls>
        <c:gapWidth val="0"/>
        <c:overlap val="58"/>
        <c:axId val="277755392"/>
        <c:axId val="277755784"/>
      </c:barChart>
      <c:catAx>
        <c:axId val="277755392"/>
        <c:scaling>
          <c:orientation val="maxMin"/>
        </c:scaling>
        <c:delete val="0"/>
        <c:axPos val="l"/>
        <c:numFmt formatCode="General" sourceLinked="1"/>
        <c:majorTickMark val="out"/>
        <c:minorTickMark val="none"/>
        <c:tickLblPos val="nextTo"/>
        <c:txPr>
          <a:bodyPr rot="0" vert="horz"/>
          <a:lstStyle/>
          <a:p>
            <a:pPr>
              <a:defRPr lang="es-ES" sz="900" baseline="0">
                <a:latin typeface="Arial" pitchFamily="34" charset="0"/>
              </a:defRPr>
            </a:pPr>
            <a:endParaRPr lang="es-ES"/>
          </a:p>
        </c:txPr>
        <c:crossAx val="277755784"/>
        <c:crossesAt val="0"/>
        <c:auto val="0"/>
        <c:lblAlgn val="ctr"/>
        <c:lblOffset val="100"/>
        <c:tickLblSkip val="2"/>
        <c:tickMarkSkip val="1"/>
        <c:noMultiLvlLbl val="0"/>
      </c:catAx>
      <c:valAx>
        <c:axId val="277755784"/>
        <c:scaling>
          <c:orientation val="minMax"/>
          <c:max val="100"/>
          <c:min val="0"/>
        </c:scaling>
        <c:delete val="0"/>
        <c:axPos val="b"/>
        <c:numFmt formatCode="#,##0" sourceLinked="0"/>
        <c:majorTickMark val="out"/>
        <c:minorTickMark val="none"/>
        <c:tickLblPos val="none"/>
        <c:txPr>
          <a:bodyPr rot="0" vert="horz"/>
          <a:lstStyle/>
          <a:p>
            <a:pPr>
              <a:defRPr lang="es-ES" sz="900">
                <a:latin typeface="Arial" pitchFamily="34" charset="0"/>
                <a:cs typeface="Arial" pitchFamily="34" charset="0"/>
              </a:defRPr>
            </a:pPr>
            <a:endParaRPr lang="es-ES"/>
          </a:p>
        </c:txPr>
        <c:crossAx val="277755392"/>
        <c:crosses val="max"/>
        <c:crossBetween val="between"/>
        <c:majorUnit val="100"/>
        <c:minorUnit val="3"/>
      </c:valAx>
      <c:spPr>
        <a:ln>
          <a:noFill/>
        </a:ln>
      </c:spPr>
    </c:plotArea>
    <c:plotVisOnly val="1"/>
    <c:dispBlanksAs val="gap"/>
    <c:showDLblsOverMax val="0"/>
  </c:chart>
  <c:spPr>
    <a:ln>
      <a:noFill/>
    </a:ln>
  </c:spPr>
  <c:printSettings>
    <c:headerFooter alignWithMargins="0"/>
    <c:pageMargins b="1" l="0.75000000000001465" r="0.75000000000001465" t="1" header="0" footer="0"/>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ES" sz="1000" b="0" i="0" u="none" strike="noStrike" baseline="0">
                <a:solidFill>
                  <a:srgbClr val="333399"/>
                </a:solidFill>
                <a:latin typeface="Arial"/>
                <a:ea typeface="Arial"/>
                <a:cs typeface="Arial"/>
              </a:defRPr>
            </a:pPr>
            <a:r>
              <a:rPr lang="es-ES" b="1"/>
              <a:t>Bahías</a:t>
            </a:r>
          </a:p>
        </c:rich>
      </c:tx>
      <c:layout>
        <c:manualLayout>
          <c:xMode val="edge"/>
          <c:yMode val="edge"/>
          <c:x val="0.42894565280101543"/>
          <c:y val="0"/>
        </c:manualLayout>
      </c:layout>
      <c:overlay val="0"/>
      <c:spPr>
        <a:noFill/>
        <a:ln w="25400">
          <a:noFill/>
        </a:ln>
      </c:spPr>
    </c:title>
    <c:autoTitleDeleted val="0"/>
    <c:view3D>
      <c:rotX val="20"/>
      <c:rotY val="110"/>
      <c:depthPercent val="200"/>
      <c:rAngAx val="0"/>
      <c:perspective val="0"/>
    </c:view3D>
    <c:floor>
      <c:thickness val="0"/>
    </c:floor>
    <c:sideWall>
      <c:thickness val="0"/>
    </c:sideWall>
    <c:backWall>
      <c:thickness val="0"/>
    </c:backWall>
    <c:plotArea>
      <c:layout>
        <c:manualLayout>
          <c:layoutTarget val="inner"/>
          <c:xMode val="edge"/>
          <c:yMode val="edge"/>
          <c:x val="0.17434238528986723"/>
          <c:y val="0.35628794601414282"/>
          <c:w val="0.70065902012720005"/>
          <c:h val="0.30239565165907256"/>
        </c:manualLayout>
      </c:layout>
      <c:pie3DChart>
        <c:varyColors val="1"/>
        <c:ser>
          <c:idx val="0"/>
          <c:order val="0"/>
          <c:dLbls>
            <c:dLbl>
              <c:idx val="0"/>
              <c:layout>
                <c:manualLayout>
                  <c:x val="-0.13949496758032703"/>
                  <c:y val="0.14790707524394622"/>
                </c:manualLayout>
              </c:layou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6.4614900933503847E-2"/>
                  <c:y val="0.17921518971660857"/>
                </c:manualLayout>
              </c:layou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1.8394982874365574E-2"/>
                  <c:y val="0.10403200331288434"/>
                </c:manualLayout>
              </c:layou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3.0734065612276543E-2"/>
                  <c:y val="-0.1240821508028996"/>
                </c:manualLayout>
              </c:layou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2.6444924862006062E-2"/>
                  <c:y val="-9.0084087448114511E-2"/>
                </c:manualLayout>
              </c:layou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8.4955688431776529E-3"/>
                  <c:y val="-0.13254752611713252"/>
                </c:manualLayout>
              </c:layou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2.1621627756722071E-2"/>
                  <c:y val="0.17483664901977614"/>
                </c:manualLayout>
              </c:layout>
              <c:showLegendKey val="0"/>
              <c:showVal val="0"/>
              <c:showCatName val="1"/>
              <c:showSerName val="0"/>
              <c:showPercent val="1"/>
              <c:showBubbleSize val="0"/>
              <c:extLst>
                <c:ext xmlns:c15="http://schemas.microsoft.com/office/drawing/2012/chart" uri="{CE6537A1-D6FC-4f65-9D91-7224C49458BB}">
                  <c15:layout/>
                </c:ext>
              </c:extLst>
            </c:dLbl>
            <c:numFmt formatCode="0.0%" sourceLinked="0"/>
            <c:spPr>
              <a:noFill/>
              <a:ln>
                <a:noFill/>
              </a:ln>
              <a:effectLst/>
            </c:spPr>
            <c:txPr>
              <a:bodyPr/>
              <a:lstStyle/>
              <a:p>
                <a:pPr>
                  <a:defRPr sz="800" b="1"/>
                </a:pPr>
                <a:endParaRPr lang="es-ES"/>
              </a:p>
            </c:txPr>
            <c:showLegendKey val="0"/>
            <c:showVal val="0"/>
            <c:showCatName val="1"/>
            <c:showSerName val="0"/>
            <c:showPercent val="1"/>
            <c:showBubbleSize val="0"/>
            <c:showLeaderLines val="1"/>
            <c:extLst>
              <c:ext xmlns:c15="http://schemas.microsoft.com/office/drawing/2012/chart" uri="{CE6537A1-D6FC-4f65-9D91-7224C49458BB}"/>
            </c:extLst>
          </c:dLbls>
          <c:cat>
            <c:strRef>
              <c:f>'(46)'!$I$36:$I$42</c:f>
              <c:strCache>
                <c:ptCount val="7"/>
                <c:pt idx="0">
                  <c:v>La Habana</c:v>
                </c:pt>
                <c:pt idx="1">
                  <c:v>Cárdenas</c:v>
                </c:pt>
                <c:pt idx="2">
                  <c:v>Santiago de Cuba</c:v>
                </c:pt>
                <c:pt idx="3">
                  <c:v>Moa</c:v>
                </c:pt>
                <c:pt idx="4">
                  <c:v>Mariel</c:v>
                </c:pt>
                <c:pt idx="5">
                  <c:v>Guantánamo</c:v>
                </c:pt>
                <c:pt idx="6">
                  <c:v>Otras Bahías </c:v>
                </c:pt>
              </c:strCache>
            </c:strRef>
          </c:cat>
          <c:val>
            <c:numRef>
              <c:f>'(46)'!$J$36:$J$42</c:f>
              <c:numCache>
                <c:formatCode>#,##0.0</c:formatCode>
                <c:ptCount val="7"/>
                <c:pt idx="0">
                  <c:v>12728.400000000001</c:v>
                </c:pt>
                <c:pt idx="1">
                  <c:v>5354.7</c:v>
                </c:pt>
                <c:pt idx="2">
                  <c:v>5028.3999999999996</c:v>
                </c:pt>
                <c:pt idx="3">
                  <c:v>7241.6</c:v>
                </c:pt>
                <c:pt idx="4">
                  <c:v>7939.5</c:v>
                </c:pt>
                <c:pt idx="5">
                  <c:v>8736.2999999999993</c:v>
                </c:pt>
                <c:pt idx="6">
                  <c:v>2761.3</c:v>
                </c:pt>
              </c:numCache>
            </c:numRef>
          </c:val>
          <c:extLst xmlns:c16r2="http://schemas.microsoft.com/office/drawing/2015/06/chart">
            <c:ext xmlns:c16="http://schemas.microsoft.com/office/drawing/2014/chart" uri="{C3380CC4-5D6E-409C-BE32-E72D297353CC}">
              <c16:uniqueId val="{00000006-5C42-413C-97BC-934B641A57C7}"/>
            </c:ext>
          </c:extLst>
        </c:ser>
        <c:dLbls>
          <c:showLegendKey val="0"/>
          <c:showVal val="0"/>
          <c:showCatName val="1"/>
          <c:showSerName val="0"/>
          <c:showPercent val="1"/>
          <c:showBubbleSize val="0"/>
          <c:showLeaderLines val="1"/>
        </c:dLbls>
      </c:pie3DChart>
      <c:spPr>
        <a:noFill/>
        <a:ln w="25400">
          <a:noFill/>
        </a:ln>
      </c:spPr>
    </c:plotArea>
    <c:plotVisOnly val="1"/>
    <c:dispBlanksAs val="zero"/>
    <c:showDLblsOverMax val="0"/>
  </c:chart>
  <c:spPr>
    <a:ln>
      <a:noFill/>
    </a:ln>
  </c:spPr>
  <c:txPr>
    <a:bodyPr/>
    <a:lstStyle/>
    <a:p>
      <a:pPr>
        <a:defRPr sz="1000" b="0" i="0" u="none" strike="noStrike" baseline="0">
          <a:solidFill>
            <a:srgbClr val="000000"/>
          </a:solidFill>
          <a:latin typeface="Calibri"/>
          <a:ea typeface="Calibri"/>
          <a:cs typeface="Calibri"/>
        </a:defRPr>
      </a:pPr>
      <a:endParaRPr lang="es-ES"/>
    </a:p>
  </c:txPr>
  <c:printSettings>
    <c:headerFooter alignWithMargins="0"/>
    <c:pageMargins b="1" l="0.75000000000001465" r="0.75000000000001465" t="1" header="0" footer="0"/>
    <c:pageSetup orientation="landscape"/>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ES" sz="1000" b="0" i="0" u="none" strike="noStrike" baseline="0">
                <a:solidFill>
                  <a:srgbClr val="333399"/>
                </a:solidFill>
                <a:latin typeface="Arial"/>
                <a:ea typeface="Arial"/>
                <a:cs typeface="Arial"/>
              </a:defRPr>
            </a:pPr>
            <a:r>
              <a:rPr lang="es-ES" b="1"/>
              <a:t>Cuencas Hidrográficas</a:t>
            </a:r>
          </a:p>
        </c:rich>
      </c:tx>
      <c:layout>
        <c:manualLayout>
          <c:xMode val="edge"/>
          <c:yMode val="edge"/>
          <c:x val="0.29611968283905826"/>
          <c:y val="3.6880662597404486E-3"/>
        </c:manualLayout>
      </c:layout>
      <c:overlay val="0"/>
      <c:spPr>
        <a:noFill/>
        <a:ln w="25400">
          <a:noFill/>
        </a:ln>
      </c:spPr>
    </c:title>
    <c:autoTitleDeleted val="0"/>
    <c:view3D>
      <c:rotX val="20"/>
      <c:rotY val="110"/>
      <c:rAngAx val="0"/>
      <c:perspective val="10"/>
    </c:view3D>
    <c:floor>
      <c:thickness val="0"/>
    </c:floor>
    <c:sideWall>
      <c:thickness val="0"/>
    </c:sideWall>
    <c:backWall>
      <c:thickness val="0"/>
    </c:backWall>
    <c:plotArea>
      <c:layout>
        <c:manualLayout>
          <c:layoutTarget val="inner"/>
          <c:xMode val="edge"/>
          <c:yMode val="edge"/>
          <c:x val="0.19189214512794192"/>
          <c:y val="0.35045368918419584"/>
          <c:w val="0.58918996673084656"/>
          <c:h val="0.31419985926858018"/>
        </c:manualLayout>
      </c:layout>
      <c:pie3DChart>
        <c:varyColors val="1"/>
        <c:ser>
          <c:idx val="0"/>
          <c:order val="0"/>
          <c:dLbls>
            <c:dLbl>
              <c:idx val="0"/>
              <c:layout>
                <c:manualLayout>
                  <c:x val="2.9970233312672651E-2"/>
                  <c:y val="9.7962909580090393E-2"/>
                </c:manualLayout>
              </c:layou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4.9585179403594956E-2"/>
                  <c:y val="0.15043450321898721"/>
                </c:manualLayout>
              </c:layou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9.6202260431731753E-4"/>
                  <c:y val="7.3001945805707694E-2"/>
                </c:manualLayout>
              </c:layou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6.7608640756640109E-2"/>
                  <c:y val="-0.13165417507446911"/>
                </c:manualLayout>
              </c:layou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0.1407341429260118"/>
                  <c:y val="-0.10018106803113289"/>
                </c:manualLayout>
              </c:layou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3.0945570579187735E-2"/>
                  <c:y val="-0.21217389737676565"/>
                </c:manualLayout>
              </c:layou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6.7427285874979911E-3"/>
                  <c:y val="-0.11642133900259441"/>
                </c:manualLayout>
              </c:layout>
              <c:showLegendKey val="0"/>
              <c:showVal val="0"/>
              <c:showCatName val="1"/>
              <c:showSerName val="0"/>
              <c:showPercent val="1"/>
              <c:showBubbleSize val="0"/>
              <c:extLst>
                <c:ext xmlns:c15="http://schemas.microsoft.com/office/drawing/2012/chart" uri="{CE6537A1-D6FC-4f65-9D91-7224C49458BB}">
                  <c15:layout/>
                </c:ext>
              </c:extLst>
            </c:dLbl>
            <c:dLbl>
              <c:idx val="7"/>
              <c:layout>
                <c:manualLayout>
                  <c:x val="6.4688444556675315E-2"/>
                  <c:y val="-6.6301227539156335E-2"/>
                </c:manualLayout>
              </c:layout>
              <c:showLegendKey val="0"/>
              <c:showVal val="0"/>
              <c:showCatName val="1"/>
              <c:showSerName val="0"/>
              <c:showPercent val="1"/>
              <c:showBubbleSize val="0"/>
              <c:extLst>
                <c:ext xmlns:c15="http://schemas.microsoft.com/office/drawing/2012/chart" uri="{CE6537A1-D6FC-4f65-9D91-7224C49458BB}">
                  <c15:layout/>
                </c:ext>
              </c:extLst>
            </c:dLbl>
            <c:numFmt formatCode="0.0%" sourceLinked="0"/>
            <c:spPr>
              <a:noFill/>
              <a:ln>
                <a:noFill/>
              </a:ln>
              <a:effectLst/>
            </c:spPr>
            <c:txPr>
              <a:bodyPr/>
              <a:lstStyle/>
              <a:p>
                <a:pPr>
                  <a:defRPr sz="800" b="1"/>
                </a:pPr>
                <a:endParaRPr lang="es-ES"/>
              </a:p>
            </c:txPr>
            <c:showLegendKey val="0"/>
            <c:showVal val="0"/>
            <c:showCatName val="1"/>
            <c:showSerName val="0"/>
            <c:showPercent val="1"/>
            <c:showBubbleSize val="0"/>
            <c:showLeaderLines val="1"/>
            <c:leaderLines>
              <c:spPr>
                <a:ln>
                  <a:solidFill>
                    <a:schemeClr val="accent1">
                      <a:alpha val="96000"/>
                    </a:schemeClr>
                  </a:solidFill>
                </a:ln>
              </c:spPr>
            </c:leaderLines>
            <c:extLst>
              <c:ext xmlns:c15="http://schemas.microsoft.com/office/drawing/2012/chart" uri="{CE6537A1-D6FC-4f65-9D91-7224C49458BB}"/>
            </c:extLst>
          </c:dLbls>
          <c:cat>
            <c:strRef>
              <c:f>'(46)'!$I$45:$I$52</c:f>
              <c:strCache>
                <c:ptCount val="8"/>
                <c:pt idx="0">
                  <c:v>Almendares-Vento</c:v>
                </c:pt>
                <c:pt idx="1">
                  <c:v>Zaza</c:v>
                </c:pt>
                <c:pt idx="2">
                  <c:v>Cauto</c:v>
                </c:pt>
                <c:pt idx="3">
                  <c:v>Mayarí</c:v>
                </c:pt>
                <c:pt idx="4">
                  <c:v>Guaso-Guantánamo</c:v>
                </c:pt>
                <c:pt idx="5">
                  <c:v>Cuyaguateje</c:v>
                </c:pt>
                <c:pt idx="6">
                  <c:v>Sagua la Grande</c:v>
                </c:pt>
                <c:pt idx="7">
                  <c:v>Otras Cuencas</c:v>
                </c:pt>
              </c:strCache>
            </c:strRef>
          </c:cat>
          <c:val>
            <c:numRef>
              <c:f>'(46)'!$J$45:$J$52</c:f>
              <c:numCache>
                <c:formatCode>#,##0.00</c:formatCode>
                <c:ptCount val="8"/>
                <c:pt idx="0">
                  <c:v>8620.1</c:v>
                </c:pt>
                <c:pt idx="1">
                  <c:v>8451.6</c:v>
                </c:pt>
                <c:pt idx="2">
                  <c:v>36183.4</c:v>
                </c:pt>
                <c:pt idx="3">
                  <c:v>35013.9</c:v>
                </c:pt>
                <c:pt idx="4">
                  <c:v>18689.900000000001</c:v>
                </c:pt>
                <c:pt idx="5">
                  <c:v>10849.5</c:v>
                </c:pt>
                <c:pt idx="6" formatCode="#,##0.0">
                  <c:v>17982.7</c:v>
                </c:pt>
                <c:pt idx="7">
                  <c:v>2121.8000000000002</c:v>
                </c:pt>
              </c:numCache>
            </c:numRef>
          </c:val>
          <c:extLst xmlns:c16r2="http://schemas.microsoft.com/office/drawing/2015/06/chart">
            <c:ext xmlns:c16="http://schemas.microsoft.com/office/drawing/2014/chart" uri="{C3380CC4-5D6E-409C-BE32-E72D297353CC}">
              <c16:uniqueId val="{0000000A-348C-4610-BA8D-61F3CA3FA31E}"/>
            </c:ext>
          </c:extLst>
        </c:ser>
        <c:dLbls>
          <c:showLegendKey val="0"/>
          <c:showVal val="0"/>
          <c:showCatName val="1"/>
          <c:showSerName val="0"/>
          <c:showPercent val="1"/>
          <c:showBubbleSize val="0"/>
          <c:showLeaderLines val="1"/>
        </c:dLbls>
      </c:pie3DChart>
      <c:spPr>
        <a:noFill/>
        <a:ln w="25400">
          <a:noFill/>
        </a:ln>
      </c:spPr>
    </c:plotArea>
    <c:plotVisOnly val="1"/>
    <c:dispBlanksAs val="zero"/>
    <c:showDLblsOverMax val="0"/>
  </c:chart>
  <c:spPr>
    <a:ln>
      <a:noFill/>
    </a:ln>
  </c:spPr>
  <c:txPr>
    <a:bodyPr/>
    <a:lstStyle/>
    <a:p>
      <a:pPr>
        <a:defRPr sz="1000" b="0" i="0" u="none" strike="noStrike" baseline="0">
          <a:solidFill>
            <a:srgbClr val="000000"/>
          </a:solidFill>
          <a:latin typeface="Calibri"/>
          <a:ea typeface="Calibri"/>
          <a:cs typeface="Calibri"/>
        </a:defRPr>
      </a:pPr>
      <a:endParaRPr lang="es-ES"/>
    </a:p>
  </c:txPr>
  <c:printSettings>
    <c:headerFooter alignWithMargins="0"/>
    <c:pageMargins b="1" l="0.75000000000001465" r="0.75000000000001465" t="1" header="0" footer="0"/>
    <c:pageSetup orientation="landscape"/>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ES" sz="1000" b="1" i="0" u="none" strike="noStrike" baseline="0">
                <a:solidFill>
                  <a:srgbClr val="333399"/>
                </a:solidFill>
                <a:latin typeface="Arial"/>
                <a:ea typeface="Arial"/>
                <a:cs typeface="Arial"/>
              </a:defRPr>
            </a:pPr>
            <a:r>
              <a:rPr lang="es-ES" b="1"/>
              <a:t>Cuencas hidrográficas</a:t>
            </a:r>
          </a:p>
        </c:rich>
      </c:tx>
      <c:layout>
        <c:manualLayout>
          <c:xMode val="edge"/>
          <c:yMode val="edge"/>
          <c:x val="0.24471321488273295"/>
          <c:y val="1.3812137119223741E-2"/>
        </c:manualLayout>
      </c:layout>
      <c:overlay val="0"/>
      <c:spPr>
        <a:noFill/>
        <a:ln w="25400">
          <a:noFill/>
        </a:ln>
      </c:spPr>
    </c:title>
    <c:autoTitleDeleted val="0"/>
    <c:plotArea>
      <c:layout>
        <c:manualLayout>
          <c:layoutTarget val="inner"/>
          <c:xMode val="edge"/>
          <c:yMode val="edge"/>
          <c:x val="0.1186071054152108"/>
          <c:y val="0.16501888530236644"/>
          <c:w val="0.75672299389542663"/>
          <c:h val="0.52525382056360004"/>
        </c:manualLayout>
      </c:layout>
      <c:barChart>
        <c:barDir val="col"/>
        <c:grouping val="clustered"/>
        <c:varyColors val="0"/>
        <c:ser>
          <c:idx val="0"/>
          <c:order val="0"/>
          <c:tx>
            <c:strRef>
              <c:f>'(46)'!$K$11</c:f>
              <c:strCache>
                <c:ptCount val="1"/>
                <c:pt idx="0">
                  <c:v>Inversión ambiental </c:v>
                </c:pt>
              </c:strCache>
            </c:strRef>
          </c:tx>
          <c:invertIfNegative val="0"/>
          <c:cat>
            <c:numRef>
              <c:f>'(46)'!$V$10:$AB$10</c:f>
              <c:numCache>
                <c:formatCode>0</c:formatCode>
                <c:ptCount val="6"/>
                <c:pt idx="0" formatCode="#,##0">
                  <c:v>2014</c:v>
                </c:pt>
                <c:pt idx="1">
                  <c:v>2015</c:v>
                </c:pt>
                <c:pt idx="2">
                  <c:v>2016</c:v>
                </c:pt>
                <c:pt idx="3">
                  <c:v>2017</c:v>
                </c:pt>
                <c:pt idx="4">
                  <c:v>2018</c:v>
                </c:pt>
                <c:pt idx="5">
                  <c:v>2019</c:v>
                </c:pt>
              </c:numCache>
            </c:numRef>
          </c:cat>
          <c:val>
            <c:numRef>
              <c:f>'(46)'!$V$11:$AB$11</c:f>
              <c:numCache>
                <c:formatCode>#,##0.0</c:formatCode>
                <c:ptCount val="6"/>
                <c:pt idx="0" formatCode="#,##0.00">
                  <c:v>562.62129999999991</c:v>
                </c:pt>
                <c:pt idx="1">
                  <c:v>534.82050000000004</c:v>
                </c:pt>
                <c:pt idx="2">
                  <c:v>623.29999999999995</c:v>
                </c:pt>
                <c:pt idx="3">
                  <c:v>642.5</c:v>
                </c:pt>
                <c:pt idx="4">
                  <c:v>628.12740000000008</c:v>
                </c:pt>
                <c:pt idx="5" formatCode="#,##0.00">
                  <c:v>587.14290000000005</c:v>
                </c:pt>
              </c:numCache>
            </c:numRef>
          </c:val>
          <c:extLst xmlns:c16r2="http://schemas.microsoft.com/office/drawing/2015/06/chart">
            <c:ext xmlns:c16="http://schemas.microsoft.com/office/drawing/2014/chart" uri="{C3380CC4-5D6E-409C-BE32-E72D297353CC}">
              <c16:uniqueId val="{00000000-E27B-4AFA-9FF0-87B92544CE15}"/>
            </c:ext>
          </c:extLst>
        </c:ser>
        <c:ser>
          <c:idx val="1"/>
          <c:order val="1"/>
          <c:tx>
            <c:strRef>
              <c:f>'(46)'!$K$12</c:f>
              <c:strCache>
                <c:ptCount val="1"/>
                <c:pt idx="0">
                  <c:v>Inversión en cuencas hidrográficas de interés nacional </c:v>
                </c:pt>
              </c:strCache>
            </c:strRef>
          </c:tx>
          <c:invertIfNegative val="0"/>
          <c:cat>
            <c:numRef>
              <c:f>'(46)'!$V$10:$AB$10</c:f>
              <c:numCache>
                <c:formatCode>0</c:formatCode>
                <c:ptCount val="6"/>
                <c:pt idx="0" formatCode="#,##0">
                  <c:v>2014</c:v>
                </c:pt>
                <c:pt idx="1">
                  <c:v>2015</c:v>
                </c:pt>
                <c:pt idx="2">
                  <c:v>2016</c:v>
                </c:pt>
                <c:pt idx="3">
                  <c:v>2017</c:v>
                </c:pt>
                <c:pt idx="4">
                  <c:v>2018</c:v>
                </c:pt>
                <c:pt idx="5">
                  <c:v>2019</c:v>
                </c:pt>
              </c:numCache>
            </c:numRef>
          </c:cat>
          <c:val>
            <c:numRef>
              <c:f>'(46)'!$V$12:$AB$12</c:f>
              <c:numCache>
                <c:formatCode>#,##0.0</c:formatCode>
                <c:ptCount val="6"/>
                <c:pt idx="0">
                  <c:v>118.866</c:v>
                </c:pt>
                <c:pt idx="1">
                  <c:v>153.86799999999999</c:v>
                </c:pt>
                <c:pt idx="2">
                  <c:v>184.8</c:v>
                </c:pt>
                <c:pt idx="3">
                  <c:v>138.4</c:v>
                </c:pt>
                <c:pt idx="4" formatCode="#,##0.00">
                  <c:v>140.6155</c:v>
                </c:pt>
                <c:pt idx="5" formatCode="#,##0.00">
                  <c:v>137.91290000000001</c:v>
                </c:pt>
              </c:numCache>
            </c:numRef>
          </c:val>
          <c:extLst xmlns:c16r2="http://schemas.microsoft.com/office/drawing/2015/06/chart">
            <c:ext xmlns:c16="http://schemas.microsoft.com/office/drawing/2014/chart" uri="{C3380CC4-5D6E-409C-BE32-E72D297353CC}">
              <c16:uniqueId val="{00000001-E27B-4AFA-9FF0-87B92544CE15}"/>
            </c:ext>
          </c:extLst>
        </c:ser>
        <c:dLbls>
          <c:showLegendKey val="0"/>
          <c:showVal val="0"/>
          <c:showCatName val="0"/>
          <c:showSerName val="0"/>
          <c:showPercent val="0"/>
          <c:showBubbleSize val="0"/>
        </c:dLbls>
        <c:gapWidth val="69"/>
        <c:overlap val="79"/>
        <c:axId val="277868424"/>
        <c:axId val="277868816"/>
      </c:barChart>
      <c:lineChart>
        <c:grouping val="standard"/>
        <c:varyColors val="0"/>
        <c:ser>
          <c:idx val="2"/>
          <c:order val="2"/>
          <c:tx>
            <c:strRef>
              <c:f>'(46)'!$K$13</c:f>
              <c:strCache>
                <c:ptCount val="1"/>
                <c:pt idx="0">
                  <c:v>Inversión en cuencas/inversión medio ambiental</c:v>
                </c:pt>
              </c:strCache>
            </c:strRef>
          </c:tx>
          <c:marker>
            <c:symbol val="triangle"/>
            <c:size val="9"/>
          </c:marker>
          <c:dLbls>
            <c:dLbl>
              <c:idx val="0"/>
              <c:layout>
                <c:manualLayout>
                  <c:x val="-7.2948184847680564E-2"/>
                  <c:y val="4.1946561787313895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E27B-4AFA-9FF0-87B92544CE15}"/>
                </c:ext>
                <c:ext xmlns:c15="http://schemas.microsoft.com/office/drawing/2012/chart" uri="{CE6537A1-D6FC-4f65-9D91-7224C49458BB}">
                  <c15:layout/>
                </c:ext>
              </c:extLst>
            </c:dLbl>
            <c:dLbl>
              <c:idx val="1"/>
              <c:layout>
                <c:manualLayout>
                  <c:x val="-0.11754982327011702"/>
                  <c:y val="-2.1280918188391073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E27B-4AFA-9FF0-87B92544CE15}"/>
                </c:ext>
                <c:ext xmlns:c15="http://schemas.microsoft.com/office/drawing/2012/chart" uri="{CE6537A1-D6FC-4f65-9D91-7224C49458BB}">
                  <c15:layout/>
                </c:ext>
              </c:extLst>
            </c:dLbl>
            <c:dLbl>
              <c:idx val="2"/>
              <c:layout>
                <c:manualLayout>
                  <c:x val="-9.0523172767679794E-2"/>
                  <c:y val="-3.9205820399354011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E27B-4AFA-9FF0-87B92544CE15}"/>
                </c:ext>
                <c:ext xmlns:c15="http://schemas.microsoft.com/office/drawing/2012/chart" uri="{CE6537A1-D6FC-4f65-9D91-7224C49458BB}">
                  <c15:layout/>
                </c:ext>
              </c:extLst>
            </c:dLbl>
            <c:dLbl>
              <c:idx val="3"/>
              <c:layout>
                <c:manualLayout>
                  <c:x val="-7.0389158292657378E-2"/>
                  <c:y val="-4.1925028959149464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E27B-4AFA-9FF0-87B92544CE15}"/>
                </c:ext>
                <c:ext xmlns:c15="http://schemas.microsoft.com/office/drawing/2012/chart" uri="{CE6537A1-D6FC-4f65-9D91-7224C49458BB}">
                  <c15:layout/>
                </c:ext>
              </c:extLst>
            </c:dLbl>
            <c:dLbl>
              <c:idx val="4"/>
              <c:layout>
                <c:manualLayout>
                  <c:x val="-4.7551491222099014E-2"/>
                  <c:y val="-4.7643097643097702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E27B-4AFA-9FF0-87B92544CE15}"/>
                </c:ext>
                <c:ext xmlns:c15="http://schemas.microsoft.com/office/drawing/2012/chart" uri="{CE6537A1-D6FC-4f65-9D91-7224C49458BB}">
                  <c15:layout/>
                </c:ext>
              </c:extLst>
            </c:dLbl>
            <c:dLbl>
              <c:idx val="5"/>
              <c:layout>
                <c:manualLayout>
                  <c:x val="-1.291233944594135E-3"/>
                  <c:y val="-3.406342197299779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E27B-4AFA-9FF0-87B92544CE15}"/>
                </c:ext>
                <c:ext xmlns:c15="http://schemas.microsoft.com/office/drawing/2012/chart" uri="{CE6537A1-D6FC-4f65-9D91-7224C49458BB}">
                  <c15:layout/>
                </c:ext>
              </c:extLst>
            </c:dLbl>
            <c:dLbl>
              <c:idx val="6"/>
              <c:layout>
                <c:manualLayout>
                  <c:x val="-4.1116707683769495E-2"/>
                  <c:y val="-3.296909414144842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8-E27B-4AFA-9FF0-87B92544CE15}"/>
                </c:ext>
                <c:ext xmlns:c15="http://schemas.microsoft.com/office/drawing/2012/chart" uri="{CE6537A1-D6FC-4f65-9D91-7224C49458BB}"/>
              </c:extLst>
            </c:dLbl>
            <c:numFmt formatCode="0.0%" sourceLinked="0"/>
            <c:spPr>
              <a:noFill/>
              <a:ln w="25400">
                <a:noFill/>
              </a:ln>
            </c:spPr>
            <c:txPr>
              <a:bodyPr/>
              <a:lstStyle/>
              <a:p>
                <a:pPr>
                  <a:defRPr lang="es-ES" sz="900" b="1" i="0" u="none" strike="noStrike" baseline="0">
                    <a:solidFill>
                      <a:srgbClr val="000000"/>
                    </a:solidFill>
                    <a:latin typeface="Arial"/>
                    <a:ea typeface="Arial"/>
                    <a:cs typeface="Arial"/>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'(46)'!$V$10:$AB$10</c:f>
              <c:numCache>
                <c:formatCode>0</c:formatCode>
                <c:ptCount val="6"/>
                <c:pt idx="0" formatCode="#,##0">
                  <c:v>2014</c:v>
                </c:pt>
                <c:pt idx="1">
                  <c:v>2015</c:v>
                </c:pt>
                <c:pt idx="2">
                  <c:v>2016</c:v>
                </c:pt>
                <c:pt idx="3">
                  <c:v>2017</c:v>
                </c:pt>
                <c:pt idx="4">
                  <c:v>2018</c:v>
                </c:pt>
                <c:pt idx="5">
                  <c:v>2019</c:v>
                </c:pt>
              </c:numCache>
            </c:numRef>
          </c:cat>
          <c:val>
            <c:numRef>
              <c:f>'(46)'!$V$13:$AB$13</c:f>
              <c:numCache>
                <c:formatCode>#,##0.0</c:formatCode>
                <c:ptCount val="6"/>
                <c:pt idx="0">
                  <c:v>0.21127177374905645</c:v>
                </c:pt>
                <c:pt idx="1">
                  <c:v>0.28770026579011088</c:v>
                </c:pt>
                <c:pt idx="2">
                  <c:v>0.29648644312530087</c:v>
                </c:pt>
                <c:pt idx="3">
                  <c:v>0.21540856031128405</c:v>
                </c:pt>
                <c:pt idx="4">
                  <c:v>0.22386461727350213</c:v>
                </c:pt>
                <c:pt idx="5">
                  <c:v>0.23488813370646225</c:v>
                </c:pt>
              </c:numCache>
            </c:numRef>
          </c:val>
          <c:smooth val="0"/>
          <c:extLst xmlns:c16r2="http://schemas.microsoft.com/office/drawing/2015/06/chart">
            <c:ext xmlns:c16="http://schemas.microsoft.com/office/drawing/2014/chart" uri="{C3380CC4-5D6E-409C-BE32-E72D297353CC}">
              <c16:uniqueId val="{00000009-E27B-4AFA-9FF0-87B92544CE15}"/>
            </c:ext>
          </c:extLst>
        </c:ser>
        <c:dLbls>
          <c:showLegendKey val="0"/>
          <c:showVal val="0"/>
          <c:showCatName val="0"/>
          <c:showSerName val="0"/>
          <c:showPercent val="0"/>
          <c:showBubbleSize val="0"/>
        </c:dLbls>
        <c:marker val="1"/>
        <c:smooth val="0"/>
        <c:axId val="277869208"/>
        <c:axId val="277869600"/>
      </c:lineChart>
      <c:catAx>
        <c:axId val="277868424"/>
        <c:scaling>
          <c:orientation val="minMax"/>
        </c:scaling>
        <c:delete val="0"/>
        <c:axPos val="b"/>
        <c:numFmt formatCode="0" sourceLinked="0"/>
        <c:majorTickMark val="out"/>
        <c:minorTickMark val="none"/>
        <c:tickLblPos val="nextTo"/>
        <c:txPr>
          <a:bodyPr rot="0" vert="horz"/>
          <a:lstStyle/>
          <a:p>
            <a:pPr>
              <a:defRPr lang="es-ES" sz="900" b="0" i="0" u="none" strike="noStrike" baseline="0">
                <a:solidFill>
                  <a:srgbClr val="000000"/>
                </a:solidFill>
                <a:latin typeface="Arial"/>
                <a:ea typeface="Arial"/>
                <a:cs typeface="Arial"/>
              </a:defRPr>
            </a:pPr>
            <a:endParaRPr lang="es-ES"/>
          </a:p>
        </c:txPr>
        <c:crossAx val="277868816"/>
        <c:crosses val="autoZero"/>
        <c:auto val="1"/>
        <c:lblAlgn val="ctr"/>
        <c:lblOffset val="100"/>
        <c:noMultiLvlLbl val="0"/>
      </c:catAx>
      <c:valAx>
        <c:axId val="277868816"/>
        <c:scaling>
          <c:orientation val="minMax"/>
        </c:scaling>
        <c:delete val="0"/>
        <c:axPos val="l"/>
        <c:title>
          <c:tx>
            <c:rich>
              <a:bodyPr rot="0" vert="horz"/>
              <a:lstStyle/>
              <a:p>
                <a:pPr algn="ctr">
                  <a:defRPr lang="es-ES" sz="900" b="1" i="0" u="none" strike="noStrike" baseline="0">
                    <a:solidFill>
                      <a:srgbClr val="000000"/>
                    </a:solidFill>
                    <a:latin typeface="Arial"/>
                    <a:ea typeface="Arial"/>
                    <a:cs typeface="Arial"/>
                  </a:defRPr>
                </a:pPr>
                <a:r>
                  <a:rPr lang="es-ES" sz="900" b="1"/>
                  <a:t>Millones  de Pesos</a:t>
                </a:r>
              </a:p>
            </c:rich>
          </c:tx>
          <c:layout>
            <c:manualLayout>
              <c:xMode val="edge"/>
              <c:yMode val="edge"/>
              <c:x val="1.3787945609723165E-2"/>
              <c:y val="5.2027206408492073E-2"/>
            </c:manualLayout>
          </c:layout>
          <c:overlay val="0"/>
          <c:spPr>
            <a:noFill/>
            <a:ln w="25400">
              <a:noFill/>
            </a:ln>
          </c:spPr>
        </c:title>
        <c:numFmt formatCode="#\ ##0" sourceLinked="0"/>
        <c:majorTickMark val="out"/>
        <c:minorTickMark val="none"/>
        <c:tickLblPos val="nextTo"/>
        <c:txPr>
          <a:bodyPr rot="0" vert="horz"/>
          <a:lstStyle/>
          <a:p>
            <a:pPr>
              <a:defRPr lang="es-ES" sz="900" b="0" i="0" u="none" strike="noStrike" baseline="0">
                <a:solidFill>
                  <a:srgbClr val="000000"/>
                </a:solidFill>
                <a:latin typeface="Arial"/>
                <a:ea typeface="Arial"/>
                <a:cs typeface="Arial"/>
              </a:defRPr>
            </a:pPr>
            <a:endParaRPr lang="es-ES"/>
          </a:p>
        </c:txPr>
        <c:crossAx val="277868424"/>
        <c:crosses val="autoZero"/>
        <c:crossBetween val="between"/>
      </c:valAx>
      <c:catAx>
        <c:axId val="277869208"/>
        <c:scaling>
          <c:orientation val="minMax"/>
        </c:scaling>
        <c:delete val="1"/>
        <c:axPos val="b"/>
        <c:numFmt formatCode="#,##0" sourceLinked="1"/>
        <c:majorTickMark val="out"/>
        <c:minorTickMark val="none"/>
        <c:tickLblPos val="none"/>
        <c:crossAx val="277869600"/>
        <c:crosses val="autoZero"/>
        <c:auto val="1"/>
        <c:lblAlgn val="ctr"/>
        <c:lblOffset val="100"/>
        <c:noMultiLvlLbl val="0"/>
      </c:catAx>
      <c:valAx>
        <c:axId val="277869600"/>
        <c:scaling>
          <c:orientation val="minMax"/>
        </c:scaling>
        <c:delete val="0"/>
        <c:axPos val="r"/>
        <c:numFmt formatCode="0%" sourceLinked="0"/>
        <c:majorTickMark val="out"/>
        <c:minorTickMark val="none"/>
        <c:tickLblPos val="nextTo"/>
        <c:spPr>
          <a:ln>
            <a:noFill/>
          </a:ln>
        </c:spPr>
        <c:txPr>
          <a:bodyPr rot="0" vert="horz"/>
          <a:lstStyle/>
          <a:p>
            <a:pPr>
              <a:defRPr lang="es-ES" sz="900" b="0" i="0" u="none" strike="noStrike" baseline="0">
                <a:solidFill>
                  <a:srgbClr val="FFFFFF"/>
                </a:solidFill>
                <a:latin typeface="Myriad Pro"/>
                <a:ea typeface="Myriad Pro"/>
                <a:cs typeface="Myriad Pro"/>
              </a:defRPr>
            </a:pPr>
            <a:endParaRPr lang="es-ES"/>
          </a:p>
        </c:txPr>
        <c:crossAx val="277869208"/>
        <c:crosses val="max"/>
        <c:crossBetween val="between"/>
      </c:valAx>
    </c:plotArea>
    <c:legend>
      <c:legendPos val="b"/>
      <c:legendEntry>
        <c:idx val="1"/>
        <c:txPr>
          <a:bodyPr/>
          <a:lstStyle/>
          <a:p>
            <a:pPr>
              <a:defRPr sz="825" b="0" i="0" u="none" strike="noStrike" baseline="0">
                <a:solidFill>
                  <a:srgbClr val="000000"/>
                </a:solidFill>
                <a:latin typeface="Arial"/>
                <a:ea typeface="Arial"/>
                <a:cs typeface="Arial"/>
              </a:defRPr>
            </a:pPr>
            <a:endParaRPr lang="es-ES"/>
          </a:p>
        </c:txPr>
      </c:legendEntry>
      <c:layout>
        <c:manualLayout>
          <c:xMode val="edge"/>
          <c:yMode val="edge"/>
          <c:x val="8.6455331412103754E-3"/>
          <c:y val="0.79545640128317363"/>
          <c:w val="0.82088623256985405"/>
          <c:h val="0.20454367060410733"/>
        </c:manualLayout>
      </c:layout>
      <c:overlay val="0"/>
      <c:txPr>
        <a:bodyPr/>
        <a:lstStyle/>
        <a:p>
          <a:pPr>
            <a:defRPr lang="es-ES" sz="825" b="0" i="0" u="none" strike="noStrike" baseline="0">
              <a:solidFill>
                <a:srgbClr val="000000"/>
              </a:solidFill>
              <a:latin typeface="Arial"/>
              <a:ea typeface="Arial"/>
              <a:cs typeface="Arial"/>
            </a:defRPr>
          </a:pPr>
          <a:endParaRPr lang="es-ES"/>
        </a:p>
      </c:txPr>
    </c:legend>
    <c:plotVisOnly val="1"/>
    <c:dispBlanksAs val="gap"/>
    <c:showDLblsOverMax val="0"/>
  </c:chart>
  <c:spPr>
    <a:ln>
      <a:noFill/>
    </a:ln>
  </c:spPr>
  <c:txPr>
    <a:bodyPr/>
    <a:lstStyle/>
    <a:p>
      <a:pPr>
        <a:defRPr sz="900" b="0" i="0" u="none" strike="noStrike" baseline="0">
          <a:solidFill>
            <a:srgbClr val="000000"/>
          </a:solidFill>
          <a:latin typeface="Myriad Pro"/>
          <a:ea typeface="Myriad Pro"/>
          <a:cs typeface="Myriad Pro"/>
        </a:defRPr>
      </a:pPr>
      <a:endParaRPr lang="es-ES"/>
    </a:p>
  </c:txPr>
  <c:printSettings>
    <c:headerFooter alignWithMargins="0"/>
    <c:pageMargins b="0.75000000000001465" l="0.70000000000000062" r="0.70000000000000062" t="0.75000000000001465" header="0.30000000000000032" footer="0.30000000000000032"/>
    <c:pageSetup orientation="landscape" horizontalDpi="-3" verticalDpi="144"/>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ES" sz="1000" b="1" i="0" u="none" strike="noStrike" baseline="0">
                <a:solidFill>
                  <a:srgbClr val="333399"/>
                </a:solidFill>
                <a:latin typeface="Arial"/>
                <a:ea typeface="Arial"/>
                <a:cs typeface="Arial"/>
              </a:defRPr>
            </a:pPr>
            <a:r>
              <a:rPr lang="es-ES" b="1"/>
              <a:t>Bahías</a:t>
            </a:r>
          </a:p>
        </c:rich>
      </c:tx>
      <c:layout>
        <c:manualLayout>
          <c:xMode val="edge"/>
          <c:yMode val="edge"/>
          <c:x val="0.45631023084571781"/>
          <c:y val="2.42111402741324E-2"/>
        </c:manualLayout>
      </c:layout>
      <c:overlay val="0"/>
      <c:spPr>
        <a:noFill/>
        <a:ln w="25400">
          <a:noFill/>
        </a:ln>
      </c:spPr>
    </c:title>
    <c:autoTitleDeleted val="0"/>
    <c:plotArea>
      <c:layout>
        <c:manualLayout>
          <c:layoutTarget val="inner"/>
          <c:xMode val="edge"/>
          <c:yMode val="edge"/>
          <c:x val="0.18587360594795538"/>
          <c:y val="0.18705971670896521"/>
          <c:w val="0.72118959107806691"/>
          <c:h val="0.49044894181616538"/>
        </c:manualLayout>
      </c:layout>
      <c:barChart>
        <c:barDir val="col"/>
        <c:grouping val="clustered"/>
        <c:varyColors val="0"/>
        <c:ser>
          <c:idx val="0"/>
          <c:order val="0"/>
          <c:tx>
            <c:strRef>
              <c:f>'(46)'!$K$17:$M$17</c:f>
              <c:strCache>
                <c:ptCount val="3"/>
                <c:pt idx="0">
                  <c:v>Inversión ambiental </c:v>
                </c:pt>
              </c:strCache>
            </c:strRef>
          </c:tx>
          <c:invertIfNegative val="0"/>
          <c:cat>
            <c:numRef>
              <c:f>'(46)'!$V$16:$AB$16</c:f>
              <c:numCache>
                <c:formatCode>0</c:formatCode>
                <c:ptCount val="6"/>
                <c:pt idx="0" formatCode="#,##0">
                  <c:v>2014</c:v>
                </c:pt>
                <c:pt idx="1">
                  <c:v>2015</c:v>
                </c:pt>
                <c:pt idx="2">
                  <c:v>2016</c:v>
                </c:pt>
                <c:pt idx="3">
                  <c:v>2017</c:v>
                </c:pt>
                <c:pt idx="4">
                  <c:v>2018</c:v>
                </c:pt>
                <c:pt idx="5">
                  <c:v>2019</c:v>
                </c:pt>
              </c:numCache>
            </c:numRef>
          </c:cat>
          <c:val>
            <c:numRef>
              <c:f>'(46)'!$V$17:$AB$17</c:f>
              <c:numCache>
                <c:formatCode>#,##0.0</c:formatCode>
                <c:ptCount val="6"/>
                <c:pt idx="0" formatCode="#,##0.00">
                  <c:v>562.62129999999991</c:v>
                </c:pt>
                <c:pt idx="1">
                  <c:v>534.82050000000004</c:v>
                </c:pt>
                <c:pt idx="2">
                  <c:v>623.29999999999995</c:v>
                </c:pt>
                <c:pt idx="3" formatCode="0.0">
                  <c:v>642.5</c:v>
                </c:pt>
                <c:pt idx="4">
                  <c:v>628.12740000000008</c:v>
                </c:pt>
                <c:pt idx="5" formatCode="#,##0.00">
                  <c:v>587.14290000000005</c:v>
                </c:pt>
              </c:numCache>
            </c:numRef>
          </c:val>
          <c:extLst xmlns:c16r2="http://schemas.microsoft.com/office/drawing/2015/06/chart">
            <c:ext xmlns:c16="http://schemas.microsoft.com/office/drawing/2014/chart" uri="{C3380CC4-5D6E-409C-BE32-E72D297353CC}">
              <c16:uniqueId val="{00000000-6D1F-4100-8AA9-0431EE9C2D21}"/>
            </c:ext>
          </c:extLst>
        </c:ser>
        <c:ser>
          <c:idx val="1"/>
          <c:order val="1"/>
          <c:tx>
            <c:strRef>
              <c:f>'(46)'!$K$18:$M$18</c:f>
              <c:strCache>
                <c:ptCount val="3"/>
                <c:pt idx="0">
                  <c:v>Inversión en bahías </c:v>
                </c:pt>
              </c:strCache>
            </c:strRef>
          </c:tx>
          <c:invertIfNegative val="0"/>
          <c:cat>
            <c:numRef>
              <c:f>'(46)'!$V$16:$AB$16</c:f>
              <c:numCache>
                <c:formatCode>0</c:formatCode>
                <c:ptCount val="6"/>
                <c:pt idx="0" formatCode="#,##0">
                  <c:v>2014</c:v>
                </c:pt>
                <c:pt idx="1">
                  <c:v>2015</c:v>
                </c:pt>
                <c:pt idx="2">
                  <c:v>2016</c:v>
                </c:pt>
                <c:pt idx="3">
                  <c:v>2017</c:v>
                </c:pt>
                <c:pt idx="4">
                  <c:v>2018</c:v>
                </c:pt>
                <c:pt idx="5">
                  <c:v>2019</c:v>
                </c:pt>
              </c:numCache>
            </c:numRef>
          </c:cat>
          <c:val>
            <c:numRef>
              <c:f>'(46)'!$V$18:$AB$18</c:f>
              <c:numCache>
                <c:formatCode>#,##0.0</c:formatCode>
                <c:ptCount val="6"/>
                <c:pt idx="0" formatCode="#,##0.00">
                  <c:v>37.664200000000001</c:v>
                </c:pt>
                <c:pt idx="1">
                  <c:v>19.786999999999999</c:v>
                </c:pt>
                <c:pt idx="2">
                  <c:v>39.200000000000003</c:v>
                </c:pt>
                <c:pt idx="3" formatCode="0.0">
                  <c:v>28.1</c:v>
                </c:pt>
                <c:pt idx="4" formatCode="#,##0.00">
                  <c:v>25.029700000000002</c:v>
                </c:pt>
                <c:pt idx="5" formatCode="#,##0.00">
                  <c:v>49.790199999999999</c:v>
                </c:pt>
              </c:numCache>
            </c:numRef>
          </c:val>
          <c:extLst xmlns:c16r2="http://schemas.microsoft.com/office/drawing/2015/06/chart">
            <c:ext xmlns:c16="http://schemas.microsoft.com/office/drawing/2014/chart" uri="{C3380CC4-5D6E-409C-BE32-E72D297353CC}">
              <c16:uniqueId val="{00000001-6D1F-4100-8AA9-0431EE9C2D21}"/>
            </c:ext>
          </c:extLst>
        </c:ser>
        <c:dLbls>
          <c:showLegendKey val="0"/>
          <c:showVal val="0"/>
          <c:showCatName val="0"/>
          <c:showSerName val="0"/>
          <c:showPercent val="0"/>
          <c:showBubbleSize val="0"/>
        </c:dLbls>
        <c:gapWidth val="69"/>
        <c:overlap val="79"/>
        <c:axId val="277870384"/>
        <c:axId val="277870776"/>
      </c:barChart>
      <c:lineChart>
        <c:grouping val="standard"/>
        <c:varyColors val="0"/>
        <c:ser>
          <c:idx val="2"/>
          <c:order val="2"/>
          <c:tx>
            <c:strRef>
              <c:f>'(46)'!$K$19:$M$19</c:f>
              <c:strCache>
                <c:ptCount val="3"/>
                <c:pt idx="0">
                  <c:v>Inversión en bahías/inversión medio ambiental </c:v>
                </c:pt>
              </c:strCache>
            </c:strRef>
          </c:tx>
          <c:marker>
            <c:symbol val="triangle"/>
            <c:size val="9"/>
          </c:marker>
          <c:dLbls>
            <c:dLbl>
              <c:idx val="0"/>
              <c:layout>
                <c:manualLayout>
                  <c:x val="-5.1164440622396633E-2"/>
                  <c:y val="-4.2925080413193407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6D1F-4100-8AA9-0431EE9C2D21}"/>
                </c:ext>
                <c:ext xmlns:c15="http://schemas.microsoft.com/office/drawing/2012/chart" uri="{CE6537A1-D6FC-4f65-9D91-7224C49458BB}">
                  <c15:layout/>
                </c:ext>
              </c:extLst>
            </c:dLbl>
            <c:dLbl>
              <c:idx val="1"/>
              <c:layout>
                <c:manualLayout>
                  <c:x val="-5.422470213123011E-2"/>
                  <c:y val="5.2044545953847922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6D1F-4100-8AA9-0431EE9C2D21}"/>
                </c:ext>
                <c:ext xmlns:c15="http://schemas.microsoft.com/office/drawing/2012/chart" uri="{CE6537A1-D6FC-4f65-9D91-7224C49458BB}">
                  <c15:layout/>
                </c:ext>
              </c:extLst>
            </c:dLbl>
            <c:dLbl>
              <c:idx val="2"/>
              <c:layout>
                <c:manualLayout>
                  <c:x val="-6.0028275547682343E-2"/>
                  <c:y val="-3.7429804238967759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6D1F-4100-8AA9-0431EE9C2D21}"/>
                </c:ext>
                <c:ext xmlns:c15="http://schemas.microsoft.com/office/drawing/2012/chart" uri="{CE6537A1-D6FC-4f65-9D91-7224C49458BB}">
                  <c15:layout/>
                </c:ext>
              </c:extLst>
            </c:dLbl>
            <c:dLbl>
              <c:idx val="3"/>
              <c:layout>
                <c:manualLayout>
                  <c:x val="-9.7403218870613859E-2"/>
                  <c:y val="-3.7607573679787516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6D1F-4100-8AA9-0431EE9C2D21}"/>
                </c:ext>
                <c:ext xmlns:c15="http://schemas.microsoft.com/office/drawing/2012/chart" uri="{CE6537A1-D6FC-4f65-9D91-7224C49458BB}">
                  <c15:layout/>
                </c:ext>
              </c:extLst>
            </c:dLbl>
            <c:dLbl>
              <c:idx val="4"/>
              <c:layout>
                <c:manualLayout>
                  <c:x val="-1.3782002538177561E-2"/>
                  <c:y val="6.2635550803216934E-3"/>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6D1F-4100-8AA9-0431EE9C2D21}"/>
                </c:ext>
                <c:ext xmlns:c15="http://schemas.microsoft.com/office/drawing/2012/chart" uri="{CE6537A1-D6FC-4f65-9D91-7224C49458BB}">
                  <c15:layout/>
                </c:ext>
              </c:extLst>
            </c:dLbl>
            <c:dLbl>
              <c:idx val="5"/>
              <c:layout>
                <c:manualLayout>
                  <c:x val="-2.4445163755329683E-2"/>
                  <c:y val="3.9009376840563832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6D1F-4100-8AA9-0431EE9C2D21}"/>
                </c:ext>
                <c:ext xmlns:c15="http://schemas.microsoft.com/office/drawing/2012/chart" uri="{CE6537A1-D6FC-4f65-9D91-7224C49458BB}">
                  <c15:layout/>
                </c:ext>
              </c:extLst>
            </c:dLbl>
            <c:numFmt formatCode="0.0%" sourceLinked="0"/>
            <c:spPr>
              <a:noFill/>
              <a:ln w="25400">
                <a:noFill/>
              </a:ln>
            </c:spPr>
            <c:txPr>
              <a:bodyPr/>
              <a:lstStyle/>
              <a:p>
                <a:pPr>
                  <a:defRPr lang="es-ES" sz="900" b="1" i="0" u="none" strike="noStrike" baseline="0">
                    <a:solidFill>
                      <a:srgbClr val="000000"/>
                    </a:solidFill>
                    <a:latin typeface="Arial"/>
                    <a:ea typeface="Arial"/>
                    <a:cs typeface="Arial"/>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'(46)'!$V$16:$AB$16</c:f>
              <c:numCache>
                <c:formatCode>0</c:formatCode>
                <c:ptCount val="6"/>
                <c:pt idx="0" formatCode="#,##0">
                  <c:v>2014</c:v>
                </c:pt>
                <c:pt idx="1">
                  <c:v>2015</c:v>
                </c:pt>
                <c:pt idx="2">
                  <c:v>2016</c:v>
                </c:pt>
                <c:pt idx="3">
                  <c:v>2017</c:v>
                </c:pt>
                <c:pt idx="4">
                  <c:v>2018</c:v>
                </c:pt>
                <c:pt idx="5">
                  <c:v>2019</c:v>
                </c:pt>
              </c:numCache>
            </c:numRef>
          </c:cat>
          <c:val>
            <c:numRef>
              <c:f>'(46)'!$V$19:$AB$19</c:f>
              <c:numCache>
                <c:formatCode>#,##0.0</c:formatCode>
                <c:ptCount val="6"/>
                <c:pt idx="0">
                  <c:v>6.6944141645543825E-2</c:v>
                </c:pt>
                <c:pt idx="1">
                  <c:v>3.699745989542285E-2</c:v>
                </c:pt>
                <c:pt idx="2">
                  <c:v>6.2891063693245638E-2</c:v>
                </c:pt>
                <c:pt idx="3" formatCode="0.0">
                  <c:v>4.3735408560311287E-2</c:v>
                </c:pt>
                <c:pt idx="4" formatCode="0.0">
                  <c:v>3.984812635143762E-2</c:v>
                </c:pt>
                <c:pt idx="5" formatCode="0.0">
                  <c:v>8.4800821060767306E-2</c:v>
                </c:pt>
              </c:numCache>
            </c:numRef>
          </c:val>
          <c:smooth val="0"/>
          <c:extLst xmlns:c16r2="http://schemas.microsoft.com/office/drawing/2015/06/chart">
            <c:ext xmlns:c16="http://schemas.microsoft.com/office/drawing/2014/chart" uri="{C3380CC4-5D6E-409C-BE32-E72D297353CC}">
              <c16:uniqueId val="{00000008-6D1F-4100-8AA9-0431EE9C2D21}"/>
            </c:ext>
          </c:extLst>
        </c:ser>
        <c:dLbls>
          <c:showLegendKey val="0"/>
          <c:showVal val="0"/>
          <c:showCatName val="0"/>
          <c:showSerName val="0"/>
          <c:showPercent val="0"/>
          <c:showBubbleSize val="0"/>
        </c:dLbls>
        <c:marker val="1"/>
        <c:smooth val="0"/>
        <c:axId val="277854656"/>
        <c:axId val="277855048"/>
      </c:lineChart>
      <c:catAx>
        <c:axId val="277870384"/>
        <c:scaling>
          <c:orientation val="minMax"/>
        </c:scaling>
        <c:delete val="0"/>
        <c:axPos val="b"/>
        <c:numFmt formatCode="0" sourceLinked="0"/>
        <c:majorTickMark val="out"/>
        <c:minorTickMark val="none"/>
        <c:tickLblPos val="nextTo"/>
        <c:txPr>
          <a:bodyPr rot="0" vert="horz"/>
          <a:lstStyle/>
          <a:p>
            <a:pPr>
              <a:defRPr lang="es-ES" sz="900" b="0" i="0" u="none" strike="noStrike" baseline="0">
                <a:solidFill>
                  <a:srgbClr val="000000"/>
                </a:solidFill>
                <a:latin typeface="Arial"/>
                <a:ea typeface="Arial"/>
                <a:cs typeface="Arial"/>
              </a:defRPr>
            </a:pPr>
            <a:endParaRPr lang="es-ES"/>
          </a:p>
        </c:txPr>
        <c:crossAx val="277870776"/>
        <c:crosses val="autoZero"/>
        <c:auto val="1"/>
        <c:lblAlgn val="ctr"/>
        <c:lblOffset val="100"/>
        <c:noMultiLvlLbl val="0"/>
      </c:catAx>
      <c:valAx>
        <c:axId val="277870776"/>
        <c:scaling>
          <c:orientation val="minMax"/>
        </c:scaling>
        <c:delete val="0"/>
        <c:axPos val="l"/>
        <c:title>
          <c:tx>
            <c:rich>
              <a:bodyPr rot="0" vert="horz"/>
              <a:lstStyle/>
              <a:p>
                <a:pPr algn="ctr">
                  <a:defRPr lang="es-ES" sz="900" b="1" i="0" u="none" strike="noStrike" baseline="0">
                    <a:solidFill>
                      <a:srgbClr val="000000"/>
                    </a:solidFill>
                    <a:latin typeface="Arial"/>
                    <a:ea typeface="Arial"/>
                    <a:cs typeface="Arial"/>
                  </a:defRPr>
                </a:pPr>
                <a:r>
                  <a:rPr lang="es-ES" sz="900" b="1"/>
                  <a:t>Millones  de Pesos</a:t>
                </a:r>
              </a:p>
            </c:rich>
          </c:tx>
          <c:layout>
            <c:manualLayout>
              <c:xMode val="edge"/>
              <c:yMode val="edge"/>
              <c:x val="2.0477671607775166E-2"/>
              <c:y val="4.8338849278881976E-2"/>
            </c:manualLayout>
          </c:layout>
          <c:overlay val="0"/>
          <c:spPr>
            <a:noFill/>
            <a:ln w="25400">
              <a:noFill/>
            </a:ln>
          </c:spPr>
        </c:title>
        <c:numFmt formatCode="#\ ##0" sourceLinked="0"/>
        <c:majorTickMark val="out"/>
        <c:minorTickMark val="none"/>
        <c:tickLblPos val="nextTo"/>
        <c:txPr>
          <a:bodyPr rot="0" vert="horz"/>
          <a:lstStyle/>
          <a:p>
            <a:pPr>
              <a:defRPr lang="es-ES" sz="900" b="0" i="0" u="none" strike="noStrike" baseline="0">
                <a:solidFill>
                  <a:srgbClr val="000000"/>
                </a:solidFill>
                <a:latin typeface="Arial"/>
                <a:ea typeface="Arial"/>
                <a:cs typeface="Arial"/>
              </a:defRPr>
            </a:pPr>
            <a:endParaRPr lang="es-ES"/>
          </a:p>
        </c:txPr>
        <c:crossAx val="277870384"/>
        <c:crosses val="autoZero"/>
        <c:crossBetween val="between"/>
      </c:valAx>
      <c:catAx>
        <c:axId val="277854656"/>
        <c:scaling>
          <c:orientation val="minMax"/>
        </c:scaling>
        <c:delete val="1"/>
        <c:axPos val="b"/>
        <c:numFmt formatCode="#,##0" sourceLinked="1"/>
        <c:majorTickMark val="out"/>
        <c:minorTickMark val="none"/>
        <c:tickLblPos val="none"/>
        <c:crossAx val="277855048"/>
        <c:crosses val="autoZero"/>
        <c:auto val="1"/>
        <c:lblAlgn val="ctr"/>
        <c:lblOffset val="100"/>
        <c:noMultiLvlLbl val="0"/>
      </c:catAx>
      <c:valAx>
        <c:axId val="277855048"/>
        <c:scaling>
          <c:orientation val="minMax"/>
        </c:scaling>
        <c:delete val="0"/>
        <c:axPos val="r"/>
        <c:numFmt formatCode="#,###,#00" sourceLinked="0"/>
        <c:majorTickMark val="out"/>
        <c:minorTickMark val="none"/>
        <c:tickLblPos val="nextTo"/>
        <c:spPr>
          <a:ln>
            <a:noFill/>
          </a:ln>
        </c:spPr>
        <c:txPr>
          <a:bodyPr rot="0" vert="horz"/>
          <a:lstStyle/>
          <a:p>
            <a:pPr>
              <a:defRPr lang="es-ES" sz="900" b="0" i="0" u="none" strike="noStrike" baseline="0">
                <a:solidFill>
                  <a:srgbClr val="FFFFFF"/>
                </a:solidFill>
                <a:latin typeface="Myriad Pro"/>
                <a:ea typeface="Myriad Pro"/>
                <a:cs typeface="Myriad Pro"/>
              </a:defRPr>
            </a:pPr>
            <a:endParaRPr lang="es-ES"/>
          </a:p>
        </c:txPr>
        <c:crossAx val="277854656"/>
        <c:crosses val="max"/>
        <c:crossBetween val="between"/>
      </c:valAx>
    </c:plotArea>
    <c:legend>
      <c:legendPos val="b"/>
      <c:layout>
        <c:manualLayout>
          <c:xMode val="edge"/>
          <c:yMode val="edge"/>
          <c:x val="3.4129692832764506E-2"/>
          <c:y val="0.76515337098014269"/>
          <c:w val="0.95221843003413065"/>
          <c:h val="0.22727325750947791"/>
        </c:manualLayout>
      </c:layout>
      <c:overlay val="0"/>
      <c:txPr>
        <a:bodyPr/>
        <a:lstStyle/>
        <a:p>
          <a:pPr>
            <a:defRPr lang="es-ES" sz="825" b="0" i="0" u="none" strike="noStrike" baseline="0">
              <a:solidFill>
                <a:srgbClr val="000000"/>
              </a:solidFill>
              <a:latin typeface="Arial"/>
              <a:ea typeface="Arial"/>
              <a:cs typeface="Arial"/>
            </a:defRPr>
          </a:pPr>
          <a:endParaRPr lang="es-ES"/>
        </a:p>
      </c:txPr>
    </c:legend>
    <c:plotVisOnly val="1"/>
    <c:dispBlanksAs val="gap"/>
    <c:showDLblsOverMax val="0"/>
  </c:chart>
  <c:spPr>
    <a:ln>
      <a:noFill/>
    </a:ln>
  </c:spPr>
  <c:txPr>
    <a:bodyPr/>
    <a:lstStyle/>
    <a:p>
      <a:pPr>
        <a:defRPr sz="900" b="0" i="0" u="none" strike="noStrike" baseline="0">
          <a:solidFill>
            <a:srgbClr val="000000"/>
          </a:solidFill>
          <a:latin typeface="Myriad Pro"/>
          <a:ea typeface="Myriad Pro"/>
          <a:cs typeface="Myriad Pro"/>
        </a:defRPr>
      </a:pPr>
      <a:endParaRPr lang="es-ES"/>
    </a:p>
  </c:txPr>
  <c:printSettings>
    <c:headerFooter alignWithMargins="0"/>
    <c:pageMargins b="0.5905511811023193" l="0.5905511811023193" r="0.5905511811023193" t="1.1605511811023621" header="0.39370078740157488" footer="0.5905511811023193"/>
    <c:pageSetup paperSize="9"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7"/>
    </mc:Choice>
    <mc:Fallback>
      <c:style val="27"/>
    </mc:Fallback>
  </mc:AlternateContent>
  <c:chart>
    <c:autoTitleDeleted val="0"/>
    <c:plotArea>
      <c:layout>
        <c:manualLayout>
          <c:layoutTarget val="inner"/>
          <c:xMode val="edge"/>
          <c:yMode val="edge"/>
          <c:x val="0.29201074203472932"/>
          <c:y val="0.11627968015626022"/>
          <c:w val="0.48299399944528498"/>
          <c:h val="0.69767848786345465"/>
        </c:manualLayout>
      </c:layout>
      <c:barChart>
        <c:barDir val="bar"/>
        <c:grouping val="stacked"/>
        <c:varyColors val="0"/>
        <c:ser>
          <c:idx val="2"/>
          <c:order val="0"/>
          <c:tx>
            <c:strRef>
              <c:f>'5 (8)'!$N$48</c:f>
              <c:strCache>
                <c:ptCount val="1"/>
                <c:pt idx="0">
                  <c:v>Débiles</c:v>
                </c:pt>
              </c:strCache>
            </c:strRef>
          </c:tx>
          <c:spPr>
            <a:solidFill>
              <a:schemeClr val="accent1">
                <a:lumMod val="75000"/>
              </a:schemeClr>
            </a:solidFill>
          </c:spPr>
          <c:invertIfNegative val="0"/>
          <c:cat>
            <c:strRef>
              <c:f>'5 (8)'!$O$47:$R$47</c:f>
              <c:strCache>
                <c:ptCount val="3"/>
                <c:pt idx="0">
                  <c:v>   Región Oriental</c:v>
                </c:pt>
                <c:pt idx="1">
                  <c:v>   Región Central</c:v>
                </c:pt>
                <c:pt idx="2">
                  <c:v>   Región Occidental</c:v>
                </c:pt>
              </c:strCache>
            </c:strRef>
          </c:cat>
          <c:val>
            <c:numRef>
              <c:f>'5 (8)'!$O$48:$Q$48</c:f>
              <c:numCache>
                <c:formatCode>General</c:formatCode>
                <c:ptCount val="3"/>
                <c:pt idx="0">
                  <c:v>517</c:v>
                </c:pt>
                <c:pt idx="1">
                  <c:v>611</c:v>
                </c:pt>
                <c:pt idx="2">
                  <c:v>511</c:v>
                </c:pt>
              </c:numCache>
            </c:numRef>
          </c:val>
          <c:extLst xmlns:c16r2="http://schemas.microsoft.com/office/drawing/2015/06/chart">
            <c:ext xmlns:c16="http://schemas.microsoft.com/office/drawing/2014/chart" uri="{C3380CC4-5D6E-409C-BE32-E72D297353CC}">
              <c16:uniqueId val="{00000000-EF56-47E6-8395-F045428D5CAE}"/>
            </c:ext>
          </c:extLst>
        </c:ser>
        <c:ser>
          <c:idx val="0"/>
          <c:order val="1"/>
          <c:tx>
            <c:strRef>
              <c:f>'5 (8)'!$N$49</c:f>
              <c:strCache>
                <c:ptCount val="1"/>
                <c:pt idx="0">
                  <c:v>Moderados</c:v>
                </c:pt>
              </c:strCache>
            </c:strRef>
          </c:tx>
          <c:spPr>
            <a:solidFill>
              <a:schemeClr val="accent1">
                <a:lumMod val="60000"/>
                <a:lumOff val="40000"/>
              </a:schemeClr>
            </a:solidFill>
          </c:spPr>
          <c:invertIfNegative val="0"/>
          <c:cat>
            <c:strRef>
              <c:f>'5 (8)'!$O$47:$R$47</c:f>
              <c:strCache>
                <c:ptCount val="3"/>
                <c:pt idx="0">
                  <c:v>   Región Oriental</c:v>
                </c:pt>
                <c:pt idx="1">
                  <c:v>   Región Central</c:v>
                </c:pt>
                <c:pt idx="2">
                  <c:v>   Región Occidental</c:v>
                </c:pt>
              </c:strCache>
            </c:strRef>
          </c:cat>
          <c:val>
            <c:numRef>
              <c:f>'5 (8)'!$O$49:$Q$49</c:f>
              <c:numCache>
                <c:formatCode>General</c:formatCode>
                <c:ptCount val="3"/>
                <c:pt idx="0">
                  <c:v>55</c:v>
                </c:pt>
                <c:pt idx="1">
                  <c:v>84</c:v>
                </c:pt>
                <c:pt idx="2">
                  <c:v>338</c:v>
                </c:pt>
              </c:numCache>
            </c:numRef>
          </c:val>
          <c:extLst xmlns:c16r2="http://schemas.microsoft.com/office/drawing/2015/06/chart">
            <c:ext xmlns:c16="http://schemas.microsoft.com/office/drawing/2014/chart" uri="{C3380CC4-5D6E-409C-BE32-E72D297353CC}">
              <c16:uniqueId val="{00000001-EF56-47E6-8395-F045428D5CAE}"/>
            </c:ext>
          </c:extLst>
        </c:ser>
        <c:ser>
          <c:idx val="1"/>
          <c:order val="2"/>
          <c:tx>
            <c:strRef>
              <c:f>'5 (8)'!$N$50</c:f>
              <c:strCache>
                <c:ptCount val="1"/>
                <c:pt idx="0">
                  <c:v>Fuertes</c:v>
                </c:pt>
              </c:strCache>
            </c:strRef>
          </c:tx>
          <c:spPr>
            <a:solidFill>
              <a:schemeClr val="tx2">
                <a:lumMod val="20000"/>
                <a:lumOff val="80000"/>
              </a:schemeClr>
            </a:solidFill>
          </c:spPr>
          <c:invertIfNegative val="0"/>
          <c:cat>
            <c:strRef>
              <c:f>'5 (8)'!$O$47:$R$47</c:f>
              <c:strCache>
                <c:ptCount val="3"/>
                <c:pt idx="0">
                  <c:v>   Región Oriental</c:v>
                </c:pt>
                <c:pt idx="1">
                  <c:v>   Región Central</c:v>
                </c:pt>
                <c:pt idx="2">
                  <c:v>   Región Occidental</c:v>
                </c:pt>
              </c:strCache>
            </c:strRef>
          </c:cat>
          <c:val>
            <c:numRef>
              <c:f>'5 (8)'!$O$50:$Q$50</c:f>
              <c:numCache>
                <c:formatCode>General</c:formatCode>
                <c:ptCount val="3"/>
                <c:pt idx="0">
                  <c:v>3</c:v>
                </c:pt>
                <c:pt idx="1">
                  <c:v>7</c:v>
                </c:pt>
                <c:pt idx="2">
                  <c:v>21</c:v>
                </c:pt>
              </c:numCache>
            </c:numRef>
          </c:val>
          <c:extLst xmlns:c16r2="http://schemas.microsoft.com/office/drawing/2015/06/chart">
            <c:ext xmlns:c16="http://schemas.microsoft.com/office/drawing/2014/chart" uri="{C3380CC4-5D6E-409C-BE32-E72D297353CC}">
              <c16:uniqueId val="{00000002-EF56-47E6-8395-F045428D5CAE}"/>
            </c:ext>
          </c:extLst>
        </c:ser>
        <c:dLbls>
          <c:showLegendKey val="0"/>
          <c:showVal val="0"/>
          <c:showCatName val="0"/>
          <c:showSerName val="0"/>
          <c:showPercent val="0"/>
          <c:showBubbleSize val="0"/>
        </c:dLbls>
        <c:gapWidth val="51"/>
        <c:overlap val="100"/>
        <c:axId val="224380592"/>
        <c:axId val="224380984"/>
      </c:barChart>
      <c:catAx>
        <c:axId val="224380592"/>
        <c:scaling>
          <c:orientation val="minMax"/>
        </c:scaling>
        <c:delete val="1"/>
        <c:axPos val="l"/>
        <c:numFmt formatCode="General" sourceLinked="0"/>
        <c:majorTickMark val="out"/>
        <c:minorTickMark val="none"/>
        <c:tickLblPos val="none"/>
        <c:crossAx val="224380984"/>
        <c:crosses val="autoZero"/>
        <c:auto val="1"/>
        <c:lblAlgn val="ctr"/>
        <c:lblOffset val="100"/>
        <c:noMultiLvlLbl val="0"/>
      </c:catAx>
      <c:valAx>
        <c:axId val="224380984"/>
        <c:scaling>
          <c:orientation val="minMax"/>
          <c:max val="800"/>
          <c:min val="0"/>
        </c:scaling>
        <c:delete val="1"/>
        <c:axPos val="b"/>
        <c:numFmt formatCode="General" sourceLinked="1"/>
        <c:majorTickMark val="out"/>
        <c:minorTickMark val="none"/>
        <c:tickLblPos val="none"/>
        <c:crossAx val="224380592"/>
        <c:crosses val="autoZero"/>
        <c:crossBetween val="between"/>
      </c:valAx>
    </c:plotArea>
    <c:legend>
      <c:legendPos val="r"/>
      <c:layout>
        <c:manualLayout>
          <c:xMode val="edge"/>
          <c:yMode val="edge"/>
          <c:x val="0.82686390874535032"/>
          <c:y val="0.54671854971615896"/>
          <c:w val="0.13259390589421371"/>
          <c:h val="0.37091924555943911"/>
        </c:manualLayout>
      </c:layout>
      <c:overlay val="0"/>
      <c:txPr>
        <a:bodyPr/>
        <a:lstStyle/>
        <a:p>
          <a:pPr>
            <a:defRPr lang="es-ES"/>
          </a:pPr>
          <a:endParaRPr lang="es-ES"/>
        </a:p>
      </c:txPr>
    </c:legend>
    <c:plotVisOnly val="1"/>
    <c:dispBlanksAs val="gap"/>
    <c:showDLblsOverMax val="0"/>
  </c:chart>
  <c:spPr>
    <a:noFill/>
    <a:ln w="9525">
      <a:noFill/>
    </a:ln>
  </c:spPr>
  <c:txPr>
    <a:bodyPr/>
    <a:lstStyle/>
    <a:p>
      <a:pPr>
        <a:defRPr sz="900" b="0" i="0" u="none" strike="noStrike" baseline="0">
          <a:solidFill>
            <a:srgbClr val="000000"/>
          </a:solidFill>
          <a:latin typeface="Arial" pitchFamily="34" charset="0"/>
          <a:ea typeface="Calibri"/>
          <a:cs typeface="Arial" pitchFamily="34" charset="0"/>
        </a:defRPr>
      </a:pPr>
      <a:endParaRPr lang="es-ES"/>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8"/>
    </mc:Choice>
    <mc:Fallback>
      <c:style val="28"/>
    </mc:Fallback>
  </mc:AlternateContent>
  <c:chart>
    <c:autoTitleDeleted val="0"/>
    <c:plotArea>
      <c:layout>
        <c:manualLayout>
          <c:layoutTarget val="inner"/>
          <c:xMode val="edge"/>
          <c:yMode val="edge"/>
          <c:x val="0.24291863517061782"/>
          <c:y val="1.7538172691918357E-2"/>
          <c:w val="0.59154428370872247"/>
          <c:h val="0.9677904860433163"/>
        </c:manualLayout>
      </c:layout>
      <c:barChart>
        <c:barDir val="bar"/>
        <c:grouping val="stacked"/>
        <c:varyColors val="0"/>
        <c:ser>
          <c:idx val="0"/>
          <c:order val="0"/>
          <c:tx>
            <c:strRef>
              <c:f>'6 (9)'!$I$44</c:f>
              <c:strCache>
                <c:ptCount val="1"/>
                <c:pt idx="0">
                  <c:v>SS1 (119-153 km/hora)</c:v>
                </c:pt>
              </c:strCache>
            </c:strRef>
          </c:tx>
          <c:invertIfNegative val="0"/>
          <c:cat>
            <c:strRef>
              <c:f>'6 (9)'!$J$43:$M$43</c:f>
              <c:strCache>
                <c:ptCount val="4"/>
                <c:pt idx="0">
                  <c:v>Región Oriental</c:v>
                </c:pt>
                <c:pt idx="1">
                  <c:v>Región Central</c:v>
                </c:pt>
                <c:pt idx="2">
                  <c:v>Región Occidental</c:v>
                </c:pt>
                <c:pt idx="3">
                  <c:v>Cuba</c:v>
                </c:pt>
              </c:strCache>
            </c:strRef>
          </c:cat>
          <c:val>
            <c:numRef>
              <c:f>'6 (9)'!$J$44:$M$44</c:f>
              <c:numCache>
                <c:formatCode>General</c:formatCode>
                <c:ptCount val="4"/>
                <c:pt idx="0">
                  <c:v>35</c:v>
                </c:pt>
                <c:pt idx="1">
                  <c:v>32</c:v>
                </c:pt>
                <c:pt idx="2">
                  <c:v>33</c:v>
                </c:pt>
                <c:pt idx="3" formatCode="#,##0">
                  <c:v>52</c:v>
                </c:pt>
              </c:numCache>
            </c:numRef>
          </c:val>
          <c:extLst xmlns:c16r2="http://schemas.microsoft.com/office/drawing/2015/06/chart">
            <c:ext xmlns:c16="http://schemas.microsoft.com/office/drawing/2014/chart" uri="{C3380CC4-5D6E-409C-BE32-E72D297353CC}">
              <c16:uniqueId val="{00000000-58D7-4D51-99DB-44983693FEA6}"/>
            </c:ext>
          </c:extLst>
        </c:ser>
        <c:ser>
          <c:idx val="1"/>
          <c:order val="1"/>
          <c:tx>
            <c:strRef>
              <c:f>'6 (9)'!$I$45</c:f>
              <c:strCache>
                <c:ptCount val="1"/>
                <c:pt idx="0">
                  <c:v>SS2 (154-177 km/hora)</c:v>
                </c:pt>
              </c:strCache>
            </c:strRef>
          </c:tx>
          <c:invertIfNegative val="0"/>
          <c:cat>
            <c:strRef>
              <c:f>'6 (9)'!$J$43:$M$43</c:f>
              <c:strCache>
                <c:ptCount val="4"/>
                <c:pt idx="0">
                  <c:v>Región Oriental</c:v>
                </c:pt>
                <c:pt idx="1">
                  <c:v>Región Central</c:v>
                </c:pt>
                <c:pt idx="2">
                  <c:v>Región Occidental</c:v>
                </c:pt>
                <c:pt idx="3">
                  <c:v>Cuba</c:v>
                </c:pt>
              </c:strCache>
            </c:strRef>
          </c:cat>
          <c:val>
            <c:numRef>
              <c:f>'6 (9)'!$J$45:$M$45</c:f>
              <c:numCache>
                <c:formatCode>General</c:formatCode>
                <c:ptCount val="4"/>
                <c:pt idx="0">
                  <c:v>11</c:v>
                </c:pt>
                <c:pt idx="1">
                  <c:v>11</c:v>
                </c:pt>
                <c:pt idx="2">
                  <c:v>24</c:v>
                </c:pt>
                <c:pt idx="3" formatCode="#,##0">
                  <c:v>31</c:v>
                </c:pt>
              </c:numCache>
            </c:numRef>
          </c:val>
          <c:extLst xmlns:c16r2="http://schemas.microsoft.com/office/drawing/2015/06/chart">
            <c:ext xmlns:c16="http://schemas.microsoft.com/office/drawing/2014/chart" uri="{C3380CC4-5D6E-409C-BE32-E72D297353CC}">
              <c16:uniqueId val="{00000001-58D7-4D51-99DB-44983693FEA6}"/>
            </c:ext>
          </c:extLst>
        </c:ser>
        <c:ser>
          <c:idx val="2"/>
          <c:order val="2"/>
          <c:tx>
            <c:strRef>
              <c:f>'6 (9)'!$I$46</c:f>
              <c:strCache>
                <c:ptCount val="1"/>
                <c:pt idx="0">
                  <c:v>SS3 (178 - 208 km/hora)</c:v>
                </c:pt>
              </c:strCache>
            </c:strRef>
          </c:tx>
          <c:invertIfNegative val="0"/>
          <c:cat>
            <c:strRef>
              <c:f>'6 (9)'!$J$43:$M$43</c:f>
              <c:strCache>
                <c:ptCount val="4"/>
                <c:pt idx="0">
                  <c:v>Región Oriental</c:v>
                </c:pt>
                <c:pt idx="1">
                  <c:v>Región Central</c:v>
                </c:pt>
                <c:pt idx="2">
                  <c:v>Región Occidental</c:v>
                </c:pt>
                <c:pt idx="3">
                  <c:v>Cuba</c:v>
                </c:pt>
              </c:strCache>
            </c:strRef>
          </c:cat>
          <c:val>
            <c:numRef>
              <c:f>'6 (9)'!$J$46:$M$46</c:f>
              <c:numCache>
                <c:formatCode>General</c:formatCode>
                <c:ptCount val="4"/>
                <c:pt idx="0">
                  <c:v>2</c:v>
                </c:pt>
                <c:pt idx="1">
                  <c:v>9</c:v>
                </c:pt>
                <c:pt idx="2">
                  <c:v>11</c:v>
                </c:pt>
                <c:pt idx="3" formatCode="#,##0">
                  <c:v>16</c:v>
                </c:pt>
              </c:numCache>
            </c:numRef>
          </c:val>
          <c:extLst xmlns:c16r2="http://schemas.microsoft.com/office/drawing/2015/06/chart">
            <c:ext xmlns:c16="http://schemas.microsoft.com/office/drawing/2014/chart" uri="{C3380CC4-5D6E-409C-BE32-E72D297353CC}">
              <c16:uniqueId val="{00000002-58D7-4D51-99DB-44983693FEA6}"/>
            </c:ext>
          </c:extLst>
        </c:ser>
        <c:ser>
          <c:idx val="3"/>
          <c:order val="3"/>
          <c:tx>
            <c:strRef>
              <c:f>'6 (9)'!$I$47</c:f>
              <c:strCache>
                <c:ptCount val="1"/>
                <c:pt idx="0">
                  <c:v>SS4 ( 209-251 km/hora)</c:v>
                </c:pt>
              </c:strCache>
            </c:strRef>
          </c:tx>
          <c:invertIfNegative val="0"/>
          <c:cat>
            <c:strRef>
              <c:f>'6 (9)'!$J$43:$M$43</c:f>
              <c:strCache>
                <c:ptCount val="4"/>
                <c:pt idx="0">
                  <c:v>Región Oriental</c:v>
                </c:pt>
                <c:pt idx="1">
                  <c:v>Región Central</c:v>
                </c:pt>
                <c:pt idx="2">
                  <c:v>Región Occidental</c:v>
                </c:pt>
                <c:pt idx="3">
                  <c:v>Cuba</c:v>
                </c:pt>
              </c:strCache>
            </c:strRef>
          </c:cat>
          <c:val>
            <c:numRef>
              <c:f>'6 (9)'!$J$47:$M$47</c:f>
              <c:numCache>
                <c:formatCode>General</c:formatCode>
                <c:ptCount val="4"/>
                <c:pt idx="0">
                  <c:v>3</c:v>
                </c:pt>
                <c:pt idx="1">
                  <c:v>2</c:v>
                </c:pt>
                <c:pt idx="2">
                  <c:v>11</c:v>
                </c:pt>
                <c:pt idx="3" formatCode="#,##0">
                  <c:v>14</c:v>
                </c:pt>
              </c:numCache>
            </c:numRef>
          </c:val>
          <c:extLst xmlns:c16r2="http://schemas.microsoft.com/office/drawing/2015/06/chart">
            <c:ext xmlns:c16="http://schemas.microsoft.com/office/drawing/2014/chart" uri="{C3380CC4-5D6E-409C-BE32-E72D297353CC}">
              <c16:uniqueId val="{00000003-58D7-4D51-99DB-44983693FEA6}"/>
            </c:ext>
          </c:extLst>
        </c:ser>
        <c:ser>
          <c:idx val="4"/>
          <c:order val="4"/>
          <c:tx>
            <c:strRef>
              <c:f>'6 (9)'!$I$48</c:f>
              <c:strCache>
                <c:ptCount val="1"/>
                <c:pt idx="0">
                  <c:v>SS5 (≥252 km/hora)</c:v>
                </c:pt>
              </c:strCache>
            </c:strRef>
          </c:tx>
          <c:invertIfNegative val="0"/>
          <c:cat>
            <c:strRef>
              <c:f>'6 (9)'!$J$43:$M$43</c:f>
              <c:strCache>
                <c:ptCount val="4"/>
                <c:pt idx="0">
                  <c:v>Región Oriental</c:v>
                </c:pt>
                <c:pt idx="1">
                  <c:v>Región Central</c:v>
                </c:pt>
                <c:pt idx="2">
                  <c:v>Región Occidental</c:v>
                </c:pt>
                <c:pt idx="3">
                  <c:v>Cuba</c:v>
                </c:pt>
              </c:strCache>
            </c:strRef>
          </c:cat>
          <c:val>
            <c:numRef>
              <c:f>'6 (9)'!$J$48:$M$48</c:f>
              <c:numCache>
                <c:formatCode>General</c:formatCode>
                <c:ptCount val="4"/>
                <c:pt idx="0">
                  <c:v>3</c:v>
                </c:pt>
                <c:pt idx="1">
                  <c:v>2</c:v>
                </c:pt>
                <c:pt idx="2">
                  <c:v>2</c:v>
                </c:pt>
                <c:pt idx="3" formatCode="#,##0">
                  <c:v>5</c:v>
                </c:pt>
              </c:numCache>
            </c:numRef>
          </c:val>
          <c:extLst xmlns:c16r2="http://schemas.microsoft.com/office/drawing/2015/06/chart">
            <c:ext xmlns:c16="http://schemas.microsoft.com/office/drawing/2014/chart" uri="{C3380CC4-5D6E-409C-BE32-E72D297353CC}">
              <c16:uniqueId val="{00000004-58D7-4D51-99DB-44983693FEA6}"/>
            </c:ext>
          </c:extLst>
        </c:ser>
        <c:dLbls>
          <c:showLegendKey val="0"/>
          <c:showVal val="0"/>
          <c:showCatName val="0"/>
          <c:showSerName val="0"/>
          <c:showPercent val="0"/>
          <c:showBubbleSize val="0"/>
        </c:dLbls>
        <c:gapWidth val="25"/>
        <c:overlap val="100"/>
        <c:axId val="224381768"/>
        <c:axId val="228551384"/>
      </c:barChart>
      <c:catAx>
        <c:axId val="224381768"/>
        <c:scaling>
          <c:orientation val="minMax"/>
        </c:scaling>
        <c:delete val="1"/>
        <c:axPos val="l"/>
        <c:numFmt formatCode="General" sourceLinked="0"/>
        <c:majorTickMark val="out"/>
        <c:minorTickMark val="none"/>
        <c:tickLblPos val="none"/>
        <c:crossAx val="228551384"/>
        <c:crosses val="autoZero"/>
        <c:auto val="1"/>
        <c:lblAlgn val="ctr"/>
        <c:lblOffset val="100"/>
        <c:noMultiLvlLbl val="0"/>
      </c:catAx>
      <c:valAx>
        <c:axId val="228551384"/>
        <c:scaling>
          <c:orientation val="minMax"/>
          <c:max val="120"/>
          <c:min val="0"/>
        </c:scaling>
        <c:delete val="1"/>
        <c:axPos val="b"/>
        <c:numFmt formatCode="General" sourceLinked="1"/>
        <c:majorTickMark val="out"/>
        <c:minorTickMark val="none"/>
        <c:tickLblPos val="none"/>
        <c:crossAx val="224381768"/>
        <c:crosses val="autoZero"/>
        <c:crossBetween val="between"/>
        <c:majorUnit val="20"/>
      </c:valAx>
      <c:spPr>
        <a:noFill/>
        <a:ln w="25400">
          <a:noFill/>
        </a:ln>
      </c:spPr>
    </c:plotArea>
    <c:legend>
      <c:legendPos val="r"/>
      <c:layout>
        <c:manualLayout>
          <c:xMode val="edge"/>
          <c:yMode val="edge"/>
          <c:x val="0.72258236634894257"/>
          <c:y val="0.28981236849528408"/>
          <c:w val="0.24907912004420499"/>
          <c:h val="0.67712978026511861"/>
        </c:manualLayout>
      </c:layout>
      <c:overlay val="0"/>
      <c:txPr>
        <a:bodyPr/>
        <a:lstStyle/>
        <a:p>
          <a:pPr>
            <a:defRPr lang="es-ES"/>
          </a:pPr>
          <a:endParaRPr lang="es-ES"/>
        </a:p>
      </c:txPr>
    </c:legend>
    <c:plotVisOnly val="1"/>
    <c:dispBlanksAs val="gap"/>
    <c:showDLblsOverMax val="0"/>
  </c:chart>
  <c:spPr>
    <a:noFill/>
    <a:ln w="9525">
      <a:noFill/>
    </a:ln>
  </c:spPr>
  <c:txPr>
    <a:bodyPr/>
    <a:lstStyle/>
    <a:p>
      <a:pPr>
        <a:defRPr sz="900">
          <a:latin typeface="Arial" pitchFamily="34" charset="0"/>
          <a:cs typeface="Arial" pitchFamily="34" charset="0"/>
        </a:defRPr>
      </a:pPr>
      <a:endParaRPr lang="es-ES"/>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ES" sz="875" b="1" i="0" u="none" strike="noStrike" baseline="0">
                <a:solidFill>
                  <a:srgbClr val="000000"/>
                </a:solidFill>
                <a:latin typeface="Arial"/>
                <a:ea typeface="Arial"/>
                <a:cs typeface="Arial"/>
              </a:defRPr>
            </a:pPr>
            <a:r>
              <a:rPr lang="es-ES"/>
              <a:t>Población urbana y rural con acceso a agua potable y saneamiento</a:t>
            </a:r>
          </a:p>
        </c:rich>
      </c:tx>
      <c:layout>
        <c:manualLayout>
          <c:xMode val="edge"/>
          <c:yMode val="edge"/>
          <c:x val="0.13583847199822921"/>
          <c:y val="3.5714242616227389E-2"/>
        </c:manualLayout>
      </c:layout>
      <c:overlay val="0"/>
      <c:spPr>
        <a:noFill/>
        <a:ln w="25400">
          <a:noFill/>
        </a:ln>
      </c:spPr>
    </c:title>
    <c:autoTitleDeleted val="0"/>
    <c:view3D>
      <c:rotX val="15"/>
      <c:hPercent val="150"/>
      <c:rotY val="330"/>
      <c:depthPercent val="100"/>
      <c:rAngAx val="1"/>
    </c:view3D>
    <c:floor>
      <c:thickness val="0"/>
      <c:spPr>
        <a:solidFill>
          <a:srgbClr val="C0C0C0"/>
        </a:solidFill>
        <a:ln w="3175">
          <a:solidFill>
            <a:srgbClr val="000000"/>
          </a:solidFill>
          <a:prstDash val="solid"/>
        </a:ln>
      </c:spPr>
    </c:floor>
    <c:sideWall>
      <c:thickness val="0"/>
      <c:spPr>
        <a:solidFill>
          <a:srgbClr val="FFFFFF"/>
        </a:solidFill>
        <a:ln w="12700">
          <a:solidFill>
            <a:srgbClr val="808080"/>
          </a:solidFill>
          <a:prstDash val="solid"/>
        </a:ln>
      </c:spPr>
    </c:sideWall>
    <c:backWall>
      <c:thickness val="0"/>
      <c:spPr>
        <a:solidFill>
          <a:srgbClr val="FFFFFF"/>
        </a:solidFill>
        <a:ln w="12700">
          <a:solidFill>
            <a:srgbClr val="808080"/>
          </a:solidFill>
          <a:prstDash val="solid"/>
        </a:ln>
      </c:spPr>
    </c:backWall>
    <c:plotArea>
      <c:layout>
        <c:manualLayout>
          <c:layoutTarget val="inner"/>
          <c:xMode val="edge"/>
          <c:yMode val="edge"/>
          <c:x val="4.2168674698795192E-2"/>
          <c:y val="0.68279928385042465"/>
          <c:w val="0.87048192771084343"/>
          <c:h val="6.4516467765392813E-2"/>
        </c:manualLayout>
      </c:layout>
      <c:bar3DChart>
        <c:barDir val="col"/>
        <c:grouping val="standard"/>
        <c:varyColors val="0"/>
        <c:ser>
          <c:idx val="0"/>
          <c:order val="0"/>
          <c:tx>
            <c:strRef>
              <c:f>'14 (16)'!$X$10</c:f>
              <c:strCache>
                <c:ptCount val="1"/>
                <c:pt idx="0">
                  <c:v>Rural</c:v>
                </c:pt>
              </c:strCache>
            </c:strRef>
          </c:tx>
          <c:spPr>
            <a:solidFill>
              <a:srgbClr val="CCFFFF"/>
            </a:solidFill>
            <a:ln w="12700">
              <a:solidFill>
                <a:srgbClr val="000000"/>
              </a:solidFill>
              <a:prstDash val="solid"/>
            </a:ln>
          </c:spPr>
          <c:invertIfNegative val="0"/>
          <c:cat>
            <c:numRef>
              <c:f>'14 (16)'!$Y$6:$AG$6</c:f>
              <c:numCache>
                <c:formatCode>General</c:formatCode>
                <c:ptCount val="9"/>
                <c:pt idx="0">
                  <c:v>1998</c:v>
                </c:pt>
                <c:pt idx="1">
                  <c:v>1999</c:v>
                </c:pt>
                <c:pt idx="2">
                  <c:v>2000</c:v>
                </c:pt>
                <c:pt idx="3">
                  <c:v>2001</c:v>
                </c:pt>
                <c:pt idx="5">
                  <c:v>1998</c:v>
                </c:pt>
                <c:pt idx="6">
                  <c:v>1999</c:v>
                </c:pt>
                <c:pt idx="7">
                  <c:v>2000</c:v>
                </c:pt>
                <c:pt idx="8">
                  <c:v>2001</c:v>
                </c:pt>
              </c:numCache>
            </c:numRef>
          </c:cat>
          <c:val>
            <c:numRef>
              <c:f>'14 (16)'!$Y$10:$AG$10</c:f>
              <c:numCache>
                <c:formatCode>General</c:formatCode>
                <c:ptCount val="9"/>
                <c:pt idx="0">
                  <c:v>85.2</c:v>
                </c:pt>
                <c:pt idx="1">
                  <c:v>86.3</c:v>
                </c:pt>
                <c:pt idx="2">
                  <c:v>81.900000000000006</c:v>
                </c:pt>
                <c:pt idx="3">
                  <c:v>85.3</c:v>
                </c:pt>
                <c:pt idx="5">
                  <c:v>87.1</c:v>
                </c:pt>
                <c:pt idx="6">
                  <c:v>82.4</c:v>
                </c:pt>
                <c:pt idx="7">
                  <c:v>83.7</c:v>
                </c:pt>
                <c:pt idx="8">
                  <c:v>83.9</c:v>
                </c:pt>
              </c:numCache>
            </c:numRef>
          </c:val>
          <c:extLst xmlns:c16r2="http://schemas.microsoft.com/office/drawing/2015/06/chart">
            <c:ext xmlns:c16="http://schemas.microsoft.com/office/drawing/2014/chart" uri="{C3380CC4-5D6E-409C-BE32-E72D297353CC}">
              <c16:uniqueId val="{00000000-1EE6-407A-96DC-B45DBED522F5}"/>
            </c:ext>
          </c:extLst>
        </c:ser>
        <c:ser>
          <c:idx val="1"/>
          <c:order val="1"/>
          <c:tx>
            <c:strRef>
              <c:f>'14 (16)'!$X$11</c:f>
              <c:strCache>
                <c:ptCount val="1"/>
                <c:pt idx="0">
                  <c:v>Urbana</c:v>
                </c:pt>
              </c:strCache>
            </c:strRef>
          </c:tx>
          <c:spPr>
            <a:solidFill>
              <a:srgbClr val="993366"/>
            </a:solidFill>
            <a:ln w="12700">
              <a:solidFill>
                <a:srgbClr val="000000"/>
              </a:solidFill>
              <a:prstDash val="solid"/>
            </a:ln>
          </c:spPr>
          <c:invertIfNegative val="0"/>
          <c:cat>
            <c:numRef>
              <c:f>'14 (16)'!$Y$6:$AG$6</c:f>
              <c:numCache>
                <c:formatCode>General</c:formatCode>
                <c:ptCount val="9"/>
                <c:pt idx="0">
                  <c:v>1998</c:v>
                </c:pt>
                <c:pt idx="1">
                  <c:v>1999</c:v>
                </c:pt>
                <c:pt idx="2">
                  <c:v>2000</c:v>
                </c:pt>
                <c:pt idx="3">
                  <c:v>2001</c:v>
                </c:pt>
                <c:pt idx="5">
                  <c:v>1998</c:v>
                </c:pt>
                <c:pt idx="6">
                  <c:v>1999</c:v>
                </c:pt>
                <c:pt idx="7">
                  <c:v>2000</c:v>
                </c:pt>
                <c:pt idx="8">
                  <c:v>2001</c:v>
                </c:pt>
              </c:numCache>
            </c:numRef>
          </c:cat>
          <c:val>
            <c:numRef>
              <c:f>'14 (16)'!$Y$11:$AG$11</c:f>
              <c:numCache>
                <c:formatCode>General</c:formatCode>
                <c:ptCount val="9"/>
                <c:pt idx="0">
                  <c:v>98.9</c:v>
                </c:pt>
                <c:pt idx="1">
                  <c:v>97.8</c:v>
                </c:pt>
                <c:pt idx="2">
                  <c:v>98.3</c:v>
                </c:pt>
                <c:pt idx="3">
                  <c:v>98.4</c:v>
                </c:pt>
                <c:pt idx="5">
                  <c:v>97.1</c:v>
                </c:pt>
                <c:pt idx="6">
                  <c:v>96.3</c:v>
                </c:pt>
                <c:pt idx="7">
                  <c:v>96.9</c:v>
                </c:pt>
                <c:pt idx="8">
                  <c:v>97.4</c:v>
                </c:pt>
              </c:numCache>
            </c:numRef>
          </c:val>
          <c:extLst xmlns:c16r2="http://schemas.microsoft.com/office/drawing/2015/06/chart">
            <c:ext xmlns:c16="http://schemas.microsoft.com/office/drawing/2014/chart" uri="{C3380CC4-5D6E-409C-BE32-E72D297353CC}">
              <c16:uniqueId val="{00000001-1EE6-407A-96DC-B45DBED522F5}"/>
            </c:ext>
          </c:extLst>
        </c:ser>
        <c:dLbls>
          <c:showLegendKey val="0"/>
          <c:showVal val="0"/>
          <c:showCatName val="0"/>
          <c:showSerName val="0"/>
          <c:showPercent val="0"/>
          <c:showBubbleSize val="0"/>
        </c:dLbls>
        <c:gapWidth val="70"/>
        <c:shape val="box"/>
        <c:axId val="273243544"/>
        <c:axId val="273243936"/>
        <c:axId val="275758192"/>
      </c:bar3DChart>
      <c:catAx>
        <c:axId val="273243544"/>
        <c:scaling>
          <c:orientation val="minMax"/>
        </c:scaling>
        <c:delete val="0"/>
        <c:axPos val="b"/>
        <c:numFmt formatCode="General" sourceLinked="1"/>
        <c:majorTickMark val="out"/>
        <c:minorTickMark val="none"/>
        <c:tickLblPos val="low"/>
        <c:spPr>
          <a:ln w="3175">
            <a:solidFill>
              <a:srgbClr val="000000"/>
            </a:solidFill>
            <a:prstDash val="solid"/>
          </a:ln>
        </c:spPr>
        <c:txPr>
          <a:bodyPr rot="-2700000" vert="horz"/>
          <a:lstStyle/>
          <a:p>
            <a:pPr>
              <a:defRPr lang="es-ES" sz="800" b="1" i="0" u="none" strike="noStrike" baseline="0">
                <a:solidFill>
                  <a:srgbClr val="000000"/>
                </a:solidFill>
                <a:latin typeface="Times New Roman"/>
                <a:ea typeface="Times New Roman"/>
                <a:cs typeface="Times New Roman"/>
              </a:defRPr>
            </a:pPr>
            <a:endParaRPr lang="es-ES"/>
          </a:p>
        </c:txPr>
        <c:crossAx val="273243936"/>
        <c:crosses val="autoZero"/>
        <c:auto val="1"/>
        <c:lblAlgn val="ctr"/>
        <c:lblOffset val="100"/>
        <c:tickLblSkip val="3"/>
        <c:tickMarkSkip val="1"/>
        <c:noMultiLvlLbl val="0"/>
      </c:catAx>
      <c:valAx>
        <c:axId val="273243936"/>
        <c:scaling>
          <c:orientation val="minMax"/>
        </c:scaling>
        <c:delete val="0"/>
        <c:axPos val="r"/>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lang="es-ES" sz="925" b="1" i="0" u="none" strike="noStrike" baseline="0">
                <a:solidFill>
                  <a:srgbClr val="000000"/>
                </a:solidFill>
                <a:latin typeface="Times New Roman"/>
                <a:ea typeface="Times New Roman"/>
                <a:cs typeface="Times New Roman"/>
              </a:defRPr>
            </a:pPr>
            <a:endParaRPr lang="es-ES"/>
          </a:p>
        </c:txPr>
        <c:crossAx val="273243544"/>
        <c:crosses val="max"/>
        <c:crossBetween val="between"/>
      </c:valAx>
      <c:serAx>
        <c:axId val="275758192"/>
        <c:scaling>
          <c:orientation val="minMax"/>
        </c:scaling>
        <c:delete val="1"/>
        <c:axPos val="b"/>
        <c:majorTickMark val="out"/>
        <c:minorTickMark val="none"/>
        <c:tickLblPos val="none"/>
        <c:crossAx val="273243936"/>
        <c:crosses val="autoZero"/>
      </c:serAx>
      <c:spPr>
        <a:noFill/>
        <a:ln w="25400">
          <a:noFill/>
        </a:ln>
      </c:spPr>
    </c:plotArea>
    <c:legend>
      <c:legendPos val="r"/>
      <c:layout>
        <c:manualLayout>
          <c:xMode val="edge"/>
          <c:yMode val="edge"/>
          <c:x val="0.76589728994719064"/>
          <c:y val="0.76956526985850904"/>
          <c:w val="0.18786168295228844"/>
          <c:h val="0.17826107943403624"/>
        </c:manualLayout>
      </c:layout>
      <c:overlay val="0"/>
      <c:spPr>
        <a:solidFill>
          <a:srgbClr val="FFFFFF"/>
        </a:solidFill>
        <a:ln w="3175">
          <a:solidFill>
            <a:srgbClr val="000000"/>
          </a:solidFill>
          <a:prstDash val="solid"/>
        </a:ln>
      </c:spPr>
      <c:txPr>
        <a:bodyPr/>
        <a:lstStyle/>
        <a:p>
          <a:pPr>
            <a:defRPr lang="es-ES" sz="850" b="1" i="0" u="none" strike="noStrike" baseline="0">
              <a:solidFill>
                <a:srgbClr val="000000"/>
              </a:solidFill>
              <a:latin typeface="Times New Roman"/>
              <a:ea typeface="Times New Roman"/>
              <a:cs typeface="Times New Roman"/>
            </a:defRPr>
          </a:pPr>
          <a:endParaRPr lang="es-ES"/>
        </a:p>
      </c:txPr>
    </c:legend>
    <c:plotVisOnly val="1"/>
    <c:dispBlanksAs val="gap"/>
    <c:showDLblsOverMax val="0"/>
  </c:chart>
  <c:spPr>
    <a:noFill/>
    <a:ln w="9525">
      <a:noFill/>
    </a:ln>
  </c:spPr>
  <c:txPr>
    <a:bodyPr/>
    <a:lstStyle/>
    <a:p>
      <a:pPr>
        <a:defRPr sz="925" b="1" i="0" u="none" strike="noStrike" baseline="0">
          <a:solidFill>
            <a:srgbClr val="000000"/>
          </a:solidFill>
          <a:latin typeface="Times New Roman"/>
          <a:ea typeface="Times New Roman"/>
          <a:cs typeface="Times New Roman"/>
        </a:defRPr>
      </a:pPr>
      <a:endParaRPr lang="es-ES"/>
    </a:p>
  </c:txPr>
  <c:printSettings>
    <c:headerFooter alignWithMargins="0"/>
    <c:pageMargins b="1" l="0.75000000000001465" r="0.75000000000001465" t="1" header="0" footer="0"/>
    <c:pageSetup paperSize="9" orientation="landscape" horizontalDpi="-4" verticalDpi="72"/>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30"/>
      <c:rotY val="0"/>
      <c:rAngAx val="0"/>
    </c:view3D>
    <c:floor>
      <c:thickness val="0"/>
    </c:floor>
    <c:sideWall>
      <c:thickness val="0"/>
    </c:sideWall>
    <c:backWall>
      <c:thickness val="0"/>
    </c:backWall>
    <c:plotArea>
      <c:layout>
        <c:manualLayout>
          <c:layoutTarget val="inner"/>
          <c:xMode val="edge"/>
          <c:yMode val="edge"/>
          <c:x val="0.17903225806451614"/>
          <c:y val="0.21031827535294997"/>
          <c:w val="0.37419354838709684"/>
          <c:h val="0.57539905521090062"/>
        </c:manualLayout>
      </c:layout>
      <c:pie3DChart>
        <c:varyColors val="1"/>
        <c:ser>
          <c:idx val="0"/>
          <c:order val="0"/>
          <c:dLbls>
            <c:dLbl>
              <c:idx val="0"/>
              <c:layout>
                <c:manualLayout>
                  <c:x val="-1.5735162136990898E-2"/>
                  <c:y val="-0.16272371854219791"/>
                </c:manualLayout>
              </c:layout>
              <c:dLblPos val="bestFit"/>
              <c:showLegendKey val="0"/>
              <c:showVal val="1"/>
              <c:showCatName val="0"/>
              <c:showSerName val="0"/>
              <c:showPercent val="0"/>
              <c:showBubbleSize val="0"/>
              <c:extLst>
                <c:ext xmlns:c15="http://schemas.microsoft.com/office/drawing/2012/chart" uri="{CE6537A1-D6FC-4f65-9D91-7224C49458BB}"/>
              </c:extLst>
            </c:dLbl>
            <c:dLbl>
              <c:idx val="1"/>
              <c:layout>
                <c:manualLayout>
                  <c:x val="5.2961984590635933E-2"/>
                  <c:y val="-0.13326738942744507"/>
                </c:manualLayout>
              </c:layout>
              <c:dLblPos val="bestFit"/>
              <c:showLegendKey val="0"/>
              <c:showVal val="1"/>
              <c:showCatName val="0"/>
              <c:showSerName val="0"/>
              <c:showPercent val="0"/>
              <c:showBubbleSize val="0"/>
              <c:extLst>
                <c:ext xmlns:c15="http://schemas.microsoft.com/office/drawing/2012/chart" uri="{CE6537A1-D6FC-4f65-9D91-7224C49458BB}"/>
              </c:extLst>
            </c:dLbl>
            <c:dLbl>
              <c:idx val="2"/>
              <c:layout>
                <c:manualLayout>
                  <c:x val="9.7191939717212752E-2"/>
                  <c:y val="7.3581053971320781E-2"/>
                </c:manualLayout>
              </c:layout>
              <c:dLblPos val="bestFit"/>
              <c:showLegendKey val="0"/>
              <c:showVal val="1"/>
              <c:showCatName val="0"/>
              <c:showSerName val="0"/>
              <c:showPercent val="0"/>
              <c:showBubbleSize val="0"/>
              <c:extLst>
                <c:ext xmlns:c15="http://schemas.microsoft.com/office/drawing/2012/chart" uri="{CE6537A1-D6FC-4f65-9D91-7224C49458BB}"/>
              </c:extLst>
            </c:dLbl>
            <c:dLbl>
              <c:idx val="3"/>
              <c:layout>
                <c:manualLayout>
                  <c:x val="-3.2464143594954052E-2"/>
                  <c:y val="-2.9388012769057406E-2"/>
                </c:manualLayout>
              </c:layout>
              <c:dLblPos val="bestFit"/>
              <c:showLegendKey val="0"/>
              <c:showVal val="1"/>
              <c:showCatName val="0"/>
              <c:showSerName val="0"/>
              <c:showPercent val="0"/>
              <c:showBubbleSize val="0"/>
              <c:extLst>
                <c:ext xmlns:c15="http://schemas.microsoft.com/office/drawing/2012/chart" uri="{CE6537A1-D6FC-4f65-9D91-7224C49458BB}"/>
              </c:extLst>
            </c:dLbl>
            <c:numFmt formatCode="#,##0.0" sourceLinked="0"/>
            <c:spPr>
              <a:noFill/>
              <a:ln w="25400">
                <a:noFill/>
              </a:ln>
            </c:spPr>
            <c:txPr>
              <a:bodyPr/>
              <a:lstStyle/>
              <a:p>
                <a:pPr>
                  <a:defRPr lang="es-ES"/>
                </a:pPr>
                <a:endParaRPr lang="es-ES"/>
              </a:p>
            </c:txPr>
            <c:showLegendKey val="0"/>
            <c:showVal val="1"/>
            <c:showCatName val="0"/>
            <c:showSerName val="0"/>
            <c:showPercent val="0"/>
            <c:showBubbleSize val="0"/>
            <c:showLeaderLines val="1"/>
            <c:extLst>
              <c:ext xmlns:c15="http://schemas.microsoft.com/office/drawing/2012/chart" uri="{CE6537A1-D6FC-4f65-9D91-7224C49458BB}"/>
            </c:extLst>
          </c:dLbls>
          <c:cat>
            <c:strRef>
              <c:f>'[12]19 (18)'!$L$15:$O$15</c:f>
              <c:strCache>
                <c:ptCount val="4"/>
                <c:pt idx="0">
                  <c:v>Muy productivos</c:v>
                </c:pt>
                <c:pt idx="1">
                  <c:v>Productivos</c:v>
                </c:pt>
                <c:pt idx="2">
                  <c:v>Medianamente  productivos</c:v>
                </c:pt>
                <c:pt idx="3">
                  <c:v>Poco productivos</c:v>
                </c:pt>
              </c:strCache>
            </c:strRef>
          </c:cat>
          <c:val>
            <c:numRef>
              <c:f>'[12]19 (18)'!$L$16:$O$16</c:f>
              <c:numCache>
                <c:formatCode>General</c:formatCode>
                <c:ptCount val="4"/>
                <c:pt idx="0">
                  <c:v>1436.5868816000004</c:v>
                </c:pt>
                <c:pt idx="1">
                  <c:v>1453.5405211</c:v>
                </c:pt>
                <c:pt idx="2">
                  <c:v>1811.6376471999999</c:v>
                </c:pt>
                <c:pt idx="3">
                  <c:v>4007.4874476</c:v>
                </c:pt>
              </c:numCache>
            </c:numRef>
          </c:val>
        </c:ser>
        <c:dLbls>
          <c:showLegendKey val="0"/>
          <c:showVal val="0"/>
          <c:showCatName val="0"/>
          <c:showSerName val="0"/>
          <c:showPercent val="0"/>
          <c:showBubbleSize val="0"/>
          <c:showLeaderLines val="1"/>
        </c:dLbls>
      </c:pie3DChart>
      <c:spPr>
        <a:noFill/>
        <a:ln w="25400">
          <a:noFill/>
        </a:ln>
      </c:spPr>
    </c:plotArea>
    <c:legend>
      <c:legendPos val="r"/>
      <c:layout>
        <c:manualLayout>
          <c:xMode val="edge"/>
          <c:yMode val="edge"/>
          <c:x val="0.76612903225816487"/>
          <c:y val="0.32936632920889469"/>
          <c:w val="0.21935483870967643"/>
          <c:h val="0.50132400116652087"/>
        </c:manualLayout>
      </c:layout>
      <c:overlay val="0"/>
      <c:txPr>
        <a:bodyPr/>
        <a:lstStyle/>
        <a:p>
          <a:pPr>
            <a:defRPr lang="es-ES"/>
          </a:pPr>
          <a:endParaRPr lang="es-ES"/>
        </a:p>
      </c:txPr>
    </c:legend>
    <c:plotVisOnly val="1"/>
    <c:dispBlanksAs val="zero"/>
    <c:showDLblsOverMax val="0"/>
  </c:chart>
  <c:spPr>
    <a:noFill/>
    <a:ln w="9525">
      <a:noFill/>
    </a:ln>
  </c:spPr>
  <c:txPr>
    <a:bodyPr/>
    <a:lstStyle/>
    <a:p>
      <a:pPr>
        <a:defRPr sz="900" b="0">
          <a:latin typeface="Arial" pitchFamily="34" charset="0"/>
          <a:cs typeface="Arial" pitchFamily="34" charset="0"/>
        </a:defRPr>
      </a:pPr>
      <a:endParaRPr lang="es-ES"/>
    </a:p>
  </c:txPr>
  <c:printSettings>
    <c:headerFooter/>
    <c:pageMargins b="0.75000000000001465" l="0.70000000000000062" r="0.70000000000000062" t="0.75000000000001465" header="0.30000000000000032" footer="0.30000000000000032"/>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32"/>
    </mc:Choice>
    <mc:Fallback>
      <c:style val="32"/>
    </mc:Fallback>
  </mc:AlternateContent>
  <c:chart>
    <c:autoTitleDeleted val="0"/>
    <c:plotArea>
      <c:layout>
        <c:manualLayout>
          <c:layoutTarget val="inner"/>
          <c:xMode val="edge"/>
          <c:yMode val="edge"/>
          <c:x val="0.10610588310607516"/>
          <c:y val="0.1474619838024534"/>
          <c:w val="0.82436107251299473"/>
          <c:h val="0.61743501222231123"/>
        </c:manualLayout>
      </c:layout>
      <c:barChart>
        <c:barDir val="col"/>
        <c:grouping val="clustered"/>
        <c:varyColors val="0"/>
        <c:ser>
          <c:idx val="0"/>
          <c:order val="0"/>
          <c:tx>
            <c:strRef>
              <c:f>'18 (20)'!$J$16</c:f>
              <c:strCache>
                <c:ptCount val="1"/>
                <c:pt idx="0">
                  <c:v>Superficie agrícola total beneficiada (Mha)</c:v>
                </c:pt>
              </c:strCache>
            </c:strRef>
          </c:tx>
          <c:invertIfNegative val="0"/>
          <c:dLbls>
            <c:dLbl>
              <c:idx val="11"/>
              <c:layout>
                <c:manualLayout>
                  <c:x val="0"/>
                  <c:y val="-6.9444444444447841E-3"/>
                </c:manualLayout>
              </c:layout>
              <c:showLegendKey val="0"/>
              <c:showVal val="1"/>
              <c:showCatName val="0"/>
              <c:showSerName val="0"/>
              <c:showPercent val="0"/>
              <c:showBubbleSize val="0"/>
              <c:extLst>
                <c:ext xmlns:c15="http://schemas.microsoft.com/office/drawing/2012/chart" uri="{CE6537A1-D6FC-4f65-9D91-7224C49458BB}"/>
              </c:extLst>
            </c:dLbl>
            <c:dLbl>
              <c:idx val="14"/>
              <c:layout>
                <c:manualLayout>
                  <c:x val="-1.8674136321195161E-3"/>
                  <c:y val="7.2593375918754534E-3"/>
                </c:manualLayout>
              </c:layout>
              <c:showLegendKey val="0"/>
              <c:showVal val="1"/>
              <c:showCatName val="0"/>
              <c:showSerName val="0"/>
              <c:showPercent val="0"/>
              <c:showBubbleSize val="0"/>
              <c:extLst>
                <c:ext xmlns:c15="http://schemas.microsoft.com/office/drawing/2012/chart" uri="{CE6537A1-D6FC-4f65-9D91-7224C49458BB}"/>
              </c:extLst>
            </c:dLbl>
            <c:numFmt formatCode="#,##0" sourceLinked="0"/>
            <c:spPr>
              <a:noFill/>
              <a:ln w="25400">
                <a:noFill/>
              </a:ln>
            </c:spPr>
            <c:txPr>
              <a:bodyPr/>
              <a:lstStyle/>
              <a:p>
                <a:pPr>
                  <a:defRPr lang="es-ES"/>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'18 (20)'!$T$15:$AF$15</c:f>
              <c:numCache>
                <c:formatCode>0_)</c:formatCode>
                <c:ptCount val="13"/>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numCache>
            </c:numRef>
          </c:cat>
          <c:val>
            <c:numRef>
              <c:f>'18 (20)'!$T$16:$AF$16</c:f>
              <c:numCache>
                <c:formatCode>#,##0.0</c:formatCode>
                <c:ptCount val="13"/>
                <c:pt idx="0">
                  <c:v>548</c:v>
                </c:pt>
                <c:pt idx="1">
                  <c:v>554.70000000000005</c:v>
                </c:pt>
                <c:pt idx="2">
                  <c:v>600.1</c:v>
                </c:pt>
                <c:pt idx="3">
                  <c:v>524.79999999999995</c:v>
                </c:pt>
                <c:pt idx="4" formatCode="0.0">
                  <c:v>618</c:v>
                </c:pt>
                <c:pt idx="5" formatCode="0.0">
                  <c:v>678</c:v>
                </c:pt>
                <c:pt idx="6" formatCode="0.0">
                  <c:v>737</c:v>
                </c:pt>
                <c:pt idx="7" formatCode="0.0">
                  <c:v>805</c:v>
                </c:pt>
                <c:pt idx="8">
                  <c:v>846.2</c:v>
                </c:pt>
                <c:pt idx="9">
                  <c:v>901</c:v>
                </c:pt>
                <c:pt idx="10">
                  <c:v>932</c:v>
                </c:pt>
                <c:pt idx="11">
                  <c:v>973</c:v>
                </c:pt>
                <c:pt idx="12" formatCode="#,##0.00">
                  <c:v>991.2</c:v>
                </c:pt>
              </c:numCache>
            </c:numRef>
          </c:val>
        </c:ser>
        <c:dLbls>
          <c:showLegendKey val="0"/>
          <c:showVal val="0"/>
          <c:showCatName val="0"/>
          <c:showSerName val="0"/>
          <c:showPercent val="0"/>
          <c:showBubbleSize val="0"/>
        </c:dLbls>
        <c:gapWidth val="27"/>
        <c:overlap val="-67"/>
        <c:axId val="273245112"/>
        <c:axId val="273245504"/>
      </c:barChart>
      <c:lineChart>
        <c:grouping val="standard"/>
        <c:varyColors val="0"/>
        <c:ser>
          <c:idx val="1"/>
          <c:order val="1"/>
          <c:tx>
            <c:strRef>
              <c:f>'18 (20)'!$J$17</c:f>
              <c:strCache>
                <c:ptCount val="1"/>
                <c:pt idx="0">
                  <c:v>Proporción de la superficie agrícola cultivada beneficiada (%)</c:v>
                </c:pt>
              </c:strCache>
            </c:strRef>
          </c:tx>
          <c:spPr>
            <a:ln w="28575"/>
          </c:spPr>
          <c:dLbls>
            <c:dLbl>
              <c:idx val="0"/>
              <c:layout>
                <c:manualLayout>
                  <c:x val="-3.6654878234117449E-2"/>
                  <c:y val="-5.2083340941076924E-2"/>
                </c:manualLayout>
              </c:layout>
              <c:dLblPos val="r"/>
              <c:showLegendKey val="0"/>
              <c:showVal val="1"/>
              <c:showCatName val="0"/>
              <c:showSerName val="0"/>
              <c:showPercent val="0"/>
              <c:showBubbleSize val="0"/>
              <c:extLst>
                <c:ext xmlns:c15="http://schemas.microsoft.com/office/drawing/2012/chart" uri="{CE6537A1-D6FC-4f65-9D91-7224C49458BB}"/>
              </c:extLst>
            </c:dLbl>
            <c:dLbl>
              <c:idx val="1"/>
              <c:layout>
                <c:manualLayout>
                  <c:x val="-3.8681338541602682E-2"/>
                  <c:y val="-6.2500045646459765E-2"/>
                </c:manualLayout>
              </c:layout>
              <c:dLblPos val="r"/>
              <c:showLegendKey val="0"/>
              <c:showVal val="1"/>
              <c:showCatName val="0"/>
              <c:showSerName val="0"/>
              <c:showPercent val="0"/>
              <c:showBubbleSize val="0"/>
              <c:extLst>
                <c:ext xmlns:c15="http://schemas.microsoft.com/office/drawing/2012/chart" uri="{CE6537A1-D6FC-4f65-9D91-7224C49458BB}"/>
              </c:extLst>
            </c:dLbl>
            <c:dLbl>
              <c:idx val="2"/>
              <c:layout>
                <c:manualLayout>
                  <c:x val="-3.4447821681865012E-2"/>
                  <c:y val="-5.2083333333334134E-2"/>
                </c:manualLayout>
              </c:layout>
              <c:dLblPos val="r"/>
              <c:showLegendKey val="0"/>
              <c:showVal val="1"/>
              <c:showCatName val="0"/>
              <c:showSerName val="0"/>
              <c:showPercent val="0"/>
              <c:showBubbleSize val="0"/>
              <c:extLst>
                <c:ext xmlns:c15="http://schemas.microsoft.com/office/drawing/2012/chart" uri="{CE6537A1-D6FC-4f65-9D91-7224C49458BB}"/>
              </c:extLst>
            </c:dLbl>
            <c:dLbl>
              <c:idx val="3"/>
              <c:layout>
                <c:manualLayout>
                  <c:x val="-3.64741641337386E-2"/>
                  <c:y val="-5.2083333333334134E-2"/>
                </c:manualLayout>
              </c:layout>
              <c:dLblPos val="r"/>
              <c:showLegendKey val="0"/>
              <c:showVal val="1"/>
              <c:showCatName val="0"/>
              <c:showSerName val="0"/>
              <c:showPercent val="0"/>
              <c:showBubbleSize val="0"/>
              <c:extLst>
                <c:ext xmlns:c15="http://schemas.microsoft.com/office/drawing/2012/chart" uri="{CE6537A1-D6FC-4f65-9D91-7224C49458BB}"/>
              </c:extLst>
            </c:dLbl>
            <c:dLbl>
              <c:idx val="4"/>
              <c:layout>
                <c:manualLayout>
                  <c:x val="-3.64741641337386E-2"/>
                  <c:y val="-6.25E-2"/>
                </c:manualLayout>
              </c:layout>
              <c:dLblPos val="r"/>
              <c:showLegendKey val="0"/>
              <c:showVal val="1"/>
              <c:showCatName val="0"/>
              <c:showSerName val="0"/>
              <c:showPercent val="0"/>
              <c:showBubbleSize val="0"/>
              <c:extLst>
                <c:ext xmlns:c15="http://schemas.microsoft.com/office/drawing/2012/chart" uri="{CE6537A1-D6FC-4f65-9D91-7224C49458BB}"/>
              </c:extLst>
            </c:dLbl>
            <c:dLbl>
              <c:idx val="5"/>
              <c:layout>
                <c:manualLayout>
                  <c:x val="-3.64741641337386E-2"/>
                  <c:y val="-5.2083333333334134E-2"/>
                </c:manualLayout>
              </c:layout>
              <c:dLblPos val="r"/>
              <c:showLegendKey val="0"/>
              <c:showVal val="1"/>
              <c:showCatName val="0"/>
              <c:showSerName val="0"/>
              <c:showPercent val="0"/>
              <c:showBubbleSize val="0"/>
              <c:extLst>
                <c:ext xmlns:c15="http://schemas.microsoft.com/office/drawing/2012/chart" uri="{CE6537A1-D6FC-4f65-9D91-7224C49458BB}"/>
              </c:extLst>
            </c:dLbl>
            <c:dLbl>
              <c:idx val="6"/>
              <c:layout>
                <c:manualLayout>
                  <c:x val="-3.64741641337386E-2"/>
                  <c:y val="-5.2083333333334134E-2"/>
                </c:manualLayout>
              </c:layout>
              <c:dLblPos val="r"/>
              <c:showLegendKey val="0"/>
              <c:showVal val="1"/>
              <c:showCatName val="0"/>
              <c:showSerName val="0"/>
              <c:showPercent val="0"/>
              <c:showBubbleSize val="0"/>
              <c:extLst>
                <c:ext xmlns:c15="http://schemas.microsoft.com/office/drawing/2012/chart" uri="{CE6537A1-D6FC-4f65-9D91-7224C49458BB}"/>
              </c:extLst>
            </c:dLbl>
            <c:dLbl>
              <c:idx val="7"/>
              <c:layout>
                <c:manualLayout>
                  <c:x val="-3.2421479229989891E-2"/>
                  <c:y val="-5.2083333333334134E-2"/>
                </c:manualLayout>
              </c:layout>
              <c:dLblPos val="r"/>
              <c:showLegendKey val="0"/>
              <c:showVal val="1"/>
              <c:showCatName val="0"/>
              <c:showSerName val="0"/>
              <c:showPercent val="0"/>
              <c:showBubbleSize val="0"/>
              <c:extLst>
                <c:ext xmlns:c15="http://schemas.microsoft.com/office/drawing/2012/chart" uri="{CE6537A1-D6FC-4f65-9D91-7224C49458BB}"/>
              </c:extLst>
            </c:dLbl>
            <c:dLbl>
              <c:idx val="8"/>
              <c:layout>
                <c:manualLayout>
                  <c:x val="-3.8500506585612972E-2"/>
                  <c:y val="-4.1666666666666664E-2"/>
                </c:manualLayout>
              </c:layout>
              <c:dLblPos val="r"/>
              <c:showLegendKey val="0"/>
              <c:showVal val="1"/>
              <c:showCatName val="0"/>
              <c:showSerName val="0"/>
              <c:showPercent val="0"/>
              <c:showBubbleSize val="0"/>
              <c:extLst>
                <c:ext xmlns:c15="http://schemas.microsoft.com/office/drawing/2012/chart" uri="{CE6537A1-D6FC-4f65-9D91-7224C49458BB}"/>
              </c:extLst>
            </c:dLbl>
            <c:dLbl>
              <c:idx val="9"/>
              <c:layout>
                <c:manualLayout>
                  <c:x val="-4.0526849037487336E-2"/>
                  <c:y val="-5.2083333333334134E-2"/>
                </c:manualLayout>
              </c:layout>
              <c:dLblPos val="r"/>
              <c:showLegendKey val="0"/>
              <c:showVal val="1"/>
              <c:showCatName val="0"/>
              <c:showSerName val="0"/>
              <c:showPercent val="0"/>
              <c:showBubbleSize val="0"/>
              <c:extLst>
                <c:ext xmlns:c15="http://schemas.microsoft.com/office/drawing/2012/chart" uri="{CE6537A1-D6FC-4f65-9D91-7224C49458BB}"/>
              </c:extLst>
            </c:dLbl>
            <c:dLbl>
              <c:idx val="10"/>
              <c:layout>
                <c:manualLayout>
                  <c:x val="-3.8500506585612972E-2"/>
                  <c:y val="-5.2083333333334134E-2"/>
                </c:manualLayout>
              </c:layout>
              <c:dLblPos val="r"/>
              <c:showLegendKey val="0"/>
              <c:showVal val="1"/>
              <c:showCatName val="0"/>
              <c:showSerName val="0"/>
              <c:showPercent val="0"/>
              <c:showBubbleSize val="0"/>
              <c:extLst>
                <c:ext xmlns:c15="http://schemas.microsoft.com/office/drawing/2012/chart" uri="{CE6537A1-D6FC-4f65-9D91-7224C49458BB}"/>
              </c:extLst>
            </c:dLbl>
            <c:dLbl>
              <c:idx val="11"/>
              <c:layout>
                <c:manualLayout>
                  <c:x val="-3.64741641337386E-2"/>
                  <c:y val="-4.8611384514435793E-2"/>
                </c:manualLayout>
              </c:layout>
              <c:dLblPos val="r"/>
              <c:showLegendKey val="0"/>
              <c:showVal val="1"/>
              <c:showCatName val="0"/>
              <c:showSerName val="0"/>
              <c:showPercent val="0"/>
              <c:showBubbleSize val="0"/>
              <c:extLst>
                <c:ext xmlns:c15="http://schemas.microsoft.com/office/drawing/2012/chart" uri="{CE6537A1-D6FC-4f65-9D91-7224C49458BB}"/>
              </c:extLst>
            </c:dLbl>
            <c:dLbl>
              <c:idx val="12"/>
              <c:layout>
                <c:manualLayout>
                  <c:x val="-3.0607364897178406E-2"/>
                  <c:y val="-4.5138888888888888E-2"/>
                </c:manualLayout>
              </c:layout>
              <c:showLegendKey val="0"/>
              <c:showVal val="1"/>
              <c:showCatName val="0"/>
              <c:showSerName val="0"/>
              <c:showPercent val="0"/>
              <c:showBubbleSize val="0"/>
              <c:extLst>
                <c:ext xmlns:c15="http://schemas.microsoft.com/office/drawing/2012/chart" uri="{CE6537A1-D6FC-4f65-9D91-7224C49458BB}"/>
              </c:extLst>
            </c:dLbl>
            <c:dLbl>
              <c:idx val="13"/>
              <c:layout>
                <c:manualLayout>
                  <c:x val="-2.678144428503109E-2"/>
                  <c:y val="-4.5138888888888888E-2"/>
                </c:manualLayout>
              </c:layout>
              <c:showLegendKey val="0"/>
              <c:showVal val="1"/>
              <c:showCatName val="0"/>
              <c:showSerName val="0"/>
              <c:showPercent val="0"/>
              <c:showBubbleSize val="0"/>
              <c:extLst>
                <c:ext xmlns:c15="http://schemas.microsoft.com/office/drawing/2012/chart" uri="{CE6537A1-D6FC-4f65-9D91-7224C49458BB}"/>
              </c:extLst>
            </c:dLbl>
            <c:dLbl>
              <c:idx val="14"/>
              <c:layout>
                <c:manualLayout>
                  <c:x val="-2.9878618113912292E-2"/>
                  <c:y val="-4.11373260738052E-2"/>
                </c:manualLayout>
              </c:layout>
              <c:showLegendKey val="0"/>
              <c:showVal val="1"/>
              <c:showCatName val="0"/>
              <c:showSerName val="0"/>
              <c:showPercent val="0"/>
              <c:showBubbleSize val="0"/>
              <c:extLst>
                <c:ext xmlns:c15="http://schemas.microsoft.com/office/drawing/2012/chart" uri="{CE6537A1-D6FC-4f65-9D91-7224C49458BB}"/>
              </c:extLst>
            </c:dLbl>
            <c:dLbl>
              <c:idx val="15"/>
              <c:layout>
                <c:manualLayout>
                  <c:x val="-2.8011204481792801E-2"/>
                  <c:y val="-3.6297640653357652E-2"/>
                </c:manualLayout>
              </c:layout>
              <c:showLegendKey val="0"/>
              <c:showVal val="1"/>
              <c:showCatName val="0"/>
              <c:showSerName val="0"/>
              <c:showPercent val="0"/>
              <c:showBubbleSize val="0"/>
              <c:extLst>
                <c:ext xmlns:c15="http://schemas.microsoft.com/office/drawing/2012/chart" uri="{CE6537A1-D6FC-4f65-9D91-7224C49458BB}"/>
              </c:extLst>
            </c:dLbl>
            <c:spPr>
              <a:noFill/>
              <a:ln w="25400">
                <a:noFill/>
              </a:ln>
            </c:spPr>
            <c:txPr>
              <a:bodyPr/>
              <a:lstStyle/>
              <a:p>
                <a:pPr>
                  <a:defRPr lang="es-ES" b="1"/>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'18 (20)'!$L$15:$AF$15</c:f>
              <c:numCache>
                <c:formatCode>0_)</c:formatCode>
                <c:ptCount val="13"/>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numCache>
            </c:numRef>
          </c:cat>
          <c:val>
            <c:numRef>
              <c:f>'18 (20)'!$L$17:$AF$17</c:f>
              <c:numCache>
                <c:formatCode>#,##0.0</c:formatCode>
                <c:ptCount val="13"/>
                <c:pt idx="0">
                  <c:v>18.266666666666666</c:v>
                </c:pt>
                <c:pt idx="1">
                  <c:v>18.490000000000002</c:v>
                </c:pt>
                <c:pt idx="2">
                  <c:v>20.003333333333334</c:v>
                </c:pt>
                <c:pt idx="3">
                  <c:v>17.493333333333332</c:v>
                </c:pt>
                <c:pt idx="4">
                  <c:v>20.599999999999998</c:v>
                </c:pt>
                <c:pt idx="5">
                  <c:v>22.6</c:v>
                </c:pt>
                <c:pt idx="6">
                  <c:v>24.566666666666666</c:v>
                </c:pt>
                <c:pt idx="7">
                  <c:v>26.833333333333332</c:v>
                </c:pt>
                <c:pt idx="8">
                  <c:v>28.206666666666671</c:v>
                </c:pt>
                <c:pt idx="9">
                  <c:v>30.033333333333335</c:v>
                </c:pt>
                <c:pt idx="10">
                  <c:v>31.066666666666663</c:v>
                </c:pt>
                <c:pt idx="11">
                  <c:v>32.43333333333333</c:v>
                </c:pt>
                <c:pt idx="12" formatCode="#,##0.00">
                  <c:v>28.3</c:v>
                </c:pt>
              </c:numCache>
            </c:numRef>
          </c:val>
          <c:smooth val="0"/>
        </c:ser>
        <c:dLbls>
          <c:showLegendKey val="0"/>
          <c:showVal val="0"/>
          <c:showCatName val="0"/>
          <c:showSerName val="0"/>
          <c:showPercent val="0"/>
          <c:showBubbleSize val="0"/>
        </c:dLbls>
        <c:marker val="1"/>
        <c:smooth val="0"/>
        <c:axId val="273245896"/>
        <c:axId val="273909592"/>
      </c:lineChart>
      <c:catAx>
        <c:axId val="273245112"/>
        <c:scaling>
          <c:orientation val="minMax"/>
        </c:scaling>
        <c:delete val="0"/>
        <c:axPos val="b"/>
        <c:numFmt formatCode="0_)" sourceLinked="1"/>
        <c:majorTickMark val="out"/>
        <c:minorTickMark val="none"/>
        <c:tickLblPos val="nextTo"/>
        <c:txPr>
          <a:bodyPr rot="0" vert="horz"/>
          <a:lstStyle/>
          <a:p>
            <a:pPr>
              <a:defRPr lang="es-ES"/>
            </a:pPr>
            <a:endParaRPr lang="es-ES"/>
          </a:p>
        </c:txPr>
        <c:crossAx val="273245504"/>
        <c:crosses val="autoZero"/>
        <c:auto val="1"/>
        <c:lblAlgn val="ctr"/>
        <c:lblOffset val="100"/>
        <c:noMultiLvlLbl val="0"/>
      </c:catAx>
      <c:valAx>
        <c:axId val="273245504"/>
        <c:scaling>
          <c:orientation val="minMax"/>
          <c:max val="1000"/>
        </c:scaling>
        <c:delete val="0"/>
        <c:axPos val="l"/>
        <c:title>
          <c:tx>
            <c:rich>
              <a:bodyPr rot="0" vert="horz"/>
              <a:lstStyle/>
              <a:p>
                <a:pPr algn="ctr">
                  <a:defRPr lang="es-ES"/>
                </a:pPr>
                <a:r>
                  <a:rPr lang="es-ES"/>
                  <a:t>Miles de hectáreas</a:t>
                </a:r>
              </a:p>
            </c:rich>
          </c:tx>
          <c:layout>
            <c:manualLayout>
              <c:xMode val="edge"/>
              <c:yMode val="edge"/>
              <c:x val="2.7010397014578889E-3"/>
              <c:y val="2.1674827959937845E-2"/>
            </c:manualLayout>
          </c:layout>
          <c:overlay val="0"/>
          <c:spPr>
            <a:noFill/>
            <a:ln w="25400">
              <a:noFill/>
            </a:ln>
          </c:spPr>
        </c:title>
        <c:numFmt formatCode="#,##0.0" sourceLinked="1"/>
        <c:majorTickMark val="out"/>
        <c:minorTickMark val="none"/>
        <c:tickLblPos val="nextTo"/>
        <c:txPr>
          <a:bodyPr rot="0" vert="horz"/>
          <a:lstStyle/>
          <a:p>
            <a:pPr>
              <a:defRPr lang="es-ES"/>
            </a:pPr>
            <a:endParaRPr lang="es-ES"/>
          </a:p>
        </c:txPr>
        <c:crossAx val="273245112"/>
        <c:crosses val="autoZero"/>
        <c:crossBetween val="between"/>
      </c:valAx>
      <c:catAx>
        <c:axId val="273245896"/>
        <c:scaling>
          <c:orientation val="minMax"/>
        </c:scaling>
        <c:delete val="1"/>
        <c:axPos val="b"/>
        <c:numFmt formatCode="0_)" sourceLinked="1"/>
        <c:majorTickMark val="out"/>
        <c:minorTickMark val="none"/>
        <c:tickLblPos val="none"/>
        <c:crossAx val="273909592"/>
        <c:crosses val="autoZero"/>
        <c:auto val="1"/>
        <c:lblAlgn val="ctr"/>
        <c:lblOffset val="100"/>
        <c:noMultiLvlLbl val="0"/>
      </c:catAx>
      <c:valAx>
        <c:axId val="273909592"/>
        <c:scaling>
          <c:orientation val="minMax"/>
          <c:max val="100"/>
        </c:scaling>
        <c:delete val="0"/>
        <c:axPos val="r"/>
        <c:title>
          <c:tx>
            <c:rich>
              <a:bodyPr rot="0" vert="horz"/>
              <a:lstStyle/>
              <a:p>
                <a:pPr algn="ctr">
                  <a:defRPr lang="es-ES"/>
                </a:pPr>
                <a:r>
                  <a:rPr lang="es-ES"/>
                  <a:t>Por ciento</a:t>
                </a:r>
              </a:p>
            </c:rich>
          </c:tx>
          <c:layout>
            <c:manualLayout>
              <c:xMode val="edge"/>
              <c:yMode val="edge"/>
              <c:x val="0.90573454913880469"/>
              <c:y val="2.6297845581805843E-2"/>
            </c:manualLayout>
          </c:layout>
          <c:overlay val="0"/>
          <c:spPr>
            <a:noFill/>
            <a:ln w="25400">
              <a:noFill/>
            </a:ln>
          </c:spPr>
        </c:title>
        <c:numFmt formatCode="#,##0.0" sourceLinked="1"/>
        <c:majorTickMark val="out"/>
        <c:minorTickMark val="none"/>
        <c:tickLblPos val="nextTo"/>
        <c:txPr>
          <a:bodyPr rot="0" vert="horz"/>
          <a:lstStyle/>
          <a:p>
            <a:pPr>
              <a:defRPr lang="es-ES"/>
            </a:pPr>
            <a:endParaRPr lang="es-ES"/>
          </a:p>
        </c:txPr>
        <c:crossAx val="273245896"/>
        <c:crosses val="max"/>
        <c:crossBetween val="between"/>
        <c:majorUnit val="20"/>
      </c:valAx>
    </c:plotArea>
    <c:legend>
      <c:legendPos val="r"/>
      <c:layout>
        <c:manualLayout>
          <c:xMode val="edge"/>
          <c:yMode val="edge"/>
          <c:x val="1.5385364063534615E-2"/>
          <c:y val="0.82248250218719998"/>
          <c:w val="0.96796033474539089"/>
          <c:h val="0.17336313429571359"/>
        </c:manualLayout>
      </c:layout>
      <c:overlay val="0"/>
      <c:spPr>
        <a:ln>
          <a:noFill/>
        </a:ln>
      </c:spPr>
      <c:txPr>
        <a:bodyPr/>
        <a:lstStyle/>
        <a:p>
          <a:pPr>
            <a:defRPr lang="es-ES"/>
          </a:pPr>
          <a:endParaRPr lang="es-ES"/>
        </a:p>
      </c:txPr>
    </c:legend>
    <c:plotVisOnly val="1"/>
    <c:dispBlanksAs val="gap"/>
    <c:showDLblsOverMax val="0"/>
  </c:chart>
  <c:spPr>
    <a:noFill/>
    <a:ln w="9525">
      <a:noFill/>
    </a:ln>
  </c:spPr>
  <c:txPr>
    <a:bodyPr/>
    <a:lstStyle/>
    <a:p>
      <a:pPr>
        <a:defRPr sz="900" b="0" i="0" u="none" strike="noStrike" baseline="0">
          <a:solidFill>
            <a:srgbClr val="000000"/>
          </a:solidFill>
          <a:latin typeface="Arial" pitchFamily="34" charset="0"/>
          <a:ea typeface="Calibri"/>
          <a:cs typeface="Arial" pitchFamily="34" charset="0"/>
        </a:defRPr>
      </a:pPr>
      <a:endParaRPr lang="es-ES"/>
    </a:p>
  </c:txPr>
  <c:printSettings>
    <c:headerFooter/>
    <c:pageMargins b="0.75000000000001465" l="0.70000000000000062" r="0.70000000000000062" t="0.75000000000001465" header="0.30000000000000032" footer="0.30000000000000032"/>
    <c:pageSetup orientation="portrait"/>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plotArea>
      <c:layout>
        <c:manualLayout>
          <c:layoutTarget val="inner"/>
          <c:xMode val="edge"/>
          <c:yMode val="edge"/>
          <c:x val="0.10487895716945997"/>
          <c:y val="5.2498723700727522E-2"/>
          <c:w val="0.82929611071343368"/>
          <c:h val="0.58109401887677969"/>
        </c:manualLayout>
      </c:layout>
      <c:barChart>
        <c:barDir val="col"/>
        <c:grouping val="clustered"/>
        <c:varyColors val="0"/>
        <c:ser>
          <c:idx val="0"/>
          <c:order val="0"/>
          <c:tx>
            <c:strRef>
              <c:f>'19 (21)'!$K$37</c:f>
              <c:strCache>
                <c:ptCount val="1"/>
                <c:pt idx="0">
                  <c:v>Superficie 2003 (Mha)</c:v>
                </c:pt>
              </c:strCache>
            </c:strRef>
          </c:tx>
          <c:invertIfNegative val="0"/>
          <c:dLbls>
            <c:spPr>
              <a:noFill/>
              <a:ln w="25400">
                <a:noFill/>
              </a:ln>
            </c:spPr>
            <c:txPr>
              <a:bodyPr rot="5400000" vert="horz"/>
              <a:lstStyle/>
              <a:p>
                <a:pPr algn="ctr">
                  <a:defRPr lang="es-ES"/>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'19 (21)'!$J$38:$J$45</c:f>
              <c:strCache>
                <c:ptCount val="8"/>
                <c:pt idx="0">
                  <c:v>Superficie agrícola</c:v>
                </c:pt>
                <c:pt idx="1">
                  <c:v>Arables y cultivos permanentes</c:v>
                </c:pt>
                <c:pt idx="2">
                  <c:v>Tierras arables</c:v>
                </c:pt>
                <c:pt idx="3">
                  <c:v>Cultivos temporales</c:v>
                </c:pt>
                <c:pt idx="4">
                  <c:v>Cultivos permanentes </c:v>
                </c:pt>
                <c:pt idx="5">
                  <c:v>Praderas y pastos permanentes</c:v>
                </c:pt>
                <c:pt idx="6">
                  <c:v>Superficie no agrícola</c:v>
                </c:pt>
                <c:pt idx="7">
                  <c:v>Superficie forestal</c:v>
                </c:pt>
              </c:strCache>
            </c:strRef>
          </c:cat>
          <c:val>
            <c:numRef>
              <c:f>'19 (21)'!$K$38:$K$45</c:f>
              <c:numCache>
                <c:formatCode>#,##0.0</c:formatCode>
                <c:ptCount val="8"/>
                <c:pt idx="0">
                  <c:v>6638.2999999999993</c:v>
                </c:pt>
                <c:pt idx="1">
                  <c:v>4182.7</c:v>
                </c:pt>
                <c:pt idx="2">
                  <c:v>2205.5</c:v>
                </c:pt>
                <c:pt idx="3">
                  <c:v>1203.7</c:v>
                </c:pt>
                <c:pt idx="4">
                  <c:v>1046.634</c:v>
                </c:pt>
                <c:pt idx="5">
                  <c:v>2455.6</c:v>
                </c:pt>
                <c:pt idx="6">
                  <c:v>4350.2999999999993</c:v>
                </c:pt>
                <c:pt idx="7">
                  <c:v>3014.1</c:v>
                </c:pt>
              </c:numCache>
            </c:numRef>
          </c:val>
        </c:ser>
        <c:ser>
          <c:idx val="1"/>
          <c:order val="1"/>
          <c:tx>
            <c:strRef>
              <c:f>'19 (21)'!$L$37</c:f>
              <c:strCache>
                <c:ptCount val="1"/>
                <c:pt idx="0">
                  <c:v>Superficie 2017(Mha)</c:v>
                </c:pt>
              </c:strCache>
            </c:strRef>
          </c:tx>
          <c:invertIfNegative val="0"/>
          <c:dLbls>
            <c:spPr>
              <a:noFill/>
              <a:ln w="25400">
                <a:noFill/>
              </a:ln>
            </c:spPr>
            <c:txPr>
              <a:bodyPr rot="5400000" vert="horz"/>
              <a:lstStyle/>
              <a:p>
                <a:pPr algn="ctr">
                  <a:defRPr lang="es-ES"/>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'19 (21)'!$J$38:$J$45</c:f>
              <c:strCache>
                <c:ptCount val="8"/>
                <c:pt idx="0">
                  <c:v>Superficie agrícola</c:v>
                </c:pt>
                <c:pt idx="1">
                  <c:v>Arables y cultivos permanentes</c:v>
                </c:pt>
                <c:pt idx="2">
                  <c:v>Tierras arables</c:v>
                </c:pt>
                <c:pt idx="3">
                  <c:v>Cultivos temporales</c:v>
                </c:pt>
                <c:pt idx="4">
                  <c:v>Cultivos permanentes </c:v>
                </c:pt>
                <c:pt idx="5">
                  <c:v>Praderas y pastos permanentes</c:v>
                </c:pt>
                <c:pt idx="6">
                  <c:v>Superficie no agrícola</c:v>
                </c:pt>
                <c:pt idx="7">
                  <c:v>Superficie forestal</c:v>
                </c:pt>
              </c:strCache>
            </c:strRef>
          </c:cat>
          <c:val>
            <c:numRef>
              <c:f>'19 (21)'!$L$38:$L$45</c:f>
              <c:numCache>
                <c:formatCode>#,##0.0</c:formatCode>
                <c:ptCount val="8"/>
                <c:pt idx="0">
                  <c:v>6300.2</c:v>
                </c:pt>
                <c:pt idx="1">
                  <c:v>3561.8</c:v>
                </c:pt>
                <c:pt idx="2">
                  <c:v>2392.8000000000002</c:v>
                </c:pt>
                <c:pt idx="3" formatCode="0.0">
                  <c:v>912.8</c:v>
                </c:pt>
                <c:pt idx="4" formatCode="0.0">
                  <c:v>1169</c:v>
                </c:pt>
                <c:pt idx="5">
                  <c:v>2738.3999999999996</c:v>
                </c:pt>
                <c:pt idx="6">
                  <c:v>4688.2</c:v>
                </c:pt>
                <c:pt idx="7" formatCode="0.0">
                  <c:v>3339.4</c:v>
                </c:pt>
              </c:numCache>
            </c:numRef>
          </c:val>
        </c:ser>
        <c:dLbls>
          <c:showLegendKey val="0"/>
          <c:showVal val="0"/>
          <c:showCatName val="0"/>
          <c:showSerName val="0"/>
          <c:showPercent val="0"/>
          <c:showBubbleSize val="0"/>
        </c:dLbls>
        <c:gapWidth val="150"/>
        <c:axId val="273910768"/>
        <c:axId val="273911160"/>
      </c:barChart>
      <c:barChart>
        <c:barDir val="col"/>
        <c:grouping val="clustered"/>
        <c:varyColors val="0"/>
        <c:ser>
          <c:idx val="2"/>
          <c:order val="2"/>
          <c:tx>
            <c:strRef>
              <c:f>'19 (21)'!$M$37</c:f>
              <c:strCache>
                <c:ptCount val="1"/>
                <c:pt idx="0">
                  <c:v>Variación promedio anual 2003-2014 (%)</c:v>
                </c:pt>
              </c:strCache>
            </c:strRef>
          </c:tx>
          <c:invertIfNegative val="0"/>
          <c:dLbls>
            <c:spPr>
              <a:noFill/>
              <a:ln w="25400">
                <a:noFill/>
              </a:ln>
            </c:spPr>
            <c:txPr>
              <a:bodyPr/>
              <a:lstStyle/>
              <a:p>
                <a:pPr>
                  <a:defRPr lang="es-ES"/>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'19 (21)'!$J$38:$J$45</c:f>
              <c:strCache>
                <c:ptCount val="8"/>
                <c:pt idx="0">
                  <c:v>Superficie agrícola</c:v>
                </c:pt>
                <c:pt idx="1">
                  <c:v>Arables y cultivos permanentes</c:v>
                </c:pt>
                <c:pt idx="2">
                  <c:v>Tierras arables</c:v>
                </c:pt>
                <c:pt idx="3">
                  <c:v>Cultivos temporales</c:v>
                </c:pt>
                <c:pt idx="4">
                  <c:v>Cultivos permanentes </c:v>
                </c:pt>
                <c:pt idx="5">
                  <c:v>Praderas y pastos permanentes</c:v>
                </c:pt>
                <c:pt idx="6">
                  <c:v>Superficie no agrícola</c:v>
                </c:pt>
                <c:pt idx="7">
                  <c:v>Superficie forestal</c:v>
                </c:pt>
              </c:strCache>
            </c:strRef>
          </c:cat>
          <c:val>
            <c:numRef>
              <c:f>'19 (21)'!$M$38:$M$45</c:f>
              <c:numCache>
                <c:formatCode>#,##0.0</c:formatCode>
                <c:ptCount val="8"/>
                <c:pt idx="0">
                  <c:v>-0.372693251767231</c:v>
                </c:pt>
                <c:pt idx="1">
                  <c:v>-1.1412303928621914</c:v>
                </c:pt>
                <c:pt idx="2">
                  <c:v>0.58391235927137686</c:v>
                </c:pt>
                <c:pt idx="3">
                  <c:v>-1.9565954615750614</c:v>
                </c:pt>
                <c:pt idx="4">
                  <c:v>0.79290829863536416</c:v>
                </c:pt>
                <c:pt idx="5">
                  <c:v>0.78162945273043682</c:v>
                </c:pt>
                <c:pt idx="6">
                  <c:v>0.5357436097889412</c:v>
                </c:pt>
                <c:pt idx="7">
                  <c:v>0.73475670124738546</c:v>
                </c:pt>
              </c:numCache>
            </c:numRef>
          </c:val>
        </c:ser>
        <c:dLbls>
          <c:showLegendKey val="0"/>
          <c:showVal val="0"/>
          <c:showCatName val="0"/>
          <c:showSerName val="0"/>
          <c:showPercent val="0"/>
          <c:showBubbleSize val="0"/>
        </c:dLbls>
        <c:gapWidth val="150"/>
        <c:axId val="273911552"/>
        <c:axId val="273911944"/>
      </c:barChart>
      <c:catAx>
        <c:axId val="273910768"/>
        <c:scaling>
          <c:orientation val="minMax"/>
        </c:scaling>
        <c:delete val="0"/>
        <c:axPos val="b"/>
        <c:numFmt formatCode="General" sourceLinked="1"/>
        <c:majorTickMark val="out"/>
        <c:minorTickMark val="none"/>
        <c:tickLblPos val="nextTo"/>
        <c:txPr>
          <a:bodyPr rot="-2340000" vert="horz"/>
          <a:lstStyle/>
          <a:p>
            <a:pPr>
              <a:defRPr lang="es-ES"/>
            </a:pPr>
            <a:endParaRPr lang="es-ES"/>
          </a:p>
        </c:txPr>
        <c:crossAx val="273911160"/>
        <c:crosses val="autoZero"/>
        <c:auto val="1"/>
        <c:lblAlgn val="ctr"/>
        <c:lblOffset val="100"/>
        <c:noMultiLvlLbl val="0"/>
      </c:catAx>
      <c:valAx>
        <c:axId val="273911160"/>
        <c:scaling>
          <c:orientation val="minMax"/>
          <c:max val="20000"/>
          <c:min val="0"/>
        </c:scaling>
        <c:delete val="0"/>
        <c:axPos val="l"/>
        <c:numFmt formatCode="#\ ##0" sourceLinked="0"/>
        <c:majorTickMark val="out"/>
        <c:minorTickMark val="none"/>
        <c:tickLblPos val="nextTo"/>
        <c:spPr>
          <a:ln>
            <a:noFill/>
          </a:ln>
        </c:spPr>
        <c:txPr>
          <a:bodyPr rot="0" vert="horz"/>
          <a:lstStyle/>
          <a:p>
            <a:pPr>
              <a:defRPr lang="es-ES">
                <a:solidFill>
                  <a:schemeClr val="bg1"/>
                </a:solidFill>
              </a:defRPr>
            </a:pPr>
            <a:endParaRPr lang="es-ES"/>
          </a:p>
        </c:txPr>
        <c:crossAx val="273910768"/>
        <c:crosses val="autoZero"/>
        <c:crossBetween val="between"/>
        <c:majorUnit val="3000"/>
      </c:valAx>
      <c:catAx>
        <c:axId val="273911552"/>
        <c:scaling>
          <c:orientation val="minMax"/>
        </c:scaling>
        <c:delete val="1"/>
        <c:axPos val="b"/>
        <c:numFmt formatCode="General" sourceLinked="1"/>
        <c:majorTickMark val="out"/>
        <c:minorTickMark val="none"/>
        <c:tickLblPos val="none"/>
        <c:crossAx val="273911944"/>
        <c:crossesAt val="0"/>
        <c:auto val="1"/>
        <c:lblAlgn val="ctr"/>
        <c:lblOffset val="100"/>
        <c:noMultiLvlLbl val="0"/>
      </c:catAx>
      <c:valAx>
        <c:axId val="273911944"/>
        <c:scaling>
          <c:orientation val="minMax"/>
          <c:max val="5"/>
          <c:min val="-20"/>
        </c:scaling>
        <c:delete val="0"/>
        <c:axPos val="r"/>
        <c:numFmt formatCode="#,##0.0" sourceLinked="0"/>
        <c:majorTickMark val="out"/>
        <c:minorTickMark val="none"/>
        <c:tickLblPos val="nextTo"/>
        <c:spPr>
          <a:ln>
            <a:noFill/>
          </a:ln>
        </c:spPr>
        <c:txPr>
          <a:bodyPr rot="0" vert="horz"/>
          <a:lstStyle/>
          <a:p>
            <a:pPr>
              <a:defRPr lang="es-ES">
                <a:solidFill>
                  <a:schemeClr val="bg1"/>
                </a:solidFill>
              </a:defRPr>
            </a:pPr>
            <a:endParaRPr lang="es-ES"/>
          </a:p>
        </c:txPr>
        <c:crossAx val="273911552"/>
        <c:crosses val="max"/>
        <c:crossBetween val="between"/>
        <c:majorUnit val="15"/>
      </c:valAx>
    </c:plotArea>
    <c:legend>
      <c:legendPos val="r"/>
      <c:layout>
        <c:manualLayout>
          <c:xMode val="edge"/>
          <c:yMode val="edge"/>
          <c:x val="1.7355793772332824E-2"/>
          <c:y val="0.93333588268356715"/>
          <c:w val="0.9724349157733535"/>
          <c:h val="5.3333333333334523E-2"/>
        </c:manualLayout>
      </c:layout>
      <c:overlay val="0"/>
      <c:txPr>
        <a:bodyPr/>
        <a:lstStyle/>
        <a:p>
          <a:pPr>
            <a:defRPr lang="es-ES"/>
          </a:pPr>
          <a:endParaRPr lang="es-ES"/>
        </a:p>
      </c:txPr>
    </c:legend>
    <c:plotVisOnly val="1"/>
    <c:dispBlanksAs val="gap"/>
    <c:showDLblsOverMax val="0"/>
  </c:chart>
  <c:spPr>
    <a:noFill/>
    <a:ln w="9525">
      <a:noFill/>
    </a:ln>
  </c:spPr>
  <c:txPr>
    <a:bodyPr/>
    <a:lstStyle/>
    <a:p>
      <a:pPr>
        <a:defRPr sz="900" b="0" i="0" u="none" strike="noStrike" baseline="0">
          <a:solidFill>
            <a:srgbClr val="000000"/>
          </a:solidFill>
          <a:latin typeface="Arial" pitchFamily="34" charset="0"/>
          <a:ea typeface="Myriad Web"/>
          <a:cs typeface="Arial" pitchFamily="34" charset="0"/>
        </a:defRPr>
      </a:pPr>
      <a:endParaRPr lang="es-ES"/>
    </a:p>
  </c:txPr>
  <c:printSettings>
    <c:headerFooter/>
    <c:pageMargins b="0.75000000000001465" l="0.70000000000000062" r="0.70000000000000062" t="0.75000000000001465" header="0.30000000000000032" footer="0.3000000000000003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0"/>
      <c:hPercent val="50"/>
      <c:rotY val="0"/>
      <c:depthPercent val="80"/>
      <c:rAngAx val="1"/>
    </c:view3D>
    <c:floor>
      <c:thickness val="0"/>
      <c:spPr>
        <a:gradFill>
          <a:gsLst>
            <a:gs pos="0">
              <a:srgbClr val="D6B19C"/>
            </a:gs>
            <a:gs pos="30000">
              <a:srgbClr val="D49E6C"/>
            </a:gs>
            <a:gs pos="70000">
              <a:srgbClr val="A65528"/>
            </a:gs>
            <a:gs pos="100000">
              <a:srgbClr val="663012"/>
            </a:gs>
          </a:gsLst>
          <a:lin ang="5400000" scaled="0"/>
        </a:gradFill>
        <a:ln w="3175">
          <a:solidFill>
            <a:srgbClr val="000000"/>
          </a:solidFill>
          <a:prstDash val="solid"/>
        </a:ln>
      </c:spPr>
    </c:floor>
    <c:sideWall>
      <c:thickness val="0"/>
      <c:spPr>
        <a:noFill/>
        <a:ln w="25400">
          <a:noFill/>
        </a:ln>
      </c:spPr>
    </c:sideWall>
    <c:backWall>
      <c:thickness val="0"/>
      <c:spPr>
        <a:noFill/>
        <a:ln w="25400">
          <a:noFill/>
        </a:ln>
      </c:spPr>
    </c:backWall>
    <c:plotArea>
      <c:layout>
        <c:manualLayout>
          <c:layoutTarget val="inner"/>
          <c:xMode val="edge"/>
          <c:yMode val="edge"/>
          <c:x val="0.26661006659881831"/>
          <c:y val="2.4030280106347644E-2"/>
          <c:w val="0.73224440351556574"/>
          <c:h val="0.80584780560966462"/>
        </c:manualLayout>
      </c:layout>
      <c:bar3DChart>
        <c:barDir val="col"/>
        <c:grouping val="clustered"/>
        <c:varyColors val="0"/>
        <c:ser>
          <c:idx val="0"/>
          <c:order val="0"/>
          <c:tx>
            <c:strRef>
              <c:f>'22 (23)'!$H$46</c:f>
              <c:strCache>
                <c:ptCount val="1"/>
                <c:pt idx="0">
                  <c:v>Superficie boscosa (%)</c:v>
                </c:pt>
              </c:strCache>
            </c:strRef>
          </c:tx>
          <c:spPr>
            <a:solidFill>
              <a:srgbClr val="008000"/>
            </a:solidFill>
            <a:ln w="12700">
              <a:solidFill>
                <a:srgbClr val="000000"/>
              </a:solidFill>
              <a:prstDash val="solid"/>
            </a:ln>
          </c:spPr>
          <c:invertIfNegative val="0"/>
          <c:cat>
            <c:numRef>
              <c:f>'22 (23)'!$P$45:$X$45</c:f>
              <c:numCache>
                <c:formatCode>0_)</c:formatCode>
                <c:ptCount val="9"/>
                <c:pt idx="0">
                  <c:v>2011</c:v>
                </c:pt>
                <c:pt idx="1">
                  <c:v>2012</c:v>
                </c:pt>
                <c:pt idx="2">
                  <c:v>2013</c:v>
                </c:pt>
                <c:pt idx="3">
                  <c:v>2014</c:v>
                </c:pt>
                <c:pt idx="4">
                  <c:v>2015</c:v>
                </c:pt>
                <c:pt idx="5">
                  <c:v>2016</c:v>
                </c:pt>
                <c:pt idx="6">
                  <c:v>2017</c:v>
                </c:pt>
                <c:pt idx="7">
                  <c:v>2018</c:v>
                </c:pt>
                <c:pt idx="8">
                  <c:v>2019</c:v>
                </c:pt>
              </c:numCache>
            </c:numRef>
          </c:cat>
          <c:val>
            <c:numRef>
              <c:f>'22 (23)'!$P$46:$X$46</c:f>
              <c:numCache>
                <c:formatCode>0.0</c:formatCode>
                <c:ptCount val="9"/>
                <c:pt idx="0">
                  <c:v>28</c:v>
                </c:pt>
                <c:pt idx="1">
                  <c:v>28.658953206066272</c:v>
                </c:pt>
                <c:pt idx="2">
                  <c:v>28.9</c:v>
                </c:pt>
                <c:pt idx="3">
                  <c:v>29.805348235382368</c:v>
                </c:pt>
                <c:pt idx="4">
                  <c:v>30.585345499347916</c:v>
                </c:pt>
                <c:pt idx="5">
                  <c:v>31.1</c:v>
                </c:pt>
                <c:pt idx="6">
                  <c:v>31.232287470680809</c:v>
                </c:pt>
                <c:pt idx="7" formatCode="0.0_)">
                  <c:v>31.494549924016308</c:v>
                </c:pt>
                <c:pt idx="8" formatCode="0.0_)">
                  <c:v>31.66228344310537</c:v>
                </c:pt>
              </c:numCache>
            </c:numRef>
          </c:val>
        </c:ser>
        <c:dLbls>
          <c:showLegendKey val="0"/>
          <c:showVal val="0"/>
          <c:showCatName val="0"/>
          <c:showSerName val="0"/>
          <c:showPercent val="0"/>
          <c:showBubbleSize val="0"/>
        </c:dLbls>
        <c:gapWidth val="63"/>
        <c:shape val="cone"/>
        <c:axId val="273912336"/>
        <c:axId val="273912728"/>
        <c:axId val="0"/>
      </c:bar3DChart>
      <c:catAx>
        <c:axId val="273912336"/>
        <c:scaling>
          <c:orientation val="minMax"/>
        </c:scaling>
        <c:delete val="0"/>
        <c:axPos val="b"/>
        <c:numFmt formatCode="0_)" sourceLinked="1"/>
        <c:majorTickMark val="out"/>
        <c:minorTickMark val="none"/>
        <c:tickLblPos val="low"/>
        <c:spPr>
          <a:ln w="3175">
            <a:solidFill>
              <a:srgbClr val="000000"/>
            </a:solidFill>
            <a:prstDash val="solid"/>
          </a:ln>
        </c:spPr>
        <c:txPr>
          <a:bodyPr rot="0" vert="horz"/>
          <a:lstStyle/>
          <a:p>
            <a:pPr>
              <a:defRPr lang="es-ES"/>
            </a:pPr>
            <a:endParaRPr lang="es-ES"/>
          </a:p>
        </c:txPr>
        <c:crossAx val="273912728"/>
        <c:crosses val="autoZero"/>
        <c:auto val="1"/>
        <c:lblAlgn val="ctr"/>
        <c:lblOffset val="100"/>
        <c:tickLblSkip val="1"/>
        <c:tickMarkSkip val="1"/>
        <c:noMultiLvlLbl val="0"/>
      </c:catAx>
      <c:valAx>
        <c:axId val="273912728"/>
        <c:scaling>
          <c:orientation val="minMax"/>
        </c:scaling>
        <c:delete val="0"/>
        <c:axPos val="l"/>
        <c:title>
          <c:tx>
            <c:rich>
              <a:bodyPr rot="0" vert="horz"/>
              <a:lstStyle/>
              <a:p>
                <a:pPr>
                  <a:defRPr lang="es-ES"/>
                </a:pPr>
                <a:r>
                  <a:rPr lang="en-US"/>
                  <a:t>Por ciento</a:t>
                </a:r>
              </a:p>
            </c:rich>
          </c:tx>
          <c:layout>
            <c:manualLayout>
              <c:xMode val="edge"/>
              <c:yMode val="edge"/>
              <c:x val="0.11709208050106616"/>
              <c:y val="2.3952728853016962E-2"/>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lang="es-ES"/>
            </a:pPr>
            <a:endParaRPr lang="es-ES"/>
          </a:p>
        </c:txPr>
        <c:crossAx val="273912336"/>
        <c:crosses val="autoZero"/>
        <c:crossBetween val="between"/>
      </c:valAx>
      <c:dTable>
        <c:showHorzBorder val="1"/>
        <c:showVertBorder val="1"/>
        <c:showOutline val="1"/>
        <c:showKeys val="1"/>
        <c:spPr>
          <a:ln w="3175">
            <a:solidFill>
              <a:srgbClr val="000000"/>
            </a:solidFill>
            <a:prstDash val="solid"/>
          </a:ln>
        </c:spPr>
        <c:txPr>
          <a:bodyPr/>
          <a:lstStyle/>
          <a:p>
            <a:pPr rtl="0">
              <a:defRPr lang="es-ES"/>
            </a:pPr>
            <a:endParaRPr lang="es-ES"/>
          </a:p>
        </c:txPr>
      </c:dTable>
      <c:spPr>
        <a:noFill/>
        <a:ln w="25400">
          <a:noFill/>
        </a:ln>
      </c:spPr>
    </c:plotArea>
    <c:plotVisOnly val="1"/>
    <c:dispBlanksAs val="gap"/>
    <c:showDLblsOverMax val="0"/>
  </c:chart>
  <c:spPr>
    <a:solidFill>
      <a:srgbClr val="FFFFFF"/>
    </a:solidFill>
    <a:ln w="9525">
      <a:noFill/>
    </a:ln>
  </c:spPr>
  <c:txPr>
    <a:bodyPr/>
    <a:lstStyle/>
    <a:p>
      <a:pPr>
        <a:defRPr sz="900" b="0" i="0" u="none" strike="noStrike" baseline="0">
          <a:solidFill>
            <a:srgbClr val="000000"/>
          </a:solidFill>
          <a:latin typeface="Arial" pitchFamily="34" charset="0"/>
          <a:ea typeface="Myriad Pro"/>
          <a:cs typeface="Arial" pitchFamily="34" charset="0"/>
        </a:defRPr>
      </a:pPr>
      <a:endParaRPr lang="es-ES"/>
    </a:p>
  </c:txPr>
  <c:printSettings>
    <c:headerFooter alignWithMargins="0"/>
    <c:pageMargins b="1" l="0.75000000000001465" r="0.75000000000001465" t="1" header="0" footer="0"/>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autoTitleDeleted val="0"/>
    <c:plotArea>
      <c:layout>
        <c:manualLayout>
          <c:layoutTarget val="inner"/>
          <c:xMode val="edge"/>
          <c:yMode val="edge"/>
          <c:x val="0.10550217920007712"/>
          <c:y val="0.12977481204679925"/>
          <c:w val="0.83996937882764156"/>
          <c:h val="0.51485255519530648"/>
        </c:manualLayout>
      </c:layout>
      <c:areaChart>
        <c:grouping val="standard"/>
        <c:varyColors val="0"/>
        <c:ser>
          <c:idx val="0"/>
          <c:order val="0"/>
          <c:cat>
            <c:strRef>
              <c:f>'28 (28)'!$P$49:$P$65</c:f>
              <c:strCache>
                <c:ptCount val="17"/>
                <c:pt idx="0">
                  <c:v>Cuba</c:v>
                </c:pt>
                <c:pt idx="1">
                  <c:v>Pinar del Río</c:v>
                </c:pt>
                <c:pt idx="2">
                  <c:v>Artemisa</c:v>
                </c:pt>
                <c:pt idx="3">
                  <c:v>La Habana</c:v>
                </c:pt>
                <c:pt idx="4">
                  <c:v>Mayabeque</c:v>
                </c:pt>
                <c:pt idx="5">
                  <c:v>Matanzas</c:v>
                </c:pt>
                <c:pt idx="6">
                  <c:v>Villa Clara</c:v>
                </c:pt>
                <c:pt idx="7">
                  <c:v>Cienfuegos</c:v>
                </c:pt>
                <c:pt idx="8">
                  <c:v>Sancti Spíritus</c:v>
                </c:pt>
                <c:pt idx="9">
                  <c:v>Ciego de Ávila</c:v>
                </c:pt>
                <c:pt idx="10">
                  <c:v>Camagüey</c:v>
                </c:pt>
                <c:pt idx="11">
                  <c:v>Las Tunas</c:v>
                </c:pt>
                <c:pt idx="12">
                  <c:v>Holguín</c:v>
                </c:pt>
                <c:pt idx="13">
                  <c:v>Granma</c:v>
                </c:pt>
                <c:pt idx="14">
                  <c:v>Santiago de Cuba</c:v>
                </c:pt>
                <c:pt idx="15">
                  <c:v>Guantánamo</c:v>
                </c:pt>
                <c:pt idx="16">
                  <c:v>Isla de la Juventud</c:v>
                </c:pt>
              </c:strCache>
            </c:strRef>
          </c:cat>
          <c:val>
            <c:numRef>
              <c:f>'28 (28)'!$R$49:$R$65</c:f>
              <c:numCache>
                <c:formatCode>#,##0.0</c:formatCode>
                <c:ptCount val="17"/>
                <c:pt idx="0">
                  <c:v>15.494210668139976</c:v>
                </c:pt>
                <c:pt idx="1">
                  <c:v>15.86482720115627</c:v>
                </c:pt>
                <c:pt idx="2">
                  <c:v>6.7078166684985163</c:v>
                </c:pt>
                <c:pt idx="3">
                  <c:v>2.0542114080136216</c:v>
                </c:pt>
                <c:pt idx="4">
                  <c:v>0.61167634041257435</c:v>
                </c:pt>
                <c:pt idx="5">
                  <c:v>44.201658437798407</c:v>
                </c:pt>
                <c:pt idx="6">
                  <c:v>5.3584186994237868</c:v>
                </c:pt>
                <c:pt idx="7">
                  <c:v>1.6628428046535728</c:v>
                </c:pt>
                <c:pt idx="8">
                  <c:v>16.773248264790595</c:v>
                </c:pt>
                <c:pt idx="9">
                  <c:v>5.3663126610094611</c:v>
                </c:pt>
                <c:pt idx="10">
                  <c:v>13.062713503564241</c:v>
                </c:pt>
                <c:pt idx="11">
                  <c:v>0.97411363546732277</c:v>
                </c:pt>
                <c:pt idx="12">
                  <c:v>3.6753503795688238</c:v>
                </c:pt>
                <c:pt idx="13">
                  <c:v>15.854811899348478</c:v>
                </c:pt>
                <c:pt idx="14">
                  <c:v>12.796694809386331</c:v>
                </c:pt>
                <c:pt idx="15">
                  <c:v>35.548811035073122</c:v>
                </c:pt>
                <c:pt idx="16">
                  <c:v>55.236910307654782</c:v>
                </c:pt>
              </c:numCache>
            </c:numRef>
          </c:val>
        </c:ser>
        <c:dLbls>
          <c:showLegendKey val="0"/>
          <c:showVal val="0"/>
          <c:showCatName val="0"/>
          <c:showSerName val="0"/>
          <c:showPercent val="0"/>
          <c:showBubbleSize val="0"/>
        </c:dLbls>
        <c:axId val="276054200"/>
        <c:axId val="276054592"/>
      </c:areaChart>
      <c:catAx>
        <c:axId val="276054200"/>
        <c:scaling>
          <c:orientation val="minMax"/>
        </c:scaling>
        <c:delete val="0"/>
        <c:axPos val="b"/>
        <c:numFmt formatCode="General" sourceLinked="1"/>
        <c:majorTickMark val="out"/>
        <c:minorTickMark val="none"/>
        <c:tickLblPos val="nextTo"/>
        <c:txPr>
          <a:bodyPr rot="-5400000"/>
          <a:lstStyle/>
          <a:p>
            <a:pPr>
              <a:defRPr lang="es-ES"/>
            </a:pPr>
            <a:endParaRPr lang="es-ES"/>
          </a:p>
        </c:txPr>
        <c:crossAx val="276054592"/>
        <c:crosses val="autoZero"/>
        <c:auto val="1"/>
        <c:lblAlgn val="ctr"/>
        <c:lblOffset val="100"/>
        <c:noMultiLvlLbl val="0"/>
      </c:catAx>
      <c:valAx>
        <c:axId val="276054592"/>
        <c:scaling>
          <c:orientation val="minMax"/>
          <c:max val="50"/>
        </c:scaling>
        <c:delete val="0"/>
        <c:axPos val="l"/>
        <c:title>
          <c:tx>
            <c:rich>
              <a:bodyPr rot="0" vert="horz"/>
              <a:lstStyle/>
              <a:p>
                <a:pPr>
                  <a:defRPr lang="es-ES"/>
                </a:pPr>
                <a:r>
                  <a:rPr lang="en-US"/>
                  <a:t>Por ciento</a:t>
                </a:r>
              </a:p>
            </c:rich>
          </c:tx>
          <c:layout>
            <c:manualLayout>
              <c:xMode val="edge"/>
              <c:yMode val="edge"/>
              <c:x val="8.3332695244536896E-3"/>
              <c:y val="1.5460043779112621E-2"/>
            </c:manualLayout>
          </c:layout>
          <c:overlay val="0"/>
          <c:spPr>
            <a:noFill/>
            <a:ln w="25400">
              <a:noFill/>
            </a:ln>
          </c:spPr>
        </c:title>
        <c:numFmt formatCode="#,##0.0" sourceLinked="1"/>
        <c:majorTickMark val="out"/>
        <c:minorTickMark val="none"/>
        <c:tickLblPos val="nextTo"/>
        <c:txPr>
          <a:bodyPr/>
          <a:lstStyle/>
          <a:p>
            <a:pPr>
              <a:defRPr lang="es-ES"/>
            </a:pPr>
            <a:endParaRPr lang="es-ES"/>
          </a:p>
        </c:txPr>
        <c:crossAx val="276054200"/>
        <c:crosses val="autoZero"/>
        <c:crossBetween val="midCat"/>
      </c:valAx>
      <c:spPr>
        <a:ln>
          <a:noFill/>
        </a:ln>
      </c:spPr>
    </c:plotArea>
    <c:plotVisOnly val="1"/>
    <c:dispBlanksAs val="zero"/>
    <c:showDLblsOverMax val="0"/>
  </c:chart>
  <c:spPr>
    <a:noFill/>
    <a:ln w="9525">
      <a:noFill/>
    </a:ln>
  </c:spPr>
  <c:txPr>
    <a:bodyPr/>
    <a:lstStyle/>
    <a:p>
      <a:pPr>
        <a:defRPr sz="900" b="0">
          <a:latin typeface="Arial" pitchFamily="34" charset="0"/>
          <a:cs typeface="Arial" pitchFamily="34" charset="0"/>
        </a:defRPr>
      </a:pPr>
      <a:endParaRPr lang="es-ES"/>
    </a:p>
  </c:txPr>
  <c:printSettings>
    <c:headerFooter/>
    <c:pageMargins b="0.75000000000001465" l="0.70000000000000062" r="0.70000000000000062" t="0.75000000000001465" header="0.30000000000000032" footer="0.30000000000000032"/>
    <c:pageSetup orientation="portrait"/>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4.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4.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4.jpeg"/></Relationships>
</file>

<file path=xl/drawings/_rels/drawing13.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8.jpeg"/></Relationships>
</file>

<file path=xl/drawings/_rels/drawing14.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image" Target="../media/image11.png"/><Relationship Id="rId1" Type="http://schemas.openxmlformats.org/officeDocument/2006/relationships/image" Target="../media/image10.png"/></Relationships>
</file>

<file path=xl/drawings/_rels/drawing15.xml.rels><?xml version="1.0" encoding="UTF-8" standalone="yes"?>
<Relationships xmlns="http://schemas.openxmlformats.org/package/2006/relationships"><Relationship Id="rId3" Type="http://schemas.openxmlformats.org/officeDocument/2006/relationships/chart" Target="../charts/chart4.xml"/><Relationship Id="rId2" Type="http://schemas.openxmlformats.org/officeDocument/2006/relationships/image" Target="../media/image13.png"/><Relationship Id="rId1" Type="http://schemas.openxmlformats.org/officeDocument/2006/relationships/image" Target="../media/image12.png"/><Relationship Id="rId5" Type="http://schemas.openxmlformats.org/officeDocument/2006/relationships/image" Target="../media/image4.jpeg"/><Relationship Id="rId4" Type="http://schemas.openxmlformats.org/officeDocument/2006/relationships/image" Target="../media/image14.png"/></Relationships>
</file>

<file path=xl/drawings/_rels/drawing17.xml.rels><?xml version="1.0" encoding="UTF-8" standalone="yes"?>
<Relationships xmlns="http://schemas.openxmlformats.org/package/2006/relationships"><Relationship Id="rId1" Type="http://schemas.openxmlformats.org/officeDocument/2006/relationships/image" Target="../media/image4.jpeg"/></Relationships>
</file>

<file path=xl/drawings/_rels/drawing18.xml.rels><?xml version="1.0" encoding="UTF-8" standalone="yes"?>
<Relationships xmlns="http://schemas.openxmlformats.org/package/2006/relationships"><Relationship Id="rId1" Type="http://schemas.openxmlformats.org/officeDocument/2006/relationships/image" Target="../media/image4.jpeg"/></Relationships>
</file>

<file path=xl/drawings/_rels/drawing19.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chart" Target="../charts/chart5.xml"/></Relationships>
</file>

<file path=xl/drawings/_rels/drawing2.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eg"/></Relationships>
</file>

<file path=xl/drawings/_rels/drawing20.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chart" Target="../charts/chart6.xml"/></Relationships>
</file>

<file path=xl/drawings/_rels/drawing21.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chart" Target="../charts/chart7.xml"/></Relationships>
</file>

<file path=xl/drawings/_rels/drawing22.xml.rels><?xml version="1.0" encoding="UTF-8" standalone="yes"?>
<Relationships xmlns="http://schemas.openxmlformats.org/package/2006/relationships"><Relationship Id="rId1" Type="http://schemas.openxmlformats.org/officeDocument/2006/relationships/image" Target="../media/image15.jpeg"/></Relationships>
</file>

<file path=xl/drawings/_rels/drawing23.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chart" Target="../charts/chart8.xml"/></Relationships>
</file>

<file path=xl/drawings/_rels/drawing24.xml.rels><?xml version="1.0" encoding="UTF-8" standalone="yes"?>
<Relationships xmlns="http://schemas.openxmlformats.org/package/2006/relationships"><Relationship Id="rId1" Type="http://schemas.openxmlformats.org/officeDocument/2006/relationships/image" Target="../media/image4.jpeg"/></Relationships>
</file>

<file path=xl/drawings/_rels/drawing25.xml.rels><?xml version="1.0" encoding="UTF-8" standalone="yes"?>
<Relationships xmlns="http://schemas.openxmlformats.org/package/2006/relationships"><Relationship Id="rId1" Type="http://schemas.openxmlformats.org/officeDocument/2006/relationships/image" Target="../media/image16.jpeg"/></Relationships>
</file>

<file path=xl/drawings/_rels/drawing26.xml.rels><?xml version="1.0" encoding="UTF-8" standalone="yes"?>
<Relationships xmlns="http://schemas.openxmlformats.org/package/2006/relationships"><Relationship Id="rId1" Type="http://schemas.openxmlformats.org/officeDocument/2006/relationships/image" Target="../media/image4.jpeg"/></Relationships>
</file>

<file path=xl/drawings/_rels/drawing27.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chart" Target="../charts/chart9.xml"/></Relationships>
</file>

<file path=xl/drawings/_rels/drawing28.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17.png"/></Relationships>
</file>

<file path=xl/drawings/_rels/drawing29.xml.rels><?xml version="1.0" encoding="UTF-8" standalone="yes"?>
<Relationships xmlns="http://schemas.openxmlformats.org/package/2006/relationships"><Relationship Id="rId1" Type="http://schemas.openxmlformats.org/officeDocument/2006/relationships/image" Target="../media/image4.jpeg"/></Relationships>
</file>

<file path=xl/drawings/_rels/drawing3.xml.rels><?xml version="1.0" encoding="UTF-8" standalone="yes"?>
<Relationships xmlns="http://schemas.openxmlformats.org/package/2006/relationships"><Relationship Id="rId1" Type="http://schemas.openxmlformats.org/officeDocument/2006/relationships/image" Target="../media/image4.jpeg"/></Relationships>
</file>

<file path=xl/drawings/_rels/drawing30.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chart" Target="../charts/chart10.xml"/></Relationships>
</file>

<file path=xl/drawings/_rels/drawing32.xml.rels><?xml version="1.0" encoding="UTF-8" standalone="yes"?>
<Relationships xmlns="http://schemas.openxmlformats.org/package/2006/relationships"><Relationship Id="rId2" Type="http://schemas.openxmlformats.org/officeDocument/2006/relationships/image" Target="../media/image19.jpeg"/><Relationship Id="rId1" Type="http://schemas.openxmlformats.org/officeDocument/2006/relationships/image" Target="../media/image18.png"/></Relationships>
</file>

<file path=xl/drawings/_rels/drawing33.xml.rels><?xml version="1.0" encoding="UTF-8" standalone="yes"?>
<Relationships xmlns="http://schemas.openxmlformats.org/package/2006/relationships"><Relationship Id="rId1" Type="http://schemas.openxmlformats.org/officeDocument/2006/relationships/image" Target="../media/image4.jpeg"/></Relationships>
</file>

<file path=xl/drawings/_rels/drawing34.xml.rels><?xml version="1.0" encoding="UTF-8" standalone="yes"?>
<Relationships xmlns="http://schemas.openxmlformats.org/package/2006/relationships"><Relationship Id="rId3" Type="http://schemas.openxmlformats.org/officeDocument/2006/relationships/image" Target="../media/image21.png"/><Relationship Id="rId2" Type="http://schemas.openxmlformats.org/officeDocument/2006/relationships/image" Target="../media/image4.jpeg"/><Relationship Id="rId1" Type="http://schemas.openxmlformats.org/officeDocument/2006/relationships/image" Target="../media/image20.emf"/></Relationships>
</file>

<file path=xl/drawings/_rels/drawing35.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image" Target="../media/image20.emf"/><Relationship Id="rId1" Type="http://schemas.openxmlformats.org/officeDocument/2006/relationships/image" Target="../media/image22.png"/></Relationships>
</file>

<file path=xl/drawings/_rels/drawing36.xml.rels><?xml version="1.0" encoding="UTF-8" standalone="yes"?>
<Relationships xmlns="http://schemas.openxmlformats.org/package/2006/relationships"><Relationship Id="rId1" Type="http://schemas.openxmlformats.org/officeDocument/2006/relationships/image" Target="../media/image4.jpeg"/></Relationships>
</file>

<file path=xl/drawings/_rels/drawing37.xml.rels><?xml version="1.0" encoding="UTF-8" standalone="yes"?>
<Relationships xmlns="http://schemas.openxmlformats.org/package/2006/relationships"><Relationship Id="rId1" Type="http://schemas.openxmlformats.org/officeDocument/2006/relationships/image" Target="../media/image4.jpeg"/></Relationships>
</file>

<file path=xl/drawings/_rels/drawing38.xml.rels><?xml version="1.0" encoding="UTF-8" standalone="yes"?>
<Relationships xmlns="http://schemas.openxmlformats.org/package/2006/relationships"><Relationship Id="rId1" Type="http://schemas.openxmlformats.org/officeDocument/2006/relationships/image" Target="../media/image4.jpeg"/></Relationships>
</file>

<file path=xl/drawings/_rels/drawing39.xml.rels><?xml version="1.0" encoding="UTF-8" standalone="yes"?>
<Relationships xmlns="http://schemas.openxmlformats.org/package/2006/relationships"><Relationship Id="rId1" Type="http://schemas.openxmlformats.org/officeDocument/2006/relationships/image" Target="../media/image4.jpeg"/></Relationships>
</file>

<file path=xl/drawings/_rels/drawing4.xml.rels><?xml version="1.0" encoding="UTF-8" standalone="yes"?>
<Relationships xmlns="http://schemas.openxmlformats.org/package/2006/relationships"><Relationship Id="rId1" Type="http://schemas.openxmlformats.org/officeDocument/2006/relationships/image" Target="../media/image4.jpeg"/></Relationships>
</file>

<file path=xl/drawings/_rels/drawing40.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chart" Target="../charts/chart11.xml"/></Relationships>
</file>

<file path=xl/drawings/_rels/drawing41.xml.rels><?xml version="1.0" encoding="UTF-8" standalone="yes"?>
<Relationships xmlns="http://schemas.openxmlformats.org/package/2006/relationships"><Relationship Id="rId2" Type="http://schemas.openxmlformats.org/officeDocument/2006/relationships/image" Target="../media/image23.png"/><Relationship Id="rId1" Type="http://schemas.openxmlformats.org/officeDocument/2006/relationships/image" Target="../media/image4.jpeg"/></Relationships>
</file>

<file path=xl/drawings/_rels/drawing42.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chart" Target="../charts/chart12.xml"/></Relationships>
</file>

<file path=xl/drawings/_rels/drawing43.xml.rels><?xml version="1.0" encoding="UTF-8" standalone="yes"?>
<Relationships xmlns="http://schemas.openxmlformats.org/package/2006/relationships"><Relationship Id="rId2" Type="http://schemas.openxmlformats.org/officeDocument/2006/relationships/chart" Target="../charts/chart13.xml"/><Relationship Id="rId1" Type="http://schemas.openxmlformats.org/officeDocument/2006/relationships/image" Target="../media/image24.jpeg"/></Relationships>
</file>

<file path=xl/drawings/_rels/drawing44.xml.rels><?xml version="1.0" encoding="UTF-8" standalone="yes"?>
<Relationships xmlns="http://schemas.openxmlformats.org/package/2006/relationships"><Relationship Id="rId3" Type="http://schemas.openxmlformats.org/officeDocument/2006/relationships/image" Target="../media/image26.jpeg"/><Relationship Id="rId2" Type="http://schemas.openxmlformats.org/officeDocument/2006/relationships/image" Target="../media/image24.jpeg"/><Relationship Id="rId1" Type="http://schemas.openxmlformats.org/officeDocument/2006/relationships/image" Target="../media/image25.png"/></Relationships>
</file>

<file path=xl/drawings/_rels/drawing45.xml.rels><?xml version="1.0" encoding="UTF-8" standalone="yes"?>
<Relationships xmlns="http://schemas.openxmlformats.org/package/2006/relationships"><Relationship Id="rId1" Type="http://schemas.openxmlformats.org/officeDocument/2006/relationships/image" Target="../media/image4.jpeg"/></Relationships>
</file>

<file path=xl/drawings/_rels/drawing46.xml.rels><?xml version="1.0" encoding="UTF-8" standalone="yes"?>
<Relationships xmlns="http://schemas.openxmlformats.org/package/2006/relationships"><Relationship Id="rId3" Type="http://schemas.openxmlformats.org/officeDocument/2006/relationships/chart" Target="../charts/chart16.xml"/><Relationship Id="rId2" Type="http://schemas.openxmlformats.org/officeDocument/2006/relationships/chart" Target="../charts/chart15.xml"/><Relationship Id="rId1" Type="http://schemas.openxmlformats.org/officeDocument/2006/relationships/chart" Target="../charts/chart14.xml"/><Relationship Id="rId5" Type="http://schemas.openxmlformats.org/officeDocument/2006/relationships/image" Target="../media/image27.jpeg"/><Relationship Id="rId4" Type="http://schemas.openxmlformats.org/officeDocument/2006/relationships/chart" Target="../charts/chart17.xml"/></Relationships>
</file>

<file path=xl/drawings/_rels/drawing47.xml.rels><?xml version="1.0" encoding="UTF-8" standalone="yes"?>
<Relationships xmlns="http://schemas.openxmlformats.org/package/2006/relationships"><Relationship Id="rId1" Type="http://schemas.openxmlformats.org/officeDocument/2006/relationships/image" Target="../media/image4.jpeg"/></Relationships>
</file>

<file path=xl/drawings/_rels/drawing48.xml.rels><?xml version="1.0" encoding="UTF-8" standalone="yes"?>
<Relationships xmlns="http://schemas.openxmlformats.org/package/2006/relationships"><Relationship Id="rId1" Type="http://schemas.openxmlformats.org/officeDocument/2006/relationships/image" Target="../media/image4.jpeg"/></Relationships>
</file>

<file path=xl/drawings/_rels/drawing49.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chart" Target="../charts/chart1.xml"/></Relationships>
</file>

<file path=xl/drawings/_rels/drawing50.xml.rels><?xml version="1.0" encoding="UTF-8" standalone="yes"?>
<Relationships xmlns="http://schemas.openxmlformats.org/package/2006/relationships"><Relationship Id="rId1" Type="http://schemas.openxmlformats.org/officeDocument/2006/relationships/image" Target="../media/image4.jpeg"/></Relationships>
</file>

<file path=xl/drawings/_rels/drawing6.x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jpeg"/><Relationship Id="rId1" Type="http://schemas.openxmlformats.org/officeDocument/2006/relationships/chart" Target="../charts/chart2.xml"/></Relationships>
</file>

<file path=xl/drawings/_rels/drawing8.xml.rels><?xml version="1.0" encoding="UTF-8" standalone="yes"?>
<Relationships xmlns="http://schemas.openxmlformats.org/package/2006/relationships"><Relationship Id="rId3" Type="http://schemas.openxmlformats.org/officeDocument/2006/relationships/image" Target="../media/image7.jpeg"/><Relationship Id="rId2" Type="http://schemas.openxmlformats.org/officeDocument/2006/relationships/image" Target="../media/image6.emf"/><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editAs="oneCell">
    <xdr:from>
      <xdr:col>0</xdr:col>
      <xdr:colOff>2103438</xdr:colOff>
      <xdr:row>31</xdr:row>
      <xdr:rowOff>230188</xdr:rowOff>
    </xdr:from>
    <xdr:to>
      <xdr:col>1</xdr:col>
      <xdr:colOff>837438</xdr:colOff>
      <xdr:row>34</xdr:row>
      <xdr:rowOff>173788</xdr:rowOff>
    </xdr:to>
    <xdr:pic>
      <xdr:nvPicPr>
        <xdr:cNvPr id="33793" name="Imagen 1" descr="Logo Centrado Oficial"/>
        <xdr:cNvPicPr preferRelativeResize="0">
          <a:picLocks noChangeArrowheads="1"/>
        </xdr:cNvPicPr>
      </xdr:nvPicPr>
      <xdr:blipFill>
        <a:blip xmlns:r="http://schemas.openxmlformats.org/officeDocument/2006/relationships" r:embed="rId1" cstate="print"/>
        <a:srcRect/>
        <a:stretch>
          <a:fillRect/>
        </a:stretch>
      </xdr:blipFill>
      <xdr:spPr bwMode="auto">
        <a:xfrm>
          <a:off x="2103438" y="8104188"/>
          <a:ext cx="1782000" cy="705600"/>
        </a:xfrm>
        <a:prstGeom prst="rect">
          <a:avLst/>
        </a:prstGeom>
        <a:noFill/>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1028700</xdr:colOff>
      <xdr:row>1</xdr:row>
      <xdr:rowOff>41329</xdr:rowOff>
    </xdr:to>
    <xdr:pic>
      <xdr:nvPicPr>
        <xdr:cNvPr id="2" name="Picture 8" descr="Logo Izquierda Oficial"/>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0" y="0"/>
          <a:ext cx="1028700" cy="422329"/>
        </a:xfrm>
        <a:prstGeom prst="rect">
          <a:avLst/>
        </a:prstGeom>
        <a:noFill/>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1028700</xdr:colOff>
      <xdr:row>1</xdr:row>
      <xdr:rowOff>41329</xdr:rowOff>
    </xdr:to>
    <xdr:pic>
      <xdr:nvPicPr>
        <xdr:cNvPr id="3" name="Picture 8" descr="Logo Izquierda Oficial"/>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0" y="0"/>
          <a:ext cx="1028700" cy="422329"/>
        </a:xfrm>
        <a:prstGeom prst="rect">
          <a:avLst/>
        </a:prstGeom>
        <a:noFill/>
      </xdr:spPr>
    </xdr:pic>
    <xdr:clientData/>
  </xdr:twoCellAnchor>
  <xdr:twoCellAnchor editAs="oneCell">
    <xdr:from>
      <xdr:col>0</xdr:col>
      <xdr:colOff>0</xdr:colOff>
      <xdr:row>77</xdr:row>
      <xdr:rowOff>0</xdr:rowOff>
    </xdr:from>
    <xdr:to>
      <xdr:col>0</xdr:col>
      <xdr:colOff>1028700</xdr:colOff>
      <xdr:row>79</xdr:row>
      <xdr:rowOff>108004</xdr:rowOff>
    </xdr:to>
    <xdr:pic>
      <xdr:nvPicPr>
        <xdr:cNvPr id="4" name="Picture 8" descr="Logo Izquierda Oficial"/>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0" y="10801350"/>
          <a:ext cx="1028700" cy="422329"/>
        </a:xfrm>
        <a:prstGeom prst="rect">
          <a:avLst/>
        </a:prstGeom>
        <a:noFill/>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1028700</xdr:colOff>
      <xdr:row>1</xdr:row>
      <xdr:rowOff>41329</xdr:rowOff>
    </xdr:to>
    <xdr:pic>
      <xdr:nvPicPr>
        <xdr:cNvPr id="2" name="Picture 8" descr="Logo Izquierda Oficial"/>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0" y="0"/>
          <a:ext cx="1028700" cy="422329"/>
        </a:xfrm>
        <a:prstGeom prst="rect">
          <a:avLst/>
        </a:prstGeom>
        <a:noFill/>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28575</xdr:colOff>
      <xdr:row>0</xdr:row>
      <xdr:rowOff>19050</xdr:rowOff>
    </xdr:from>
    <xdr:to>
      <xdr:col>0</xdr:col>
      <xdr:colOff>1057275</xdr:colOff>
      <xdr:row>1</xdr:row>
      <xdr:rowOff>47625</xdr:rowOff>
    </xdr:to>
    <xdr:pic>
      <xdr:nvPicPr>
        <xdr:cNvPr id="2" name="2 Imagen" descr="Logo Izquierda Oficial PUBLICACION.jp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 y="19050"/>
          <a:ext cx="10287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xdr:colOff>
      <xdr:row>39</xdr:row>
      <xdr:rowOff>2</xdr:rowOff>
    </xdr:from>
    <xdr:to>
      <xdr:col>5</xdr:col>
      <xdr:colOff>438150</xdr:colOff>
      <xdr:row>50</xdr:row>
      <xdr:rowOff>2700</xdr:rowOff>
    </xdr:to>
    <xdr:pic>
      <xdr:nvPicPr>
        <xdr:cNvPr id="3" name="2 Imagen"/>
        <xdr:cNvPicPr>
          <a:picLocks noChangeAspect="1"/>
        </xdr:cNvPicPr>
      </xdr:nvPicPr>
      <xdr:blipFill>
        <a:blip xmlns:r="http://schemas.openxmlformats.org/officeDocument/2006/relationships" r:embed="rId2"/>
        <a:stretch>
          <a:fillRect/>
        </a:stretch>
      </xdr:blipFill>
      <xdr:spPr>
        <a:xfrm>
          <a:off x="1" y="6610352"/>
          <a:ext cx="5543549" cy="1888648"/>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15</xdr:col>
      <xdr:colOff>2324100</xdr:colOff>
      <xdr:row>55</xdr:row>
      <xdr:rowOff>0</xdr:rowOff>
    </xdr:from>
    <xdr:to>
      <xdr:col>26</xdr:col>
      <xdr:colOff>0</xdr:colOff>
      <xdr:row>55</xdr:row>
      <xdr:rowOff>0</xdr:rowOff>
    </xdr:to>
    <xdr:pic>
      <xdr:nvPicPr>
        <xdr:cNvPr id="16594" name="Picture 10" descr="Untitled-12.tif"/>
        <xdr:cNvPicPr>
          <a:picLocks noChangeAspect="1"/>
        </xdr:cNvPicPr>
      </xdr:nvPicPr>
      <xdr:blipFill>
        <a:blip xmlns:r="http://schemas.openxmlformats.org/officeDocument/2006/relationships" r:embed="rId1">
          <a:lum bright="-10000" contrast="20000"/>
        </a:blip>
        <a:srcRect/>
        <a:stretch>
          <a:fillRect/>
        </a:stretch>
      </xdr:blipFill>
      <xdr:spPr bwMode="auto">
        <a:xfrm>
          <a:off x="9620250" y="8353425"/>
          <a:ext cx="8382000" cy="0"/>
        </a:xfrm>
        <a:prstGeom prst="rect">
          <a:avLst/>
        </a:prstGeom>
        <a:noFill/>
        <a:ln w="9525">
          <a:noFill/>
          <a:miter lim="800000"/>
          <a:headEnd/>
          <a:tailEnd/>
        </a:ln>
      </xdr:spPr>
    </xdr:pic>
    <xdr:clientData/>
  </xdr:twoCellAnchor>
  <xdr:twoCellAnchor editAs="oneCell">
    <xdr:from>
      <xdr:col>0</xdr:col>
      <xdr:colOff>1076325</xdr:colOff>
      <xdr:row>55</xdr:row>
      <xdr:rowOff>0</xdr:rowOff>
    </xdr:from>
    <xdr:to>
      <xdr:col>10</xdr:col>
      <xdr:colOff>500126</xdr:colOff>
      <xdr:row>55</xdr:row>
      <xdr:rowOff>0</xdr:rowOff>
    </xdr:to>
    <xdr:pic>
      <xdr:nvPicPr>
        <xdr:cNvPr id="16595" name="Picture 9" descr="embalses más importantes.bmp"/>
        <xdr:cNvPicPr>
          <a:picLocks noChangeAspect="1"/>
        </xdr:cNvPicPr>
      </xdr:nvPicPr>
      <xdr:blipFill>
        <a:blip xmlns:r="http://schemas.openxmlformats.org/officeDocument/2006/relationships" r:embed="rId2"/>
        <a:srcRect/>
        <a:stretch>
          <a:fillRect/>
        </a:stretch>
      </xdr:blipFill>
      <xdr:spPr bwMode="auto">
        <a:xfrm>
          <a:off x="981075" y="8353425"/>
          <a:ext cx="3848100" cy="0"/>
        </a:xfrm>
        <a:prstGeom prst="rect">
          <a:avLst/>
        </a:prstGeom>
        <a:noFill/>
        <a:ln w="9525">
          <a:noFill/>
          <a:miter lim="800000"/>
          <a:headEnd/>
          <a:tailEnd/>
        </a:ln>
      </xdr:spPr>
    </xdr:pic>
    <xdr:clientData/>
  </xdr:twoCellAnchor>
  <xdr:twoCellAnchor editAs="oneCell">
    <xdr:from>
      <xdr:col>15</xdr:col>
      <xdr:colOff>2324100</xdr:colOff>
      <xdr:row>55</xdr:row>
      <xdr:rowOff>0</xdr:rowOff>
    </xdr:from>
    <xdr:to>
      <xdr:col>26</xdr:col>
      <xdr:colOff>0</xdr:colOff>
      <xdr:row>55</xdr:row>
      <xdr:rowOff>0</xdr:rowOff>
    </xdr:to>
    <xdr:pic>
      <xdr:nvPicPr>
        <xdr:cNvPr id="16596" name="Picture 10" descr="Untitled-12.tif"/>
        <xdr:cNvPicPr>
          <a:picLocks noChangeAspect="1"/>
        </xdr:cNvPicPr>
      </xdr:nvPicPr>
      <xdr:blipFill>
        <a:blip xmlns:r="http://schemas.openxmlformats.org/officeDocument/2006/relationships" r:embed="rId1">
          <a:lum bright="-10000" contrast="20000"/>
        </a:blip>
        <a:srcRect/>
        <a:stretch>
          <a:fillRect/>
        </a:stretch>
      </xdr:blipFill>
      <xdr:spPr bwMode="auto">
        <a:xfrm>
          <a:off x="9620250" y="8353425"/>
          <a:ext cx="8382000" cy="0"/>
        </a:xfrm>
        <a:prstGeom prst="rect">
          <a:avLst/>
        </a:prstGeom>
        <a:noFill/>
        <a:ln w="9525">
          <a:noFill/>
          <a:miter lim="800000"/>
          <a:headEnd/>
          <a:tailEnd/>
        </a:ln>
      </xdr:spPr>
    </xdr:pic>
    <xdr:clientData/>
  </xdr:twoCellAnchor>
  <xdr:twoCellAnchor editAs="oneCell">
    <xdr:from>
      <xdr:col>0</xdr:col>
      <xdr:colOff>1076325</xdr:colOff>
      <xdr:row>55</xdr:row>
      <xdr:rowOff>0</xdr:rowOff>
    </xdr:from>
    <xdr:to>
      <xdr:col>10</xdr:col>
      <xdr:colOff>500126</xdr:colOff>
      <xdr:row>55</xdr:row>
      <xdr:rowOff>0</xdr:rowOff>
    </xdr:to>
    <xdr:pic>
      <xdr:nvPicPr>
        <xdr:cNvPr id="16597" name="Picture 9" descr="embalses más importantes.bmp"/>
        <xdr:cNvPicPr>
          <a:picLocks noChangeAspect="1"/>
        </xdr:cNvPicPr>
      </xdr:nvPicPr>
      <xdr:blipFill>
        <a:blip xmlns:r="http://schemas.openxmlformats.org/officeDocument/2006/relationships" r:embed="rId2"/>
        <a:srcRect/>
        <a:stretch>
          <a:fillRect/>
        </a:stretch>
      </xdr:blipFill>
      <xdr:spPr bwMode="auto">
        <a:xfrm>
          <a:off x="981075" y="8353425"/>
          <a:ext cx="3848100" cy="0"/>
        </a:xfrm>
        <a:prstGeom prst="rect">
          <a:avLst/>
        </a:prstGeom>
        <a:noFill/>
        <a:ln w="9525">
          <a:noFill/>
          <a:miter lim="800000"/>
          <a:headEnd/>
          <a:tailEnd/>
        </a:ln>
      </xdr:spPr>
    </xdr:pic>
    <xdr:clientData/>
  </xdr:twoCellAnchor>
  <xdr:twoCellAnchor>
    <xdr:from>
      <xdr:col>0</xdr:col>
      <xdr:colOff>9525</xdr:colOff>
      <xdr:row>41</xdr:row>
      <xdr:rowOff>0</xdr:rowOff>
    </xdr:from>
    <xdr:to>
      <xdr:col>6</xdr:col>
      <xdr:colOff>28575</xdr:colOff>
      <xdr:row>51</xdr:row>
      <xdr:rowOff>28575</xdr:rowOff>
    </xdr:to>
    <xdr:sp macro="" textlink="">
      <xdr:nvSpPr>
        <xdr:cNvPr id="8" name="7 Rectángulo redondeado"/>
        <xdr:cNvSpPr/>
      </xdr:nvSpPr>
      <xdr:spPr bwMode="auto">
        <a:xfrm>
          <a:off x="9525" y="6505575"/>
          <a:ext cx="3857625" cy="1466850"/>
        </a:xfrm>
        <a:prstGeom prst="roundRect">
          <a:avLst>
            <a:gd name="adj" fmla="val 10298"/>
          </a:avLst>
        </a:prstGeom>
        <a:noFill/>
        <a:ln>
          <a:headEnd type="none" w="med" len="med"/>
          <a:tailEnd type="none" w="med" len="med"/>
        </a:ln>
      </xdr:spPr>
      <xdr:style>
        <a:lnRef idx="2">
          <a:schemeClr val="accent5"/>
        </a:lnRef>
        <a:fillRef idx="1">
          <a:schemeClr val="lt1"/>
        </a:fillRef>
        <a:effectRef idx="0">
          <a:schemeClr val="accent5"/>
        </a:effectRef>
        <a:fontRef idx="minor">
          <a:schemeClr val="dk1"/>
        </a:fontRef>
      </xdr:style>
      <xdr:txBody>
        <a:bodyPr vertOverflow="clip" wrap="square" lIns="18288" tIns="0" rIns="0" bIns="0" rtlCol="0" anchor="ctr" upright="1"/>
        <a:lstStyle/>
        <a:p>
          <a:pPr algn="ctr"/>
          <a:endParaRPr lang="es-ES" sz="1100"/>
        </a:p>
      </xdr:txBody>
    </xdr:sp>
    <xdr:clientData/>
  </xdr:twoCellAnchor>
  <xdr:twoCellAnchor>
    <xdr:from>
      <xdr:col>10</xdr:col>
      <xdr:colOff>19050</xdr:colOff>
      <xdr:row>41</xdr:row>
      <xdr:rowOff>0</xdr:rowOff>
    </xdr:from>
    <xdr:to>
      <xdr:col>11</xdr:col>
      <xdr:colOff>647700</xdr:colOff>
      <xdr:row>51</xdr:row>
      <xdr:rowOff>38100</xdr:rowOff>
    </xdr:to>
    <xdr:sp macro="" textlink="">
      <xdr:nvSpPr>
        <xdr:cNvPr id="16600" name="8 Rectángulo redondeado"/>
        <xdr:cNvSpPr>
          <a:spLocks noChangeArrowheads="1"/>
        </xdr:cNvSpPr>
      </xdr:nvSpPr>
      <xdr:spPr bwMode="auto">
        <a:xfrm>
          <a:off x="5505450" y="7639050"/>
          <a:ext cx="1152525" cy="1476375"/>
        </a:xfrm>
        <a:prstGeom prst="roundRect">
          <a:avLst>
            <a:gd name="adj" fmla="val 10296"/>
          </a:avLst>
        </a:prstGeom>
        <a:noFill/>
        <a:ln w="25400" algn="ctr">
          <a:solidFill>
            <a:srgbClr val="4BACC6"/>
          </a:solidFill>
          <a:round/>
          <a:headEnd/>
          <a:tailEnd/>
        </a:ln>
      </xdr:spPr>
    </xdr:sp>
    <xdr:clientData/>
  </xdr:twoCellAnchor>
  <xdr:twoCellAnchor>
    <xdr:from>
      <xdr:col>0</xdr:col>
      <xdr:colOff>19051</xdr:colOff>
      <xdr:row>36</xdr:row>
      <xdr:rowOff>38100</xdr:rowOff>
    </xdr:from>
    <xdr:to>
      <xdr:col>6</xdr:col>
      <xdr:colOff>28576</xdr:colOff>
      <xdr:row>40</xdr:row>
      <xdr:rowOff>161925</xdr:rowOff>
    </xdr:to>
    <xdr:sp macro="" textlink="">
      <xdr:nvSpPr>
        <xdr:cNvPr id="16392" name="9 Rectángulo redondeado"/>
        <xdr:cNvSpPr>
          <a:spLocks noChangeArrowheads="1"/>
        </xdr:cNvSpPr>
      </xdr:nvSpPr>
      <xdr:spPr bwMode="auto">
        <a:xfrm>
          <a:off x="19051" y="5676900"/>
          <a:ext cx="3848100" cy="742950"/>
        </a:xfrm>
        <a:prstGeom prst="roundRect">
          <a:avLst>
            <a:gd name="adj" fmla="val 10296"/>
          </a:avLst>
        </a:prstGeom>
        <a:solidFill>
          <a:srgbClr val="4BACC6"/>
        </a:solidFill>
        <a:ln w="25400" algn="ctr">
          <a:solidFill>
            <a:srgbClr val="357D91"/>
          </a:solidFill>
          <a:round/>
          <a:headEnd/>
          <a:tailEnd/>
        </a:ln>
      </xdr:spPr>
      <xdr:txBody>
        <a:bodyPr vertOverflow="clip" wrap="square" lIns="18288" tIns="0" rIns="0" bIns="0" anchor="ctr" upright="1"/>
        <a:lstStyle/>
        <a:p>
          <a:pPr algn="l" rtl="1">
            <a:defRPr sz="1000"/>
          </a:pPr>
          <a:r>
            <a:rPr lang="es-ES" sz="1100" b="1" i="0" strike="noStrike">
              <a:solidFill>
                <a:srgbClr val="FFFFFF"/>
              </a:solidFill>
              <a:latin typeface="Calibri"/>
            </a:rPr>
            <a:t> EMBALSES             AÑO           PROVINCIA                 USO</a:t>
          </a:r>
        </a:p>
      </xdr:txBody>
    </xdr:sp>
    <xdr:clientData/>
  </xdr:twoCellAnchor>
  <xdr:twoCellAnchor>
    <xdr:from>
      <xdr:col>7</xdr:col>
      <xdr:colOff>1</xdr:colOff>
      <xdr:row>41</xdr:row>
      <xdr:rowOff>0</xdr:rowOff>
    </xdr:from>
    <xdr:to>
      <xdr:col>9</xdr:col>
      <xdr:colOff>9525</xdr:colOff>
      <xdr:row>51</xdr:row>
      <xdr:rowOff>47625</xdr:rowOff>
    </xdr:to>
    <xdr:sp macro="" textlink="">
      <xdr:nvSpPr>
        <xdr:cNvPr id="11" name="10 Rectángulo redondeado"/>
        <xdr:cNvSpPr/>
      </xdr:nvSpPr>
      <xdr:spPr bwMode="auto">
        <a:xfrm>
          <a:off x="4057651" y="6505575"/>
          <a:ext cx="1057274" cy="1485900"/>
        </a:xfrm>
        <a:prstGeom prst="roundRect">
          <a:avLst>
            <a:gd name="adj" fmla="val 10298"/>
          </a:avLst>
        </a:prstGeom>
        <a:noFill/>
        <a:ln>
          <a:headEnd type="none" w="med" len="med"/>
          <a:tailEnd type="none" w="med" len="med"/>
        </a:ln>
      </xdr:spPr>
      <xdr:style>
        <a:lnRef idx="2">
          <a:schemeClr val="accent5"/>
        </a:lnRef>
        <a:fillRef idx="1">
          <a:schemeClr val="lt1"/>
        </a:fillRef>
        <a:effectRef idx="0">
          <a:schemeClr val="accent5"/>
        </a:effectRef>
        <a:fontRef idx="minor">
          <a:schemeClr val="dk1"/>
        </a:fontRef>
      </xdr:style>
      <xdr:txBody>
        <a:bodyPr vertOverflow="clip" wrap="square" lIns="18288" tIns="0" rIns="0" bIns="0" rtlCol="0" anchor="ctr" upright="1"/>
        <a:lstStyle/>
        <a:p>
          <a:pPr algn="ctr"/>
          <a:endParaRPr lang="es-ES" sz="1100"/>
        </a:p>
      </xdr:txBody>
    </xdr:sp>
    <xdr:clientData/>
  </xdr:twoCellAnchor>
  <xdr:twoCellAnchor>
    <xdr:from>
      <xdr:col>7</xdr:col>
      <xdr:colOff>19050</xdr:colOff>
      <xdr:row>36</xdr:row>
      <xdr:rowOff>38100</xdr:rowOff>
    </xdr:from>
    <xdr:to>
      <xdr:col>9</xdr:col>
      <xdr:colOff>0</xdr:colOff>
      <xdr:row>40</xdr:row>
      <xdr:rowOff>160575</xdr:rowOff>
    </xdr:to>
    <xdr:sp macro="" textlink="">
      <xdr:nvSpPr>
        <xdr:cNvPr id="16394" name="13 Rectángulo redondeado"/>
        <xdr:cNvSpPr>
          <a:spLocks noChangeArrowheads="1"/>
        </xdr:cNvSpPr>
      </xdr:nvSpPr>
      <xdr:spPr bwMode="auto">
        <a:xfrm>
          <a:off x="4000500" y="5676900"/>
          <a:ext cx="1133475" cy="741600"/>
        </a:xfrm>
        <a:prstGeom prst="roundRect">
          <a:avLst>
            <a:gd name="adj" fmla="val 10296"/>
          </a:avLst>
        </a:prstGeom>
        <a:solidFill>
          <a:srgbClr val="4BACC6"/>
        </a:solidFill>
        <a:ln w="25400" algn="ctr">
          <a:solidFill>
            <a:srgbClr val="357D91"/>
          </a:solidFill>
          <a:round/>
          <a:headEnd/>
          <a:tailEnd/>
        </a:ln>
      </xdr:spPr>
      <xdr:txBody>
        <a:bodyPr vertOverflow="clip" wrap="square" lIns="18288" tIns="0" rIns="0" bIns="0" anchor="ctr" upright="1"/>
        <a:lstStyle/>
        <a:p>
          <a:pPr algn="l" rtl="1">
            <a:defRPr sz="1000"/>
          </a:pPr>
          <a:r>
            <a:rPr lang="es-ES" sz="1100" b="1" i="0" strike="noStrike">
              <a:solidFill>
                <a:srgbClr val="FFFFFF"/>
              </a:solidFill>
              <a:latin typeface="Calibri"/>
            </a:rPr>
            <a:t>        VOLUMEN</a:t>
          </a:r>
        </a:p>
        <a:p>
          <a:pPr algn="l" rtl="1">
            <a:defRPr sz="1000"/>
          </a:pPr>
          <a:r>
            <a:rPr lang="es-ES" sz="1100" b="1" i="0" strike="noStrike">
              <a:solidFill>
                <a:srgbClr val="FFFFFF"/>
              </a:solidFill>
              <a:latin typeface="Calibri"/>
            </a:rPr>
            <a:t>     NAN           NM </a:t>
          </a:r>
        </a:p>
        <a:p>
          <a:pPr algn="l" rtl="1">
            <a:defRPr sz="1000"/>
          </a:pPr>
          <a:r>
            <a:rPr lang="es-ES" sz="1100" b="1" i="0" strike="noStrike">
              <a:solidFill>
                <a:srgbClr val="FFFFFF"/>
              </a:solidFill>
              <a:latin typeface="Calibri"/>
            </a:rPr>
            <a:t>    (hm</a:t>
          </a:r>
          <a:r>
            <a:rPr lang="es-ES" sz="1100" b="1" i="0" strike="noStrike" baseline="30000">
              <a:solidFill>
                <a:srgbClr val="FFFFFF"/>
              </a:solidFill>
              <a:latin typeface="Calibri"/>
            </a:rPr>
            <a:t>3</a:t>
          </a:r>
          <a:r>
            <a:rPr lang="es-ES" sz="1100" b="1" i="0" strike="noStrike">
              <a:solidFill>
                <a:srgbClr val="FFFFFF"/>
              </a:solidFill>
              <a:latin typeface="Calibri"/>
            </a:rPr>
            <a:t>)         (hm</a:t>
          </a:r>
          <a:r>
            <a:rPr lang="es-ES" sz="1100" b="1" i="0" strike="noStrike" baseline="30000">
              <a:solidFill>
                <a:srgbClr val="FFFFFF"/>
              </a:solidFill>
              <a:latin typeface="Calibri"/>
            </a:rPr>
            <a:t>3</a:t>
          </a:r>
          <a:r>
            <a:rPr lang="es-ES" sz="1100" b="1" i="0" strike="noStrike">
              <a:solidFill>
                <a:srgbClr val="FFFFFF"/>
              </a:solidFill>
              <a:latin typeface="Calibri"/>
            </a:rPr>
            <a:t>) </a:t>
          </a:r>
        </a:p>
      </xdr:txBody>
    </xdr:sp>
    <xdr:clientData/>
  </xdr:twoCellAnchor>
  <xdr:twoCellAnchor>
    <xdr:from>
      <xdr:col>10</xdr:col>
      <xdr:colOff>0</xdr:colOff>
      <xdr:row>36</xdr:row>
      <xdr:rowOff>47626</xdr:rowOff>
    </xdr:from>
    <xdr:to>
      <xdr:col>11</xdr:col>
      <xdr:colOff>647700</xdr:colOff>
      <xdr:row>40</xdr:row>
      <xdr:rowOff>170101</xdr:rowOff>
    </xdr:to>
    <xdr:sp macro="" textlink="">
      <xdr:nvSpPr>
        <xdr:cNvPr id="16395" name="14 Rectángulo redondeado"/>
        <xdr:cNvSpPr>
          <a:spLocks noChangeArrowheads="1"/>
        </xdr:cNvSpPr>
      </xdr:nvSpPr>
      <xdr:spPr bwMode="auto">
        <a:xfrm>
          <a:off x="5486400" y="6819901"/>
          <a:ext cx="1171575" cy="741600"/>
        </a:xfrm>
        <a:prstGeom prst="roundRect">
          <a:avLst>
            <a:gd name="adj" fmla="val 10296"/>
          </a:avLst>
        </a:prstGeom>
        <a:solidFill>
          <a:srgbClr val="4BACC6"/>
        </a:solidFill>
        <a:ln w="25400" algn="ctr">
          <a:solidFill>
            <a:srgbClr val="357D91"/>
          </a:solidFill>
          <a:round/>
          <a:headEnd/>
          <a:tailEnd/>
        </a:ln>
      </xdr:spPr>
      <xdr:txBody>
        <a:bodyPr vertOverflow="clip" wrap="square" lIns="18288" tIns="0" rIns="0" bIns="0" anchor="ctr" upright="1"/>
        <a:lstStyle/>
        <a:p>
          <a:pPr algn="ctr" rtl="1">
            <a:defRPr sz="1000"/>
          </a:pPr>
          <a:r>
            <a:rPr lang="es-ES" sz="1100" b="1" i="0" strike="noStrike">
              <a:solidFill>
                <a:srgbClr val="FFFFFF"/>
              </a:solidFill>
              <a:latin typeface="Calibri"/>
            </a:rPr>
            <a:t>CORTINA</a:t>
          </a:r>
        </a:p>
        <a:p>
          <a:pPr algn="ctr" rtl="1">
            <a:defRPr sz="1000"/>
          </a:pPr>
          <a:r>
            <a:rPr lang="es-ES" sz="1100" b="1" i="0" strike="noStrike">
              <a:solidFill>
                <a:srgbClr val="FFFFFF"/>
              </a:solidFill>
              <a:latin typeface="Calibri"/>
            </a:rPr>
            <a:t>Altura      Longitud </a:t>
          </a:r>
        </a:p>
        <a:p>
          <a:pPr algn="ctr" rtl="1">
            <a:defRPr sz="1000"/>
          </a:pPr>
          <a:r>
            <a:rPr lang="es-ES" sz="1100" b="1" i="0" strike="noStrike">
              <a:solidFill>
                <a:srgbClr val="FFFFFF"/>
              </a:solidFill>
              <a:latin typeface="Calibri"/>
            </a:rPr>
            <a:t>(m)            (km)</a:t>
          </a:r>
        </a:p>
      </xdr:txBody>
    </xdr:sp>
    <xdr:clientData/>
  </xdr:twoCellAnchor>
  <xdr:twoCellAnchor editAs="oneCell">
    <xdr:from>
      <xdr:col>0</xdr:col>
      <xdr:colOff>0</xdr:colOff>
      <xdr:row>0</xdr:row>
      <xdr:rowOff>0</xdr:rowOff>
    </xdr:from>
    <xdr:to>
      <xdr:col>0</xdr:col>
      <xdr:colOff>1028700</xdr:colOff>
      <xdr:row>1</xdr:row>
      <xdr:rowOff>41329</xdr:rowOff>
    </xdr:to>
    <xdr:pic>
      <xdr:nvPicPr>
        <xdr:cNvPr id="12" name="Picture 8" descr="Logo Izquierda Oficial"/>
        <xdr:cNvPicPr>
          <a:picLocks noChangeAspect="1" noChangeArrowheads="1"/>
        </xdr:cNvPicPr>
      </xdr:nvPicPr>
      <xdr:blipFill>
        <a:blip xmlns:r="http://schemas.openxmlformats.org/officeDocument/2006/relationships" r:embed="rId3" cstate="print">
          <a:clrChange>
            <a:clrFrom>
              <a:srgbClr val="FFFFFF"/>
            </a:clrFrom>
            <a:clrTo>
              <a:srgbClr val="FFFFFF">
                <a:alpha val="0"/>
              </a:srgbClr>
            </a:clrTo>
          </a:clrChange>
        </a:blip>
        <a:srcRect/>
        <a:stretch>
          <a:fillRect/>
        </a:stretch>
      </xdr:blipFill>
      <xdr:spPr bwMode="auto">
        <a:xfrm>
          <a:off x="0" y="0"/>
          <a:ext cx="1028700" cy="422329"/>
        </a:xfrm>
        <a:prstGeom prst="rect">
          <a:avLst/>
        </a:prstGeom>
        <a:noFill/>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38101</xdr:colOff>
      <xdr:row>48</xdr:row>
      <xdr:rowOff>1</xdr:rowOff>
    </xdr:from>
    <xdr:to>
      <xdr:col>7</xdr:col>
      <xdr:colOff>498125</xdr:colOff>
      <xdr:row>61</xdr:row>
      <xdr:rowOff>238125</xdr:rowOff>
    </xdr:to>
    <xdr:pic>
      <xdr:nvPicPr>
        <xdr:cNvPr id="16" name="15 Imagen"/>
        <xdr:cNvPicPr>
          <a:picLocks noChangeAspect="1"/>
        </xdr:cNvPicPr>
      </xdr:nvPicPr>
      <xdr:blipFill>
        <a:blip xmlns:r="http://schemas.openxmlformats.org/officeDocument/2006/relationships" r:embed="rId1"/>
        <a:stretch>
          <a:fillRect/>
        </a:stretch>
      </xdr:blipFill>
      <xdr:spPr>
        <a:xfrm>
          <a:off x="38101" y="6677026"/>
          <a:ext cx="6089299" cy="2095499"/>
        </a:xfrm>
        <a:prstGeom prst="rect">
          <a:avLst/>
        </a:prstGeom>
      </xdr:spPr>
    </xdr:pic>
    <xdr:clientData/>
  </xdr:twoCellAnchor>
  <xdr:twoCellAnchor editAs="oneCell">
    <xdr:from>
      <xdr:col>0</xdr:col>
      <xdr:colOff>95251</xdr:colOff>
      <xdr:row>30</xdr:row>
      <xdr:rowOff>104683</xdr:rowOff>
    </xdr:from>
    <xdr:to>
      <xdr:col>7</xdr:col>
      <xdr:colOff>498150</xdr:colOff>
      <xdr:row>47</xdr:row>
      <xdr:rowOff>57150</xdr:rowOff>
    </xdr:to>
    <xdr:pic>
      <xdr:nvPicPr>
        <xdr:cNvPr id="15" name="14 Imagen"/>
        <xdr:cNvPicPr>
          <a:picLocks noChangeAspect="1"/>
        </xdr:cNvPicPr>
      </xdr:nvPicPr>
      <xdr:blipFill>
        <a:blip xmlns:r="http://schemas.openxmlformats.org/officeDocument/2006/relationships" r:embed="rId2"/>
        <a:stretch>
          <a:fillRect/>
        </a:stretch>
      </xdr:blipFill>
      <xdr:spPr>
        <a:xfrm>
          <a:off x="95251" y="4343308"/>
          <a:ext cx="6032174" cy="2238467"/>
        </a:xfrm>
        <a:prstGeom prst="rect">
          <a:avLst/>
        </a:prstGeom>
      </xdr:spPr>
    </xdr:pic>
    <xdr:clientData/>
  </xdr:twoCellAnchor>
  <xdr:twoCellAnchor>
    <xdr:from>
      <xdr:col>1</xdr:col>
      <xdr:colOff>0</xdr:colOff>
      <xdr:row>6</xdr:row>
      <xdr:rowOff>0</xdr:rowOff>
    </xdr:from>
    <xdr:to>
      <xdr:col>1</xdr:col>
      <xdr:colOff>0</xdr:colOff>
      <xdr:row>6</xdr:row>
      <xdr:rowOff>0</xdr:rowOff>
    </xdr:to>
    <xdr:sp macro="" textlink="">
      <xdr:nvSpPr>
        <xdr:cNvPr id="4" name="Line 1"/>
        <xdr:cNvSpPr>
          <a:spLocks noChangeShapeType="1"/>
        </xdr:cNvSpPr>
      </xdr:nvSpPr>
      <xdr:spPr bwMode="auto">
        <a:xfrm>
          <a:off x="2276475" y="895350"/>
          <a:ext cx="0" cy="0"/>
        </a:xfrm>
        <a:prstGeom prst="line">
          <a:avLst/>
        </a:prstGeom>
        <a:noFill/>
        <a:ln w="9525">
          <a:solidFill>
            <a:srgbClr val="000000"/>
          </a:solidFill>
          <a:round/>
          <a:headEnd/>
          <a:tailEnd/>
        </a:ln>
      </xdr:spPr>
    </xdr:sp>
    <xdr:clientData/>
  </xdr:twoCellAnchor>
  <xdr:twoCellAnchor>
    <xdr:from>
      <xdr:col>1</xdr:col>
      <xdr:colOff>0</xdr:colOff>
      <xdr:row>6</xdr:row>
      <xdr:rowOff>0</xdr:rowOff>
    </xdr:from>
    <xdr:to>
      <xdr:col>1</xdr:col>
      <xdr:colOff>0</xdr:colOff>
      <xdr:row>6</xdr:row>
      <xdr:rowOff>0</xdr:rowOff>
    </xdr:to>
    <xdr:sp macro="" textlink="">
      <xdr:nvSpPr>
        <xdr:cNvPr id="5" name="Line 2"/>
        <xdr:cNvSpPr>
          <a:spLocks noChangeShapeType="1"/>
        </xdr:cNvSpPr>
      </xdr:nvSpPr>
      <xdr:spPr bwMode="auto">
        <a:xfrm>
          <a:off x="2276475" y="895350"/>
          <a:ext cx="0" cy="0"/>
        </a:xfrm>
        <a:prstGeom prst="line">
          <a:avLst/>
        </a:prstGeom>
        <a:noFill/>
        <a:ln w="9525">
          <a:solidFill>
            <a:srgbClr val="000000"/>
          </a:solidFill>
          <a:round/>
          <a:headEnd/>
          <a:tailEnd/>
        </a:ln>
      </xdr:spPr>
    </xdr:sp>
    <xdr:clientData/>
  </xdr:twoCellAnchor>
  <xdr:twoCellAnchor>
    <xdr:from>
      <xdr:col>18</xdr:col>
      <xdr:colOff>1724025</xdr:colOff>
      <xdr:row>21</xdr:row>
      <xdr:rowOff>533400</xdr:rowOff>
    </xdr:from>
    <xdr:to>
      <xdr:col>23</xdr:col>
      <xdr:colOff>0</xdr:colOff>
      <xdr:row>21</xdr:row>
      <xdr:rowOff>533400</xdr:rowOff>
    </xdr:to>
    <xdr:sp macro="" textlink="">
      <xdr:nvSpPr>
        <xdr:cNvPr id="6" name="Line 14"/>
        <xdr:cNvSpPr>
          <a:spLocks noChangeShapeType="1"/>
        </xdr:cNvSpPr>
      </xdr:nvSpPr>
      <xdr:spPr bwMode="auto">
        <a:xfrm>
          <a:off x="13477875" y="2771775"/>
          <a:ext cx="3352800" cy="0"/>
        </a:xfrm>
        <a:prstGeom prst="line">
          <a:avLst/>
        </a:prstGeom>
        <a:noFill/>
        <a:ln w="9525">
          <a:solidFill>
            <a:srgbClr val="000000"/>
          </a:solidFill>
          <a:round/>
          <a:headEnd/>
          <a:tailEnd/>
        </a:ln>
      </xdr:spPr>
    </xdr:sp>
    <xdr:clientData/>
  </xdr:twoCellAnchor>
  <xdr:twoCellAnchor>
    <xdr:from>
      <xdr:col>17</xdr:col>
      <xdr:colOff>2324100</xdr:colOff>
      <xdr:row>3</xdr:row>
      <xdr:rowOff>600075</xdr:rowOff>
    </xdr:from>
    <xdr:to>
      <xdr:col>21</xdr:col>
      <xdr:colOff>6724650</xdr:colOff>
      <xdr:row>17</xdr:row>
      <xdr:rowOff>1076325</xdr:rowOff>
    </xdr:to>
    <xdr:graphicFrame macro="">
      <xdr:nvGraphicFramePr>
        <xdr:cNvPr id="7"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26</xdr:row>
      <xdr:rowOff>1133475</xdr:rowOff>
    </xdr:from>
    <xdr:to>
      <xdr:col>0</xdr:col>
      <xdr:colOff>1552575</xdr:colOff>
      <xdr:row>32</xdr:row>
      <xdr:rowOff>771525</xdr:rowOff>
    </xdr:to>
    <xdr:sp macro="" textlink="">
      <xdr:nvSpPr>
        <xdr:cNvPr id="8" name="AutoShape 1037"/>
        <xdr:cNvSpPr>
          <a:spLocks noChangeAspect="1" noChangeArrowheads="1"/>
        </xdr:cNvSpPr>
      </xdr:nvSpPr>
      <xdr:spPr bwMode="auto">
        <a:xfrm>
          <a:off x="0" y="3152775"/>
          <a:ext cx="1552575" cy="876300"/>
        </a:xfrm>
        <a:prstGeom prst="rect">
          <a:avLst/>
        </a:prstGeom>
        <a:noFill/>
        <a:ln w="9525">
          <a:noFill/>
          <a:miter lim="800000"/>
          <a:headEnd/>
          <a:tailEnd/>
        </a:ln>
      </xdr:spPr>
    </xdr:sp>
    <xdr:clientData/>
  </xdr:twoCellAnchor>
  <xdr:twoCellAnchor editAs="oneCell">
    <xdr:from>
      <xdr:col>0</xdr:col>
      <xdr:colOff>0</xdr:colOff>
      <xdr:row>54</xdr:row>
      <xdr:rowOff>104775</xdr:rowOff>
    </xdr:from>
    <xdr:to>
      <xdr:col>0</xdr:col>
      <xdr:colOff>2057400</xdr:colOff>
      <xdr:row>60</xdr:row>
      <xdr:rowOff>47625</xdr:rowOff>
    </xdr:to>
    <xdr:sp macro="" textlink="">
      <xdr:nvSpPr>
        <xdr:cNvPr id="9" name="AutoShape 147"/>
        <xdr:cNvSpPr>
          <a:spLocks noChangeAspect="1" noChangeArrowheads="1"/>
        </xdr:cNvSpPr>
      </xdr:nvSpPr>
      <xdr:spPr bwMode="auto">
        <a:xfrm>
          <a:off x="0" y="6981825"/>
          <a:ext cx="2057400" cy="828675"/>
        </a:xfrm>
        <a:prstGeom prst="rect">
          <a:avLst/>
        </a:prstGeom>
        <a:noFill/>
        <a:ln w="9525">
          <a:noFill/>
          <a:miter lim="800000"/>
          <a:headEnd/>
          <a:tailEnd/>
        </a:ln>
      </xdr:spPr>
    </xdr:sp>
    <xdr:clientData/>
  </xdr:twoCellAnchor>
  <xdr:twoCellAnchor editAs="oneCell">
    <xdr:from>
      <xdr:col>0</xdr:col>
      <xdr:colOff>0</xdr:colOff>
      <xdr:row>29</xdr:row>
      <xdr:rowOff>83820</xdr:rowOff>
    </xdr:from>
    <xdr:to>
      <xdr:col>7</xdr:col>
      <xdr:colOff>142875</xdr:colOff>
      <xdr:row>46</xdr:row>
      <xdr:rowOff>15240</xdr:rowOff>
    </xdr:to>
    <xdr:sp macro="" textlink="">
      <xdr:nvSpPr>
        <xdr:cNvPr id="10" name="AutoShape 1"/>
        <xdr:cNvSpPr>
          <a:spLocks noChangeAspect="1" noChangeArrowheads="1"/>
        </xdr:cNvSpPr>
      </xdr:nvSpPr>
      <xdr:spPr bwMode="auto">
        <a:xfrm>
          <a:off x="0" y="3550920"/>
          <a:ext cx="5772150" cy="216979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95250</xdr:colOff>
      <xdr:row>47</xdr:row>
      <xdr:rowOff>85725</xdr:rowOff>
    </xdr:from>
    <xdr:to>
      <xdr:col>7</xdr:col>
      <xdr:colOff>325063</xdr:colOff>
      <xdr:row>49</xdr:row>
      <xdr:rowOff>55642</xdr:rowOff>
    </xdr:to>
    <xdr:pic>
      <xdr:nvPicPr>
        <xdr:cNvPr id="11" name="10 Imagen"/>
        <xdr:cNvPicPr>
          <a:picLocks noChangeAspect="1"/>
        </xdr:cNvPicPr>
      </xdr:nvPicPr>
      <xdr:blipFill>
        <a:blip xmlns:r="http://schemas.openxmlformats.org/officeDocument/2006/relationships" r:embed="rId4" cstate="print"/>
        <a:stretch>
          <a:fillRect/>
        </a:stretch>
      </xdr:blipFill>
      <xdr:spPr>
        <a:xfrm>
          <a:off x="5143500" y="6029325"/>
          <a:ext cx="810838" cy="188992"/>
        </a:xfrm>
        <a:prstGeom prst="rect">
          <a:avLst/>
        </a:prstGeom>
      </xdr:spPr>
    </xdr:pic>
    <xdr:clientData/>
  </xdr:twoCellAnchor>
  <xdr:twoCellAnchor editAs="oneCell">
    <xdr:from>
      <xdr:col>0</xdr:col>
      <xdr:colOff>0</xdr:colOff>
      <xdr:row>0</xdr:row>
      <xdr:rowOff>0</xdr:rowOff>
    </xdr:from>
    <xdr:to>
      <xdr:col>0</xdr:col>
      <xdr:colOff>1028700</xdr:colOff>
      <xdr:row>1</xdr:row>
      <xdr:rowOff>41329</xdr:rowOff>
    </xdr:to>
    <xdr:pic>
      <xdr:nvPicPr>
        <xdr:cNvPr id="12" name="Picture 8" descr="Logo Izquierda Oficial"/>
        <xdr:cNvPicPr>
          <a:picLocks noChangeAspect="1" noChangeArrowheads="1"/>
        </xdr:cNvPicPr>
      </xdr:nvPicPr>
      <xdr:blipFill>
        <a:blip xmlns:r="http://schemas.openxmlformats.org/officeDocument/2006/relationships" r:embed="rId5" cstate="print">
          <a:clrChange>
            <a:clrFrom>
              <a:srgbClr val="FFFFFF"/>
            </a:clrFrom>
            <a:clrTo>
              <a:srgbClr val="FFFFFF">
                <a:alpha val="0"/>
              </a:srgbClr>
            </a:clrTo>
          </a:clrChange>
        </a:blip>
        <a:srcRect/>
        <a:stretch>
          <a:fillRect/>
        </a:stretch>
      </xdr:blipFill>
      <xdr:spPr bwMode="auto">
        <a:xfrm>
          <a:off x="0" y="0"/>
          <a:ext cx="1028700" cy="422329"/>
        </a:xfrm>
        <a:prstGeom prst="rect">
          <a:avLst/>
        </a:prstGeom>
        <a:noFill/>
      </xdr:spPr>
    </xdr:pic>
    <xdr:clientData/>
  </xdr:twoCellAnchor>
  <xdr:twoCellAnchor>
    <xdr:from>
      <xdr:col>6</xdr:col>
      <xdr:colOff>28575</xdr:colOff>
      <xdr:row>50</xdr:row>
      <xdr:rowOff>47625</xdr:rowOff>
    </xdr:from>
    <xdr:to>
      <xdr:col>7</xdr:col>
      <xdr:colOff>277500</xdr:colOff>
      <xdr:row>52</xdr:row>
      <xdr:rowOff>105825</xdr:rowOff>
    </xdr:to>
    <xdr:sp macro="" textlink="">
      <xdr:nvSpPr>
        <xdr:cNvPr id="13" name="12 Rectángulo redondeado"/>
        <xdr:cNvSpPr/>
      </xdr:nvSpPr>
      <xdr:spPr bwMode="auto">
        <a:xfrm>
          <a:off x="5076825" y="6991350"/>
          <a:ext cx="829950" cy="324900"/>
        </a:xfrm>
        <a:prstGeom prst="roundRect">
          <a:avLst/>
        </a:prstGeom>
        <a:solidFill>
          <a:schemeClr val="bg2">
            <a:lumMod val="50000"/>
          </a:schemeClr>
        </a:solidFill>
        <a:ln>
          <a:headEnd type="none" w="med" len="med"/>
          <a:tailEnd type="none" w="med" len="med"/>
        </a:ln>
      </xdr:spPr>
      <xdr:style>
        <a:lnRef idx="3">
          <a:schemeClr val="lt1"/>
        </a:lnRef>
        <a:fillRef idx="1">
          <a:schemeClr val="accent6"/>
        </a:fillRef>
        <a:effectRef idx="1">
          <a:schemeClr val="accent6"/>
        </a:effectRef>
        <a:fontRef idx="minor">
          <a:schemeClr val="lt1"/>
        </a:fontRef>
      </xdr:style>
      <xdr:txBody>
        <a:bodyPr vertOverflow="clip" wrap="square" lIns="18288" tIns="0" rIns="0" bIns="0" rtlCol="0" anchor="ctr" upright="1"/>
        <a:lstStyle/>
        <a:p>
          <a:pPr algn="ctr"/>
          <a:r>
            <a:rPr lang="es-ES" sz="900" b="1">
              <a:latin typeface="Arial" pitchFamily="34" charset="0"/>
              <a:cs typeface="Arial" pitchFamily="34" charset="0"/>
            </a:rPr>
            <a:t>Cuba 98.5 </a:t>
          </a:r>
        </a:p>
      </xdr:txBody>
    </xdr:sp>
    <xdr:clientData/>
  </xdr:twoCellAnchor>
  <xdr:twoCellAnchor>
    <xdr:from>
      <xdr:col>5</xdr:col>
      <xdr:colOff>390525</xdr:colOff>
      <xdr:row>32</xdr:row>
      <xdr:rowOff>47625</xdr:rowOff>
    </xdr:from>
    <xdr:to>
      <xdr:col>7</xdr:col>
      <xdr:colOff>104775</xdr:colOff>
      <xdr:row>34</xdr:row>
      <xdr:rowOff>57150</xdr:rowOff>
    </xdr:to>
    <xdr:sp macro="" textlink="">
      <xdr:nvSpPr>
        <xdr:cNvPr id="14" name="13 Rectángulo redondeado"/>
        <xdr:cNvSpPr/>
      </xdr:nvSpPr>
      <xdr:spPr bwMode="auto">
        <a:xfrm>
          <a:off x="4857750" y="4543425"/>
          <a:ext cx="876300" cy="276225"/>
        </a:xfrm>
        <a:prstGeom prst="roundRect">
          <a:avLst/>
        </a:prstGeom>
        <a:ln>
          <a:headEnd type="none" w="med" len="med"/>
          <a:tailEnd type="none" w="med" len="med"/>
        </a:ln>
      </xdr:spPr>
      <xdr:style>
        <a:lnRef idx="3">
          <a:schemeClr val="lt1"/>
        </a:lnRef>
        <a:fillRef idx="1">
          <a:schemeClr val="accent5"/>
        </a:fillRef>
        <a:effectRef idx="1">
          <a:schemeClr val="accent5"/>
        </a:effectRef>
        <a:fontRef idx="minor">
          <a:schemeClr val="lt1"/>
        </a:fontRef>
      </xdr:style>
      <xdr:txBody>
        <a:bodyPr vertOverflow="clip" wrap="square" lIns="18288" tIns="0" rIns="0" bIns="0" rtlCol="0" anchor="ctr" upright="1"/>
        <a:lstStyle/>
        <a:p>
          <a:pPr algn="ctr"/>
          <a:r>
            <a:rPr lang="es-ES" sz="900" b="1">
              <a:latin typeface="Arial" pitchFamily="34" charset="0"/>
              <a:cs typeface="Arial" pitchFamily="34" charset="0"/>
            </a:rPr>
            <a:t>Cuba 96.7</a:t>
          </a:r>
        </a:p>
      </xdr:txBody>
    </xdr:sp>
    <xdr:clientData/>
  </xdr:twoCellAnchor>
</xdr:wsDr>
</file>

<file path=xl/drawings/drawing16.xml><?xml version="1.0" encoding="utf-8"?>
<c:userShapes xmlns:c="http://schemas.openxmlformats.org/drawingml/2006/chart">
  <cdr:relSizeAnchor xmlns:cdr="http://schemas.openxmlformats.org/drawingml/2006/chartDrawing">
    <cdr:from>
      <cdr:x>0.15159</cdr:x>
      <cdr:y>0.90722</cdr:y>
    </cdr:from>
    <cdr:to>
      <cdr:x>0.58789</cdr:x>
      <cdr:y>0.99879</cdr:y>
    </cdr:to>
    <cdr:sp macro="" textlink="">
      <cdr:nvSpPr>
        <cdr:cNvPr id="258049" name="Text Box 1"/>
        <cdr:cNvSpPr txBox="1">
          <a:spLocks xmlns:a="http://schemas.openxmlformats.org/drawingml/2006/main" noChangeArrowheads="1"/>
        </cdr:cNvSpPr>
      </cdr:nvSpPr>
      <cdr:spPr bwMode="auto">
        <a:xfrm xmlns:a="http://schemas.openxmlformats.org/drawingml/2006/main">
          <a:off x="510622" y="2432672"/>
          <a:ext cx="1438046" cy="238122"/>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es-ES" sz="925" b="1" i="0" strike="noStrike">
              <a:solidFill>
                <a:srgbClr val="000000"/>
              </a:solidFill>
              <a:latin typeface="Times New Roman"/>
              <a:cs typeface="Times New Roman"/>
            </a:rPr>
            <a:t>Agua potable</a:t>
          </a:r>
        </a:p>
      </cdr:txBody>
    </cdr:sp>
  </cdr:relSizeAnchor>
  <cdr:relSizeAnchor xmlns:cdr="http://schemas.openxmlformats.org/drawingml/2006/chartDrawing">
    <cdr:from>
      <cdr:x>0.47985</cdr:x>
      <cdr:y>0.91058</cdr:y>
    </cdr:from>
    <cdr:to>
      <cdr:x>0.91591</cdr:x>
      <cdr:y>0.98746</cdr:y>
    </cdr:to>
    <cdr:sp macro="" textlink="">
      <cdr:nvSpPr>
        <cdr:cNvPr id="258050" name="Text Box 2"/>
        <cdr:cNvSpPr txBox="1">
          <a:spLocks xmlns:a="http://schemas.openxmlformats.org/drawingml/2006/main" noChangeArrowheads="1"/>
        </cdr:cNvSpPr>
      </cdr:nvSpPr>
      <cdr:spPr bwMode="auto">
        <a:xfrm xmlns:a="http://schemas.openxmlformats.org/drawingml/2006/main">
          <a:off x="1592366" y="2441061"/>
          <a:ext cx="1438047" cy="20004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es-ES" sz="925" b="1" i="0" strike="noStrike">
              <a:solidFill>
                <a:srgbClr val="000000"/>
              </a:solidFill>
              <a:latin typeface="Times New Roman"/>
              <a:cs typeface="Times New Roman"/>
            </a:rPr>
            <a:t>Saneamiento</a:t>
          </a:r>
        </a:p>
      </cdr:txBody>
    </cdr:sp>
  </cdr:relSizeAnchor>
</c:userShapes>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1028700</xdr:colOff>
      <xdr:row>1</xdr:row>
      <xdr:rowOff>41329</xdr:rowOff>
    </xdr:to>
    <xdr:pic>
      <xdr:nvPicPr>
        <xdr:cNvPr id="2" name="Picture 8" descr="Logo Izquierda Oficial"/>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0" y="0"/>
          <a:ext cx="1028700" cy="422329"/>
        </a:xfrm>
        <a:prstGeom prst="rect">
          <a:avLst/>
        </a:prstGeom>
        <a:noFill/>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1028700</xdr:colOff>
      <xdr:row>1</xdr:row>
      <xdr:rowOff>41329</xdr:rowOff>
    </xdr:to>
    <xdr:pic>
      <xdr:nvPicPr>
        <xdr:cNvPr id="2" name="Picture 8" descr="Logo Izquierda Oficial"/>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0" y="0"/>
          <a:ext cx="1028700" cy="422329"/>
        </a:xfrm>
        <a:prstGeom prst="rect">
          <a:avLst/>
        </a:prstGeom>
        <a:noFill/>
      </xdr:spPr>
    </xdr:pic>
    <xdr:clientData/>
  </xdr:twoCellAnchor>
</xdr:wsDr>
</file>

<file path=xl/drawings/drawing19.xml><?xml version="1.0" encoding="utf-8"?>
<xdr:wsDr xmlns:xdr="http://schemas.openxmlformats.org/drawingml/2006/spreadsheetDrawing" xmlns:a="http://schemas.openxmlformats.org/drawingml/2006/main">
  <xdr:twoCellAnchor>
    <xdr:from>
      <xdr:col>0</xdr:col>
      <xdr:colOff>95250</xdr:colOff>
      <xdr:row>6</xdr:row>
      <xdr:rowOff>133350</xdr:rowOff>
    </xdr:from>
    <xdr:to>
      <xdr:col>5</xdr:col>
      <xdr:colOff>619125</xdr:colOff>
      <xdr:row>20</xdr:row>
      <xdr:rowOff>190500</xdr:rowOff>
    </xdr:to>
    <xdr:graphicFrame macro="">
      <xdr:nvGraphicFramePr>
        <xdr:cNvPr id="22567" name="16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1028700</xdr:colOff>
      <xdr:row>1</xdr:row>
      <xdr:rowOff>41329</xdr:rowOff>
    </xdr:to>
    <xdr:pic>
      <xdr:nvPicPr>
        <xdr:cNvPr id="3" name="Picture 8" descr="Logo Izquierda Oficial"/>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blip>
        <a:srcRect/>
        <a:stretch>
          <a:fillRect/>
        </a:stretch>
      </xdr:blipFill>
      <xdr:spPr bwMode="auto">
        <a:xfrm>
          <a:off x="0" y="0"/>
          <a:ext cx="1028700" cy="422329"/>
        </a:xfrm>
        <a:prstGeom prst="rect">
          <a:avLst/>
        </a:prstGeom>
        <a:noFill/>
      </xdr:spPr>
    </xdr:pic>
    <xdr:clientData/>
  </xdr:twoCellAnchor>
</xdr:wsDr>
</file>

<file path=xl/drawings/drawing2.xml><?xml version="1.0" encoding="utf-8"?>
<xdr:wsDr xmlns:xdr="http://schemas.openxmlformats.org/drawingml/2006/spreadsheetDrawing" xmlns:a="http://schemas.openxmlformats.org/drawingml/2006/main">
  <xdr:twoCellAnchor editAs="absolute">
    <xdr:from>
      <xdr:col>3</xdr:col>
      <xdr:colOff>166708</xdr:colOff>
      <xdr:row>1</xdr:row>
      <xdr:rowOff>38098</xdr:rowOff>
    </xdr:from>
    <xdr:to>
      <xdr:col>5</xdr:col>
      <xdr:colOff>419316</xdr:colOff>
      <xdr:row>1</xdr:row>
      <xdr:rowOff>38662</xdr:rowOff>
    </xdr:to>
    <xdr:pic>
      <xdr:nvPicPr>
        <xdr:cNvPr id="2" name="Imagen 1" descr="Logo Centrado Oficial"/>
        <xdr:cNvPicPr preferRelativeResize="0">
          <a:picLocks noChangeArrowheads="1"/>
        </xdr:cNvPicPr>
      </xdr:nvPicPr>
      <xdr:blipFill>
        <a:blip xmlns:r="http://schemas.openxmlformats.org/officeDocument/2006/relationships" r:embed="rId1" cstate="print"/>
        <a:srcRect/>
        <a:stretch>
          <a:fillRect/>
        </a:stretch>
      </xdr:blipFill>
      <xdr:spPr bwMode="auto">
        <a:xfrm>
          <a:off x="6909520" y="8928939"/>
          <a:ext cx="1782000" cy="698412"/>
        </a:xfrm>
        <a:prstGeom prst="rect">
          <a:avLst/>
        </a:prstGeom>
        <a:noFill/>
      </xdr:spPr>
    </xdr:pic>
    <xdr:clientData/>
  </xdr:twoCellAnchor>
  <xdr:twoCellAnchor editAs="oneCell">
    <xdr:from>
      <xdr:col>0</xdr:col>
      <xdr:colOff>0</xdr:colOff>
      <xdr:row>0</xdr:row>
      <xdr:rowOff>0</xdr:rowOff>
    </xdr:from>
    <xdr:to>
      <xdr:col>0</xdr:col>
      <xdr:colOff>1038225</xdr:colOff>
      <xdr:row>1</xdr:row>
      <xdr:rowOff>44923</xdr:rowOff>
    </xdr:to>
    <xdr:pic>
      <xdr:nvPicPr>
        <xdr:cNvPr id="9" name="Picture 8" descr="Logo Izquierda Oficial"/>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blip>
        <a:srcRect/>
        <a:stretch>
          <a:fillRect/>
        </a:stretch>
      </xdr:blipFill>
      <xdr:spPr bwMode="auto">
        <a:xfrm>
          <a:off x="0" y="0"/>
          <a:ext cx="1038225" cy="422329"/>
        </a:xfrm>
        <a:prstGeom prst="rect">
          <a:avLst/>
        </a:prstGeom>
        <a:noFill/>
      </xdr:spPr>
    </xdr:pic>
    <xdr:clientData/>
  </xdr:twoCellAnchor>
  <xdr:twoCellAnchor editAs="oneCell">
    <xdr:from>
      <xdr:col>0</xdr:col>
      <xdr:colOff>8985</xdr:colOff>
      <xdr:row>41</xdr:row>
      <xdr:rowOff>57150</xdr:rowOff>
    </xdr:from>
    <xdr:to>
      <xdr:col>0</xdr:col>
      <xdr:colOff>1057275</xdr:colOff>
      <xdr:row>42</xdr:row>
      <xdr:rowOff>44923</xdr:rowOff>
    </xdr:to>
    <xdr:pic>
      <xdr:nvPicPr>
        <xdr:cNvPr id="10" name="Picture 8" descr="Logo Izquierda Oficial"/>
        <xdr:cNvPicPr>
          <a:picLocks noChangeAspect="1" noChangeArrowheads="1"/>
        </xdr:cNvPicPr>
      </xdr:nvPicPr>
      <xdr:blipFill>
        <a:blip xmlns:r="http://schemas.openxmlformats.org/officeDocument/2006/relationships" r:embed="rId3" cstate="print">
          <a:clrChange>
            <a:clrFrom>
              <a:srgbClr val="FFFFFF"/>
            </a:clrFrom>
            <a:clrTo>
              <a:srgbClr val="FFFFFF">
                <a:alpha val="0"/>
              </a:srgbClr>
            </a:clrTo>
          </a:clrChange>
        </a:blip>
        <a:srcRect/>
        <a:stretch>
          <a:fillRect/>
        </a:stretch>
      </xdr:blipFill>
      <xdr:spPr bwMode="auto">
        <a:xfrm>
          <a:off x="8985" y="9115425"/>
          <a:ext cx="1048290" cy="368773"/>
        </a:xfrm>
        <a:prstGeom prst="rect">
          <a:avLst/>
        </a:prstGeom>
        <a:noFill/>
      </xdr:spPr>
    </xdr:pic>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24</xdr:row>
      <xdr:rowOff>0</xdr:rowOff>
    </xdr:from>
    <xdr:to>
      <xdr:col>7</xdr:col>
      <xdr:colOff>0</xdr:colOff>
      <xdr:row>37</xdr:row>
      <xdr:rowOff>1</xdr:rowOff>
    </xdr:to>
    <xdr:graphicFrame macro="">
      <xdr:nvGraphicFramePr>
        <xdr:cNvPr id="1063"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1028700</xdr:colOff>
      <xdr:row>1</xdr:row>
      <xdr:rowOff>41329</xdr:rowOff>
    </xdr:to>
    <xdr:pic>
      <xdr:nvPicPr>
        <xdr:cNvPr id="3" name="Picture 8" descr="Logo Izquierda Oficial"/>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blip>
        <a:srcRect/>
        <a:stretch>
          <a:fillRect/>
        </a:stretch>
      </xdr:blipFill>
      <xdr:spPr bwMode="auto">
        <a:xfrm>
          <a:off x="0" y="0"/>
          <a:ext cx="1028700" cy="422329"/>
        </a:xfrm>
        <a:prstGeom prst="rect">
          <a:avLst/>
        </a:prstGeom>
        <a:noFill/>
      </xdr:spPr>
    </xdr:pic>
    <xdr:clientData/>
  </xdr:twoCellAnchor>
</xdr:wsDr>
</file>

<file path=xl/drawings/drawing21.xml><?xml version="1.0" encoding="utf-8"?>
<xdr:wsDr xmlns:xdr="http://schemas.openxmlformats.org/drawingml/2006/spreadsheetDrawing" xmlns:a="http://schemas.openxmlformats.org/drawingml/2006/main">
  <xdr:twoCellAnchor>
    <xdr:from>
      <xdr:col>0</xdr:col>
      <xdr:colOff>180975</xdr:colOff>
      <xdr:row>33</xdr:row>
      <xdr:rowOff>19050</xdr:rowOff>
    </xdr:from>
    <xdr:to>
      <xdr:col>7</xdr:col>
      <xdr:colOff>95250</xdr:colOff>
      <xdr:row>53</xdr:row>
      <xdr:rowOff>57150</xdr:rowOff>
    </xdr:to>
    <xdr:graphicFrame macro="">
      <xdr:nvGraphicFramePr>
        <xdr:cNvPr id="25658"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742950</xdr:colOff>
      <xdr:row>36</xdr:row>
      <xdr:rowOff>101035</xdr:rowOff>
    </xdr:from>
    <xdr:to>
      <xdr:col>6</xdr:col>
      <xdr:colOff>161925</xdr:colOff>
      <xdr:row>36</xdr:row>
      <xdr:rowOff>114300</xdr:rowOff>
    </xdr:to>
    <xdr:cxnSp macro="">
      <xdr:nvCxnSpPr>
        <xdr:cNvPr id="4" name="Straight Connector 8"/>
        <xdr:cNvCxnSpPr/>
      </xdr:nvCxnSpPr>
      <xdr:spPr>
        <a:xfrm>
          <a:off x="742950" y="6063685"/>
          <a:ext cx="4105275" cy="13265"/>
        </a:xfrm>
        <a:prstGeom prst="line">
          <a:avLst/>
        </a:prstGeom>
        <a:ln w="1270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0</xdr:colOff>
      <xdr:row>0</xdr:row>
      <xdr:rowOff>0</xdr:rowOff>
    </xdr:from>
    <xdr:to>
      <xdr:col>0</xdr:col>
      <xdr:colOff>1028700</xdr:colOff>
      <xdr:row>1</xdr:row>
      <xdr:rowOff>41329</xdr:rowOff>
    </xdr:to>
    <xdr:pic>
      <xdr:nvPicPr>
        <xdr:cNvPr id="5" name="Picture 8" descr="Logo Izquierda Oficial"/>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blip>
        <a:srcRect/>
        <a:stretch>
          <a:fillRect/>
        </a:stretch>
      </xdr:blipFill>
      <xdr:spPr bwMode="auto">
        <a:xfrm>
          <a:off x="0" y="0"/>
          <a:ext cx="1028700" cy="422329"/>
        </a:xfrm>
        <a:prstGeom prst="rect">
          <a:avLst/>
        </a:prstGeom>
        <a:noFill/>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73270</xdr:colOff>
      <xdr:row>0</xdr:row>
      <xdr:rowOff>52335</xdr:rowOff>
    </xdr:from>
    <xdr:to>
      <xdr:col>0</xdr:col>
      <xdr:colOff>1121020</xdr:colOff>
      <xdr:row>3</xdr:row>
      <xdr:rowOff>90435</xdr:rowOff>
    </xdr:to>
    <xdr:pic>
      <xdr:nvPicPr>
        <xdr:cNvPr id="3073"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73270" y="52335"/>
          <a:ext cx="1047750" cy="435847"/>
        </a:xfrm>
        <a:prstGeom prst="rect">
          <a:avLst/>
        </a:prstGeom>
        <a:noFill/>
      </xdr:spPr>
    </xdr:pic>
    <xdr:clientData/>
  </xdr:twoCellAnchor>
</xdr:wsDr>
</file>

<file path=xl/drawings/drawing23.xml><?xml version="1.0" encoding="utf-8"?>
<xdr:wsDr xmlns:xdr="http://schemas.openxmlformats.org/drawingml/2006/spreadsheetDrawing" xmlns:a="http://schemas.openxmlformats.org/drawingml/2006/main">
  <xdr:twoCellAnchor>
    <xdr:from>
      <xdr:col>2</xdr:col>
      <xdr:colOff>533400</xdr:colOff>
      <xdr:row>10</xdr:row>
      <xdr:rowOff>142875</xdr:rowOff>
    </xdr:from>
    <xdr:to>
      <xdr:col>2</xdr:col>
      <xdr:colOff>533400</xdr:colOff>
      <xdr:row>10</xdr:row>
      <xdr:rowOff>142875</xdr:rowOff>
    </xdr:to>
    <xdr:sp macro="" textlink="">
      <xdr:nvSpPr>
        <xdr:cNvPr id="317143" name="Line 12"/>
        <xdr:cNvSpPr>
          <a:spLocks noChangeShapeType="1"/>
        </xdr:cNvSpPr>
      </xdr:nvSpPr>
      <xdr:spPr bwMode="auto">
        <a:xfrm>
          <a:off x="2562225" y="1323975"/>
          <a:ext cx="0" cy="0"/>
        </a:xfrm>
        <a:prstGeom prst="line">
          <a:avLst/>
        </a:prstGeom>
        <a:noFill/>
        <a:ln w="9525">
          <a:solidFill>
            <a:srgbClr val="000000"/>
          </a:solidFill>
          <a:round/>
          <a:headEnd/>
          <a:tailEnd/>
        </a:ln>
      </xdr:spPr>
    </xdr:sp>
    <xdr:clientData/>
  </xdr:twoCellAnchor>
  <xdr:twoCellAnchor>
    <xdr:from>
      <xdr:col>2</xdr:col>
      <xdr:colOff>533400</xdr:colOff>
      <xdr:row>10</xdr:row>
      <xdr:rowOff>142875</xdr:rowOff>
    </xdr:from>
    <xdr:to>
      <xdr:col>2</xdr:col>
      <xdr:colOff>533400</xdr:colOff>
      <xdr:row>10</xdr:row>
      <xdr:rowOff>142875</xdr:rowOff>
    </xdr:to>
    <xdr:sp macro="" textlink="">
      <xdr:nvSpPr>
        <xdr:cNvPr id="317144" name="Line 17"/>
        <xdr:cNvSpPr>
          <a:spLocks noChangeShapeType="1"/>
        </xdr:cNvSpPr>
      </xdr:nvSpPr>
      <xdr:spPr bwMode="auto">
        <a:xfrm>
          <a:off x="2562225" y="1323975"/>
          <a:ext cx="0" cy="0"/>
        </a:xfrm>
        <a:prstGeom prst="line">
          <a:avLst/>
        </a:prstGeom>
        <a:noFill/>
        <a:ln w="9525">
          <a:solidFill>
            <a:srgbClr val="000000"/>
          </a:solidFill>
          <a:round/>
          <a:headEnd/>
          <a:tailEnd/>
        </a:ln>
      </xdr:spPr>
    </xdr:sp>
    <xdr:clientData/>
  </xdr:twoCellAnchor>
  <xdr:twoCellAnchor>
    <xdr:from>
      <xdr:col>2</xdr:col>
      <xdr:colOff>533400</xdr:colOff>
      <xdr:row>10</xdr:row>
      <xdr:rowOff>142875</xdr:rowOff>
    </xdr:from>
    <xdr:to>
      <xdr:col>2</xdr:col>
      <xdr:colOff>533400</xdr:colOff>
      <xdr:row>10</xdr:row>
      <xdr:rowOff>142875</xdr:rowOff>
    </xdr:to>
    <xdr:sp macro="" textlink="">
      <xdr:nvSpPr>
        <xdr:cNvPr id="317145" name="Line 19"/>
        <xdr:cNvSpPr>
          <a:spLocks noChangeShapeType="1"/>
        </xdr:cNvSpPr>
      </xdr:nvSpPr>
      <xdr:spPr bwMode="auto">
        <a:xfrm>
          <a:off x="2562225" y="1323975"/>
          <a:ext cx="0" cy="0"/>
        </a:xfrm>
        <a:prstGeom prst="line">
          <a:avLst/>
        </a:prstGeom>
        <a:noFill/>
        <a:ln w="9525">
          <a:solidFill>
            <a:srgbClr val="000000"/>
          </a:solidFill>
          <a:round/>
          <a:headEnd/>
          <a:tailEnd/>
        </a:ln>
      </xdr:spPr>
    </xdr:sp>
    <xdr:clientData/>
  </xdr:twoCellAnchor>
  <xdr:twoCellAnchor>
    <xdr:from>
      <xdr:col>2</xdr:col>
      <xdr:colOff>533400</xdr:colOff>
      <xdr:row>10</xdr:row>
      <xdr:rowOff>142875</xdr:rowOff>
    </xdr:from>
    <xdr:to>
      <xdr:col>2</xdr:col>
      <xdr:colOff>533400</xdr:colOff>
      <xdr:row>10</xdr:row>
      <xdr:rowOff>142875</xdr:rowOff>
    </xdr:to>
    <xdr:sp macro="" textlink="">
      <xdr:nvSpPr>
        <xdr:cNvPr id="317146" name="Line 20"/>
        <xdr:cNvSpPr>
          <a:spLocks noChangeShapeType="1"/>
        </xdr:cNvSpPr>
      </xdr:nvSpPr>
      <xdr:spPr bwMode="auto">
        <a:xfrm>
          <a:off x="2562225" y="1323975"/>
          <a:ext cx="0" cy="0"/>
        </a:xfrm>
        <a:prstGeom prst="line">
          <a:avLst/>
        </a:prstGeom>
        <a:noFill/>
        <a:ln w="9525">
          <a:solidFill>
            <a:srgbClr val="000000"/>
          </a:solidFill>
          <a:round/>
          <a:headEnd/>
          <a:tailEnd/>
        </a:ln>
      </xdr:spPr>
    </xdr:sp>
    <xdr:clientData/>
  </xdr:twoCellAnchor>
  <xdr:twoCellAnchor>
    <xdr:from>
      <xdr:col>2</xdr:col>
      <xdr:colOff>533400</xdr:colOff>
      <xdr:row>10</xdr:row>
      <xdr:rowOff>142875</xdr:rowOff>
    </xdr:from>
    <xdr:to>
      <xdr:col>2</xdr:col>
      <xdr:colOff>533400</xdr:colOff>
      <xdr:row>10</xdr:row>
      <xdr:rowOff>142875</xdr:rowOff>
    </xdr:to>
    <xdr:sp macro="" textlink="">
      <xdr:nvSpPr>
        <xdr:cNvPr id="317147" name="Line 21"/>
        <xdr:cNvSpPr>
          <a:spLocks noChangeShapeType="1"/>
        </xdr:cNvSpPr>
      </xdr:nvSpPr>
      <xdr:spPr bwMode="auto">
        <a:xfrm>
          <a:off x="2562225" y="1323975"/>
          <a:ext cx="0" cy="0"/>
        </a:xfrm>
        <a:prstGeom prst="line">
          <a:avLst/>
        </a:prstGeom>
        <a:noFill/>
        <a:ln w="9525">
          <a:solidFill>
            <a:srgbClr val="000000"/>
          </a:solidFill>
          <a:round/>
          <a:headEnd/>
          <a:tailEnd/>
        </a:ln>
      </xdr:spPr>
    </xdr:sp>
    <xdr:clientData/>
  </xdr:twoCellAnchor>
  <xdr:twoCellAnchor>
    <xdr:from>
      <xdr:col>2</xdr:col>
      <xdr:colOff>533400</xdr:colOff>
      <xdr:row>10</xdr:row>
      <xdr:rowOff>142875</xdr:rowOff>
    </xdr:from>
    <xdr:to>
      <xdr:col>2</xdr:col>
      <xdr:colOff>533400</xdr:colOff>
      <xdr:row>10</xdr:row>
      <xdr:rowOff>142875</xdr:rowOff>
    </xdr:to>
    <xdr:sp macro="" textlink="">
      <xdr:nvSpPr>
        <xdr:cNvPr id="317148" name="Line 22"/>
        <xdr:cNvSpPr>
          <a:spLocks noChangeShapeType="1"/>
        </xdr:cNvSpPr>
      </xdr:nvSpPr>
      <xdr:spPr bwMode="auto">
        <a:xfrm>
          <a:off x="2562225" y="1323975"/>
          <a:ext cx="0" cy="0"/>
        </a:xfrm>
        <a:prstGeom prst="line">
          <a:avLst/>
        </a:prstGeom>
        <a:noFill/>
        <a:ln w="9525">
          <a:solidFill>
            <a:srgbClr val="000000"/>
          </a:solidFill>
          <a:round/>
          <a:headEnd/>
          <a:tailEnd/>
        </a:ln>
      </xdr:spPr>
    </xdr:sp>
    <xdr:clientData/>
  </xdr:twoCellAnchor>
  <xdr:twoCellAnchor>
    <xdr:from>
      <xdr:col>2</xdr:col>
      <xdr:colOff>533400</xdr:colOff>
      <xdr:row>10</xdr:row>
      <xdr:rowOff>142875</xdr:rowOff>
    </xdr:from>
    <xdr:to>
      <xdr:col>2</xdr:col>
      <xdr:colOff>533400</xdr:colOff>
      <xdr:row>10</xdr:row>
      <xdr:rowOff>142875</xdr:rowOff>
    </xdr:to>
    <xdr:sp macro="" textlink="">
      <xdr:nvSpPr>
        <xdr:cNvPr id="317149" name="Line 23"/>
        <xdr:cNvSpPr>
          <a:spLocks noChangeShapeType="1"/>
        </xdr:cNvSpPr>
      </xdr:nvSpPr>
      <xdr:spPr bwMode="auto">
        <a:xfrm>
          <a:off x="2562225" y="1323975"/>
          <a:ext cx="0" cy="0"/>
        </a:xfrm>
        <a:prstGeom prst="line">
          <a:avLst/>
        </a:prstGeom>
        <a:noFill/>
        <a:ln w="9525">
          <a:solidFill>
            <a:srgbClr val="000000"/>
          </a:solidFill>
          <a:round/>
          <a:headEnd/>
          <a:tailEnd/>
        </a:ln>
      </xdr:spPr>
    </xdr:sp>
    <xdr:clientData/>
  </xdr:twoCellAnchor>
  <xdr:twoCellAnchor>
    <xdr:from>
      <xdr:col>2</xdr:col>
      <xdr:colOff>533400</xdr:colOff>
      <xdr:row>10</xdr:row>
      <xdr:rowOff>142875</xdr:rowOff>
    </xdr:from>
    <xdr:to>
      <xdr:col>2</xdr:col>
      <xdr:colOff>533400</xdr:colOff>
      <xdr:row>10</xdr:row>
      <xdr:rowOff>142875</xdr:rowOff>
    </xdr:to>
    <xdr:sp macro="" textlink="">
      <xdr:nvSpPr>
        <xdr:cNvPr id="317150" name="Line 24"/>
        <xdr:cNvSpPr>
          <a:spLocks noChangeShapeType="1"/>
        </xdr:cNvSpPr>
      </xdr:nvSpPr>
      <xdr:spPr bwMode="auto">
        <a:xfrm>
          <a:off x="2562225" y="1323975"/>
          <a:ext cx="0" cy="0"/>
        </a:xfrm>
        <a:prstGeom prst="line">
          <a:avLst/>
        </a:prstGeom>
        <a:noFill/>
        <a:ln w="9525">
          <a:solidFill>
            <a:srgbClr val="000000"/>
          </a:solidFill>
          <a:round/>
          <a:headEnd/>
          <a:tailEnd/>
        </a:ln>
      </xdr:spPr>
    </xdr:sp>
    <xdr:clientData/>
  </xdr:twoCellAnchor>
  <xdr:twoCellAnchor>
    <xdr:from>
      <xdr:col>2</xdr:col>
      <xdr:colOff>533400</xdr:colOff>
      <xdr:row>10</xdr:row>
      <xdr:rowOff>142875</xdr:rowOff>
    </xdr:from>
    <xdr:to>
      <xdr:col>2</xdr:col>
      <xdr:colOff>533400</xdr:colOff>
      <xdr:row>10</xdr:row>
      <xdr:rowOff>142875</xdr:rowOff>
    </xdr:to>
    <xdr:sp macro="" textlink="">
      <xdr:nvSpPr>
        <xdr:cNvPr id="317151" name="Line 25"/>
        <xdr:cNvSpPr>
          <a:spLocks noChangeShapeType="1"/>
        </xdr:cNvSpPr>
      </xdr:nvSpPr>
      <xdr:spPr bwMode="auto">
        <a:xfrm>
          <a:off x="2562225" y="1323975"/>
          <a:ext cx="0" cy="0"/>
        </a:xfrm>
        <a:prstGeom prst="line">
          <a:avLst/>
        </a:prstGeom>
        <a:noFill/>
        <a:ln w="9525">
          <a:solidFill>
            <a:srgbClr val="000000"/>
          </a:solidFill>
          <a:round/>
          <a:headEnd/>
          <a:tailEnd/>
        </a:ln>
      </xdr:spPr>
    </xdr:sp>
    <xdr:clientData/>
  </xdr:twoCellAnchor>
  <xdr:twoCellAnchor>
    <xdr:from>
      <xdr:col>2</xdr:col>
      <xdr:colOff>533400</xdr:colOff>
      <xdr:row>10</xdr:row>
      <xdr:rowOff>142875</xdr:rowOff>
    </xdr:from>
    <xdr:to>
      <xdr:col>2</xdr:col>
      <xdr:colOff>533400</xdr:colOff>
      <xdr:row>10</xdr:row>
      <xdr:rowOff>142875</xdr:rowOff>
    </xdr:to>
    <xdr:sp macro="" textlink="">
      <xdr:nvSpPr>
        <xdr:cNvPr id="317152" name="Line 26"/>
        <xdr:cNvSpPr>
          <a:spLocks noChangeShapeType="1"/>
        </xdr:cNvSpPr>
      </xdr:nvSpPr>
      <xdr:spPr bwMode="auto">
        <a:xfrm>
          <a:off x="2562225" y="1323975"/>
          <a:ext cx="0" cy="0"/>
        </a:xfrm>
        <a:prstGeom prst="line">
          <a:avLst/>
        </a:prstGeom>
        <a:noFill/>
        <a:ln w="9525">
          <a:solidFill>
            <a:srgbClr val="000000"/>
          </a:solidFill>
          <a:round/>
          <a:headEnd/>
          <a:tailEnd/>
        </a:ln>
      </xdr:spPr>
    </xdr:sp>
    <xdr:clientData/>
  </xdr:twoCellAnchor>
  <xdr:twoCellAnchor>
    <xdr:from>
      <xdr:col>2</xdr:col>
      <xdr:colOff>533400</xdr:colOff>
      <xdr:row>10</xdr:row>
      <xdr:rowOff>142875</xdr:rowOff>
    </xdr:from>
    <xdr:to>
      <xdr:col>2</xdr:col>
      <xdr:colOff>533400</xdr:colOff>
      <xdr:row>10</xdr:row>
      <xdr:rowOff>142875</xdr:rowOff>
    </xdr:to>
    <xdr:sp macro="" textlink="">
      <xdr:nvSpPr>
        <xdr:cNvPr id="317153" name="Line 27"/>
        <xdr:cNvSpPr>
          <a:spLocks noChangeShapeType="1"/>
        </xdr:cNvSpPr>
      </xdr:nvSpPr>
      <xdr:spPr bwMode="auto">
        <a:xfrm>
          <a:off x="2562225" y="1323975"/>
          <a:ext cx="0" cy="0"/>
        </a:xfrm>
        <a:prstGeom prst="line">
          <a:avLst/>
        </a:prstGeom>
        <a:noFill/>
        <a:ln w="9525">
          <a:solidFill>
            <a:srgbClr val="000000"/>
          </a:solidFill>
          <a:round/>
          <a:headEnd/>
          <a:tailEnd/>
        </a:ln>
      </xdr:spPr>
    </xdr:sp>
    <xdr:clientData/>
  </xdr:twoCellAnchor>
  <xdr:twoCellAnchor>
    <xdr:from>
      <xdr:col>2</xdr:col>
      <xdr:colOff>533400</xdr:colOff>
      <xdr:row>10</xdr:row>
      <xdr:rowOff>142875</xdr:rowOff>
    </xdr:from>
    <xdr:to>
      <xdr:col>2</xdr:col>
      <xdr:colOff>533400</xdr:colOff>
      <xdr:row>10</xdr:row>
      <xdr:rowOff>142875</xdr:rowOff>
    </xdr:to>
    <xdr:sp macro="" textlink="">
      <xdr:nvSpPr>
        <xdr:cNvPr id="317154" name="Line 29"/>
        <xdr:cNvSpPr>
          <a:spLocks noChangeShapeType="1"/>
        </xdr:cNvSpPr>
      </xdr:nvSpPr>
      <xdr:spPr bwMode="auto">
        <a:xfrm>
          <a:off x="2562225" y="1323975"/>
          <a:ext cx="0" cy="0"/>
        </a:xfrm>
        <a:prstGeom prst="line">
          <a:avLst/>
        </a:prstGeom>
        <a:noFill/>
        <a:ln w="9525">
          <a:solidFill>
            <a:srgbClr val="000000"/>
          </a:solidFill>
          <a:round/>
          <a:headEnd/>
          <a:tailEnd/>
        </a:ln>
      </xdr:spPr>
    </xdr:sp>
    <xdr:clientData/>
  </xdr:twoCellAnchor>
  <xdr:twoCellAnchor>
    <xdr:from>
      <xdr:col>2</xdr:col>
      <xdr:colOff>533400</xdr:colOff>
      <xdr:row>10</xdr:row>
      <xdr:rowOff>142875</xdr:rowOff>
    </xdr:from>
    <xdr:to>
      <xdr:col>2</xdr:col>
      <xdr:colOff>533400</xdr:colOff>
      <xdr:row>10</xdr:row>
      <xdr:rowOff>142875</xdr:rowOff>
    </xdr:to>
    <xdr:sp macro="" textlink="">
      <xdr:nvSpPr>
        <xdr:cNvPr id="317155" name="Line 30"/>
        <xdr:cNvSpPr>
          <a:spLocks noChangeShapeType="1"/>
        </xdr:cNvSpPr>
      </xdr:nvSpPr>
      <xdr:spPr bwMode="auto">
        <a:xfrm>
          <a:off x="2562225" y="1323975"/>
          <a:ext cx="0" cy="0"/>
        </a:xfrm>
        <a:prstGeom prst="line">
          <a:avLst/>
        </a:prstGeom>
        <a:noFill/>
        <a:ln w="9525">
          <a:solidFill>
            <a:srgbClr val="000000"/>
          </a:solidFill>
          <a:round/>
          <a:headEnd/>
          <a:tailEnd/>
        </a:ln>
      </xdr:spPr>
    </xdr:sp>
    <xdr:clientData/>
  </xdr:twoCellAnchor>
  <xdr:twoCellAnchor>
    <xdr:from>
      <xdr:col>2</xdr:col>
      <xdr:colOff>533400</xdr:colOff>
      <xdr:row>10</xdr:row>
      <xdr:rowOff>142875</xdr:rowOff>
    </xdr:from>
    <xdr:to>
      <xdr:col>2</xdr:col>
      <xdr:colOff>533400</xdr:colOff>
      <xdr:row>10</xdr:row>
      <xdr:rowOff>142875</xdr:rowOff>
    </xdr:to>
    <xdr:sp macro="" textlink="">
      <xdr:nvSpPr>
        <xdr:cNvPr id="317156" name="Line 31"/>
        <xdr:cNvSpPr>
          <a:spLocks noChangeShapeType="1"/>
        </xdr:cNvSpPr>
      </xdr:nvSpPr>
      <xdr:spPr bwMode="auto">
        <a:xfrm>
          <a:off x="2562225" y="1323975"/>
          <a:ext cx="0" cy="0"/>
        </a:xfrm>
        <a:prstGeom prst="line">
          <a:avLst/>
        </a:prstGeom>
        <a:noFill/>
        <a:ln w="9525">
          <a:solidFill>
            <a:srgbClr val="000000"/>
          </a:solidFill>
          <a:round/>
          <a:headEnd/>
          <a:tailEnd/>
        </a:ln>
      </xdr:spPr>
    </xdr:sp>
    <xdr:clientData/>
  </xdr:twoCellAnchor>
  <xdr:twoCellAnchor>
    <xdr:from>
      <xdr:col>2</xdr:col>
      <xdr:colOff>533400</xdr:colOff>
      <xdr:row>10</xdr:row>
      <xdr:rowOff>142875</xdr:rowOff>
    </xdr:from>
    <xdr:to>
      <xdr:col>2</xdr:col>
      <xdr:colOff>533400</xdr:colOff>
      <xdr:row>10</xdr:row>
      <xdr:rowOff>142875</xdr:rowOff>
    </xdr:to>
    <xdr:sp macro="" textlink="">
      <xdr:nvSpPr>
        <xdr:cNvPr id="317157" name="Line 32"/>
        <xdr:cNvSpPr>
          <a:spLocks noChangeShapeType="1"/>
        </xdr:cNvSpPr>
      </xdr:nvSpPr>
      <xdr:spPr bwMode="auto">
        <a:xfrm>
          <a:off x="2562225" y="1323975"/>
          <a:ext cx="0" cy="0"/>
        </a:xfrm>
        <a:prstGeom prst="line">
          <a:avLst/>
        </a:prstGeom>
        <a:noFill/>
        <a:ln w="9525">
          <a:solidFill>
            <a:srgbClr val="000000"/>
          </a:solidFill>
          <a:round/>
          <a:headEnd/>
          <a:tailEnd/>
        </a:ln>
      </xdr:spPr>
    </xdr:sp>
    <xdr:clientData/>
  </xdr:twoCellAnchor>
  <xdr:twoCellAnchor>
    <xdr:from>
      <xdr:col>2</xdr:col>
      <xdr:colOff>533400</xdr:colOff>
      <xdr:row>10</xdr:row>
      <xdr:rowOff>142875</xdr:rowOff>
    </xdr:from>
    <xdr:to>
      <xdr:col>2</xdr:col>
      <xdr:colOff>533400</xdr:colOff>
      <xdr:row>10</xdr:row>
      <xdr:rowOff>142875</xdr:rowOff>
    </xdr:to>
    <xdr:sp macro="" textlink="">
      <xdr:nvSpPr>
        <xdr:cNvPr id="317158" name="Line 33"/>
        <xdr:cNvSpPr>
          <a:spLocks noChangeShapeType="1"/>
        </xdr:cNvSpPr>
      </xdr:nvSpPr>
      <xdr:spPr bwMode="auto">
        <a:xfrm>
          <a:off x="2562225" y="1323975"/>
          <a:ext cx="0" cy="0"/>
        </a:xfrm>
        <a:prstGeom prst="line">
          <a:avLst/>
        </a:prstGeom>
        <a:noFill/>
        <a:ln w="9525">
          <a:solidFill>
            <a:srgbClr val="000000"/>
          </a:solidFill>
          <a:round/>
          <a:headEnd/>
          <a:tailEnd/>
        </a:ln>
      </xdr:spPr>
    </xdr:sp>
    <xdr:clientData/>
  </xdr:twoCellAnchor>
  <xdr:twoCellAnchor>
    <xdr:from>
      <xdr:col>2</xdr:col>
      <xdr:colOff>533400</xdr:colOff>
      <xdr:row>10</xdr:row>
      <xdr:rowOff>142875</xdr:rowOff>
    </xdr:from>
    <xdr:to>
      <xdr:col>2</xdr:col>
      <xdr:colOff>533400</xdr:colOff>
      <xdr:row>10</xdr:row>
      <xdr:rowOff>142875</xdr:rowOff>
    </xdr:to>
    <xdr:sp macro="" textlink="">
      <xdr:nvSpPr>
        <xdr:cNvPr id="317159" name="Line 34"/>
        <xdr:cNvSpPr>
          <a:spLocks noChangeShapeType="1"/>
        </xdr:cNvSpPr>
      </xdr:nvSpPr>
      <xdr:spPr bwMode="auto">
        <a:xfrm>
          <a:off x="2562225" y="1323975"/>
          <a:ext cx="0" cy="0"/>
        </a:xfrm>
        <a:prstGeom prst="line">
          <a:avLst/>
        </a:prstGeom>
        <a:noFill/>
        <a:ln w="9525">
          <a:solidFill>
            <a:srgbClr val="000000"/>
          </a:solidFill>
          <a:round/>
          <a:headEnd/>
          <a:tailEnd/>
        </a:ln>
      </xdr:spPr>
    </xdr:sp>
    <xdr:clientData/>
  </xdr:twoCellAnchor>
  <xdr:twoCellAnchor>
    <xdr:from>
      <xdr:col>2</xdr:col>
      <xdr:colOff>533400</xdr:colOff>
      <xdr:row>10</xdr:row>
      <xdr:rowOff>142875</xdr:rowOff>
    </xdr:from>
    <xdr:to>
      <xdr:col>2</xdr:col>
      <xdr:colOff>533400</xdr:colOff>
      <xdr:row>10</xdr:row>
      <xdr:rowOff>142875</xdr:rowOff>
    </xdr:to>
    <xdr:sp macro="" textlink="">
      <xdr:nvSpPr>
        <xdr:cNvPr id="317160" name="Line 36"/>
        <xdr:cNvSpPr>
          <a:spLocks noChangeShapeType="1"/>
        </xdr:cNvSpPr>
      </xdr:nvSpPr>
      <xdr:spPr bwMode="auto">
        <a:xfrm>
          <a:off x="2562225" y="1323975"/>
          <a:ext cx="0" cy="0"/>
        </a:xfrm>
        <a:prstGeom prst="line">
          <a:avLst/>
        </a:prstGeom>
        <a:noFill/>
        <a:ln w="9525">
          <a:solidFill>
            <a:srgbClr val="000000"/>
          </a:solidFill>
          <a:round/>
          <a:headEnd/>
          <a:tailEnd/>
        </a:ln>
      </xdr:spPr>
    </xdr:sp>
    <xdr:clientData/>
  </xdr:twoCellAnchor>
  <xdr:twoCellAnchor>
    <xdr:from>
      <xdr:col>2</xdr:col>
      <xdr:colOff>533400</xdr:colOff>
      <xdr:row>10</xdr:row>
      <xdr:rowOff>142875</xdr:rowOff>
    </xdr:from>
    <xdr:to>
      <xdr:col>2</xdr:col>
      <xdr:colOff>533400</xdr:colOff>
      <xdr:row>10</xdr:row>
      <xdr:rowOff>142875</xdr:rowOff>
    </xdr:to>
    <xdr:sp macro="" textlink="">
      <xdr:nvSpPr>
        <xdr:cNvPr id="317161" name="Line 37"/>
        <xdr:cNvSpPr>
          <a:spLocks noChangeShapeType="1"/>
        </xdr:cNvSpPr>
      </xdr:nvSpPr>
      <xdr:spPr bwMode="auto">
        <a:xfrm>
          <a:off x="2562225" y="1323975"/>
          <a:ext cx="0" cy="0"/>
        </a:xfrm>
        <a:prstGeom prst="line">
          <a:avLst/>
        </a:prstGeom>
        <a:noFill/>
        <a:ln w="9525">
          <a:solidFill>
            <a:srgbClr val="000000"/>
          </a:solidFill>
          <a:round/>
          <a:headEnd/>
          <a:tailEnd/>
        </a:ln>
      </xdr:spPr>
    </xdr:sp>
    <xdr:clientData/>
  </xdr:twoCellAnchor>
  <xdr:twoCellAnchor>
    <xdr:from>
      <xdr:col>2</xdr:col>
      <xdr:colOff>533400</xdr:colOff>
      <xdr:row>10</xdr:row>
      <xdr:rowOff>142875</xdr:rowOff>
    </xdr:from>
    <xdr:to>
      <xdr:col>2</xdr:col>
      <xdr:colOff>533400</xdr:colOff>
      <xdr:row>10</xdr:row>
      <xdr:rowOff>142875</xdr:rowOff>
    </xdr:to>
    <xdr:sp macro="" textlink="">
      <xdr:nvSpPr>
        <xdr:cNvPr id="317162" name="Line 38"/>
        <xdr:cNvSpPr>
          <a:spLocks noChangeShapeType="1"/>
        </xdr:cNvSpPr>
      </xdr:nvSpPr>
      <xdr:spPr bwMode="auto">
        <a:xfrm>
          <a:off x="2562225" y="1323975"/>
          <a:ext cx="0" cy="0"/>
        </a:xfrm>
        <a:prstGeom prst="line">
          <a:avLst/>
        </a:prstGeom>
        <a:noFill/>
        <a:ln w="9525">
          <a:solidFill>
            <a:srgbClr val="000000"/>
          </a:solidFill>
          <a:round/>
          <a:headEnd/>
          <a:tailEnd/>
        </a:ln>
      </xdr:spPr>
    </xdr:sp>
    <xdr:clientData/>
  </xdr:twoCellAnchor>
  <xdr:twoCellAnchor>
    <xdr:from>
      <xdr:col>2</xdr:col>
      <xdr:colOff>533400</xdr:colOff>
      <xdr:row>10</xdr:row>
      <xdr:rowOff>142875</xdr:rowOff>
    </xdr:from>
    <xdr:to>
      <xdr:col>2</xdr:col>
      <xdr:colOff>533400</xdr:colOff>
      <xdr:row>10</xdr:row>
      <xdr:rowOff>142875</xdr:rowOff>
    </xdr:to>
    <xdr:sp macro="" textlink="">
      <xdr:nvSpPr>
        <xdr:cNvPr id="317163" name="Line 39"/>
        <xdr:cNvSpPr>
          <a:spLocks noChangeShapeType="1"/>
        </xdr:cNvSpPr>
      </xdr:nvSpPr>
      <xdr:spPr bwMode="auto">
        <a:xfrm>
          <a:off x="2562225" y="1323975"/>
          <a:ext cx="0" cy="0"/>
        </a:xfrm>
        <a:prstGeom prst="line">
          <a:avLst/>
        </a:prstGeom>
        <a:noFill/>
        <a:ln w="9525">
          <a:solidFill>
            <a:srgbClr val="000000"/>
          </a:solidFill>
          <a:round/>
          <a:headEnd/>
          <a:tailEnd/>
        </a:ln>
      </xdr:spPr>
    </xdr:sp>
    <xdr:clientData/>
  </xdr:twoCellAnchor>
  <xdr:twoCellAnchor>
    <xdr:from>
      <xdr:col>2</xdr:col>
      <xdr:colOff>533400</xdr:colOff>
      <xdr:row>10</xdr:row>
      <xdr:rowOff>142875</xdr:rowOff>
    </xdr:from>
    <xdr:to>
      <xdr:col>2</xdr:col>
      <xdr:colOff>533400</xdr:colOff>
      <xdr:row>10</xdr:row>
      <xdr:rowOff>142875</xdr:rowOff>
    </xdr:to>
    <xdr:sp macro="" textlink="">
      <xdr:nvSpPr>
        <xdr:cNvPr id="317164" name="Line 40"/>
        <xdr:cNvSpPr>
          <a:spLocks noChangeShapeType="1"/>
        </xdr:cNvSpPr>
      </xdr:nvSpPr>
      <xdr:spPr bwMode="auto">
        <a:xfrm>
          <a:off x="2562225" y="1323975"/>
          <a:ext cx="0" cy="0"/>
        </a:xfrm>
        <a:prstGeom prst="line">
          <a:avLst/>
        </a:prstGeom>
        <a:noFill/>
        <a:ln w="9525">
          <a:solidFill>
            <a:srgbClr val="000000"/>
          </a:solidFill>
          <a:round/>
          <a:headEnd/>
          <a:tailEnd/>
        </a:ln>
      </xdr:spPr>
    </xdr:sp>
    <xdr:clientData/>
  </xdr:twoCellAnchor>
  <xdr:twoCellAnchor>
    <xdr:from>
      <xdr:col>2</xdr:col>
      <xdr:colOff>533400</xdr:colOff>
      <xdr:row>10</xdr:row>
      <xdr:rowOff>142875</xdr:rowOff>
    </xdr:from>
    <xdr:to>
      <xdr:col>2</xdr:col>
      <xdr:colOff>533400</xdr:colOff>
      <xdr:row>10</xdr:row>
      <xdr:rowOff>142875</xdr:rowOff>
    </xdr:to>
    <xdr:sp macro="" textlink="">
      <xdr:nvSpPr>
        <xdr:cNvPr id="317165" name="Line 41"/>
        <xdr:cNvSpPr>
          <a:spLocks noChangeShapeType="1"/>
        </xdr:cNvSpPr>
      </xdr:nvSpPr>
      <xdr:spPr bwMode="auto">
        <a:xfrm>
          <a:off x="2562225" y="1323975"/>
          <a:ext cx="0" cy="0"/>
        </a:xfrm>
        <a:prstGeom prst="line">
          <a:avLst/>
        </a:prstGeom>
        <a:noFill/>
        <a:ln w="9525">
          <a:solidFill>
            <a:srgbClr val="000000"/>
          </a:solidFill>
          <a:round/>
          <a:headEnd/>
          <a:tailEnd/>
        </a:ln>
      </xdr:spPr>
    </xdr:sp>
    <xdr:clientData/>
  </xdr:twoCellAnchor>
  <xdr:twoCellAnchor>
    <xdr:from>
      <xdr:col>2</xdr:col>
      <xdr:colOff>533400</xdr:colOff>
      <xdr:row>10</xdr:row>
      <xdr:rowOff>142875</xdr:rowOff>
    </xdr:from>
    <xdr:to>
      <xdr:col>2</xdr:col>
      <xdr:colOff>533400</xdr:colOff>
      <xdr:row>10</xdr:row>
      <xdr:rowOff>142875</xdr:rowOff>
    </xdr:to>
    <xdr:sp macro="" textlink="">
      <xdr:nvSpPr>
        <xdr:cNvPr id="317166" name="Line 42"/>
        <xdr:cNvSpPr>
          <a:spLocks noChangeShapeType="1"/>
        </xdr:cNvSpPr>
      </xdr:nvSpPr>
      <xdr:spPr bwMode="auto">
        <a:xfrm>
          <a:off x="2562225" y="1323975"/>
          <a:ext cx="0" cy="0"/>
        </a:xfrm>
        <a:prstGeom prst="line">
          <a:avLst/>
        </a:prstGeom>
        <a:noFill/>
        <a:ln w="9525">
          <a:solidFill>
            <a:srgbClr val="000000"/>
          </a:solidFill>
          <a:round/>
          <a:headEnd/>
          <a:tailEnd/>
        </a:ln>
      </xdr:spPr>
    </xdr:sp>
    <xdr:clientData/>
  </xdr:twoCellAnchor>
  <xdr:twoCellAnchor>
    <xdr:from>
      <xdr:col>2</xdr:col>
      <xdr:colOff>533400</xdr:colOff>
      <xdr:row>10</xdr:row>
      <xdr:rowOff>142875</xdr:rowOff>
    </xdr:from>
    <xdr:to>
      <xdr:col>2</xdr:col>
      <xdr:colOff>533400</xdr:colOff>
      <xdr:row>10</xdr:row>
      <xdr:rowOff>142875</xdr:rowOff>
    </xdr:to>
    <xdr:sp macro="" textlink="">
      <xdr:nvSpPr>
        <xdr:cNvPr id="317167" name="Line 43"/>
        <xdr:cNvSpPr>
          <a:spLocks noChangeShapeType="1"/>
        </xdr:cNvSpPr>
      </xdr:nvSpPr>
      <xdr:spPr bwMode="auto">
        <a:xfrm>
          <a:off x="2562225" y="1323975"/>
          <a:ext cx="0" cy="0"/>
        </a:xfrm>
        <a:prstGeom prst="line">
          <a:avLst/>
        </a:prstGeom>
        <a:noFill/>
        <a:ln w="9525">
          <a:solidFill>
            <a:srgbClr val="000000"/>
          </a:solidFill>
          <a:round/>
          <a:headEnd/>
          <a:tailEnd/>
        </a:ln>
      </xdr:spPr>
    </xdr:sp>
    <xdr:clientData/>
  </xdr:twoCellAnchor>
  <xdr:twoCellAnchor>
    <xdr:from>
      <xdr:col>2</xdr:col>
      <xdr:colOff>533400</xdr:colOff>
      <xdr:row>10</xdr:row>
      <xdr:rowOff>142875</xdr:rowOff>
    </xdr:from>
    <xdr:to>
      <xdr:col>2</xdr:col>
      <xdr:colOff>533400</xdr:colOff>
      <xdr:row>10</xdr:row>
      <xdr:rowOff>142875</xdr:rowOff>
    </xdr:to>
    <xdr:sp macro="" textlink="">
      <xdr:nvSpPr>
        <xdr:cNvPr id="317168" name="Line 44"/>
        <xdr:cNvSpPr>
          <a:spLocks noChangeShapeType="1"/>
        </xdr:cNvSpPr>
      </xdr:nvSpPr>
      <xdr:spPr bwMode="auto">
        <a:xfrm>
          <a:off x="2562225" y="1323975"/>
          <a:ext cx="0" cy="0"/>
        </a:xfrm>
        <a:prstGeom prst="line">
          <a:avLst/>
        </a:prstGeom>
        <a:noFill/>
        <a:ln w="9525">
          <a:solidFill>
            <a:srgbClr val="000000"/>
          </a:solidFill>
          <a:round/>
          <a:headEnd/>
          <a:tailEnd/>
        </a:ln>
      </xdr:spPr>
    </xdr:sp>
    <xdr:clientData/>
  </xdr:twoCellAnchor>
  <xdr:twoCellAnchor>
    <xdr:from>
      <xdr:col>2</xdr:col>
      <xdr:colOff>533400</xdr:colOff>
      <xdr:row>10</xdr:row>
      <xdr:rowOff>142875</xdr:rowOff>
    </xdr:from>
    <xdr:to>
      <xdr:col>2</xdr:col>
      <xdr:colOff>533400</xdr:colOff>
      <xdr:row>10</xdr:row>
      <xdr:rowOff>142875</xdr:rowOff>
    </xdr:to>
    <xdr:sp macro="" textlink="">
      <xdr:nvSpPr>
        <xdr:cNvPr id="317169" name="Line 45"/>
        <xdr:cNvSpPr>
          <a:spLocks noChangeShapeType="1"/>
        </xdr:cNvSpPr>
      </xdr:nvSpPr>
      <xdr:spPr bwMode="auto">
        <a:xfrm>
          <a:off x="2562225" y="1323975"/>
          <a:ext cx="0" cy="0"/>
        </a:xfrm>
        <a:prstGeom prst="line">
          <a:avLst/>
        </a:prstGeom>
        <a:noFill/>
        <a:ln w="9525">
          <a:solidFill>
            <a:srgbClr val="000000"/>
          </a:solidFill>
          <a:round/>
          <a:headEnd/>
          <a:tailEnd/>
        </a:ln>
      </xdr:spPr>
    </xdr:sp>
    <xdr:clientData/>
  </xdr:twoCellAnchor>
  <xdr:twoCellAnchor>
    <xdr:from>
      <xdr:col>2</xdr:col>
      <xdr:colOff>533400</xdr:colOff>
      <xdr:row>10</xdr:row>
      <xdr:rowOff>142875</xdr:rowOff>
    </xdr:from>
    <xdr:to>
      <xdr:col>2</xdr:col>
      <xdr:colOff>533400</xdr:colOff>
      <xdr:row>10</xdr:row>
      <xdr:rowOff>142875</xdr:rowOff>
    </xdr:to>
    <xdr:sp macro="" textlink="">
      <xdr:nvSpPr>
        <xdr:cNvPr id="317170" name="Line 46"/>
        <xdr:cNvSpPr>
          <a:spLocks noChangeShapeType="1"/>
        </xdr:cNvSpPr>
      </xdr:nvSpPr>
      <xdr:spPr bwMode="auto">
        <a:xfrm>
          <a:off x="2562225" y="1323975"/>
          <a:ext cx="0" cy="0"/>
        </a:xfrm>
        <a:prstGeom prst="line">
          <a:avLst/>
        </a:prstGeom>
        <a:noFill/>
        <a:ln w="9525">
          <a:solidFill>
            <a:srgbClr val="000000"/>
          </a:solidFill>
          <a:round/>
          <a:headEnd/>
          <a:tailEnd/>
        </a:ln>
      </xdr:spPr>
    </xdr:sp>
    <xdr:clientData/>
  </xdr:twoCellAnchor>
  <xdr:twoCellAnchor>
    <xdr:from>
      <xdr:col>2</xdr:col>
      <xdr:colOff>533400</xdr:colOff>
      <xdr:row>10</xdr:row>
      <xdr:rowOff>142875</xdr:rowOff>
    </xdr:from>
    <xdr:to>
      <xdr:col>2</xdr:col>
      <xdr:colOff>533400</xdr:colOff>
      <xdr:row>10</xdr:row>
      <xdr:rowOff>142875</xdr:rowOff>
    </xdr:to>
    <xdr:sp macro="" textlink="">
      <xdr:nvSpPr>
        <xdr:cNvPr id="317171" name="Line 47"/>
        <xdr:cNvSpPr>
          <a:spLocks noChangeShapeType="1"/>
        </xdr:cNvSpPr>
      </xdr:nvSpPr>
      <xdr:spPr bwMode="auto">
        <a:xfrm>
          <a:off x="2562225" y="1323975"/>
          <a:ext cx="0" cy="0"/>
        </a:xfrm>
        <a:prstGeom prst="line">
          <a:avLst/>
        </a:prstGeom>
        <a:noFill/>
        <a:ln w="9525">
          <a:solidFill>
            <a:srgbClr val="000000"/>
          </a:solidFill>
          <a:round/>
          <a:headEnd/>
          <a:tailEnd/>
        </a:ln>
      </xdr:spPr>
    </xdr:sp>
    <xdr:clientData/>
  </xdr:twoCellAnchor>
  <xdr:twoCellAnchor>
    <xdr:from>
      <xdr:col>2</xdr:col>
      <xdr:colOff>533400</xdr:colOff>
      <xdr:row>10</xdr:row>
      <xdr:rowOff>142875</xdr:rowOff>
    </xdr:from>
    <xdr:to>
      <xdr:col>2</xdr:col>
      <xdr:colOff>533400</xdr:colOff>
      <xdr:row>10</xdr:row>
      <xdr:rowOff>142875</xdr:rowOff>
    </xdr:to>
    <xdr:sp macro="" textlink="">
      <xdr:nvSpPr>
        <xdr:cNvPr id="317172" name="Line 48"/>
        <xdr:cNvSpPr>
          <a:spLocks noChangeShapeType="1"/>
        </xdr:cNvSpPr>
      </xdr:nvSpPr>
      <xdr:spPr bwMode="auto">
        <a:xfrm>
          <a:off x="2562225" y="1323975"/>
          <a:ext cx="0" cy="0"/>
        </a:xfrm>
        <a:prstGeom prst="line">
          <a:avLst/>
        </a:prstGeom>
        <a:noFill/>
        <a:ln w="9525">
          <a:solidFill>
            <a:srgbClr val="000000"/>
          </a:solidFill>
          <a:round/>
          <a:headEnd/>
          <a:tailEnd/>
        </a:ln>
      </xdr:spPr>
    </xdr:sp>
    <xdr:clientData/>
  </xdr:twoCellAnchor>
  <xdr:twoCellAnchor>
    <xdr:from>
      <xdr:col>2</xdr:col>
      <xdr:colOff>533400</xdr:colOff>
      <xdr:row>10</xdr:row>
      <xdr:rowOff>142875</xdr:rowOff>
    </xdr:from>
    <xdr:to>
      <xdr:col>2</xdr:col>
      <xdr:colOff>533400</xdr:colOff>
      <xdr:row>10</xdr:row>
      <xdr:rowOff>142875</xdr:rowOff>
    </xdr:to>
    <xdr:sp macro="" textlink="">
      <xdr:nvSpPr>
        <xdr:cNvPr id="317173" name="Line 49"/>
        <xdr:cNvSpPr>
          <a:spLocks noChangeShapeType="1"/>
        </xdr:cNvSpPr>
      </xdr:nvSpPr>
      <xdr:spPr bwMode="auto">
        <a:xfrm>
          <a:off x="2562225" y="1323975"/>
          <a:ext cx="0" cy="0"/>
        </a:xfrm>
        <a:prstGeom prst="line">
          <a:avLst/>
        </a:prstGeom>
        <a:noFill/>
        <a:ln w="9525">
          <a:solidFill>
            <a:srgbClr val="000000"/>
          </a:solidFill>
          <a:round/>
          <a:headEnd/>
          <a:tailEnd/>
        </a:ln>
      </xdr:spPr>
    </xdr:sp>
    <xdr:clientData/>
  </xdr:twoCellAnchor>
  <xdr:twoCellAnchor>
    <xdr:from>
      <xdr:col>2</xdr:col>
      <xdr:colOff>533400</xdr:colOff>
      <xdr:row>10</xdr:row>
      <xdr:rowOff>142875</xdr:rowOff>
    </xdr:from>
    <xdr:to>
      <xdr:col>2</xdr:col>
      <xdr:colOff>533400</xdr:colOff>
      <xdr:row>10</xdr:row>
      <xdr:rowOff>142875</xdr:rowOff>
    </xdr:to>
    <xdr:sp macro="" textlink="">
      <xdr:nvSpPr>
        <xdr:cNvPr id="317174" name="Line 50"/>
        <xdr:cNvSpPr>
          <a:spLocks noChangeShapeType="1"/>
        </xdr:cNvSpPr>
      </xdr:nvSpPr>
      <xdr:spPr bwMode="auto">
        <a:xfrm>
          <a:off x="2562225" y="1323975"/>
          <a:ext cx="0" cy="0"/>
        </a:xfrm>
        <a:prstGeom prst="line">
          <a:avLst/>
        </a:prstGeom>
        <a:noFill/>
        <a:ln w="9525">
          <a:solidFill>
            <a:srgbClr val="000000"/>
          </a:solidFill>
          <a:round/>
          <a:headEnd/>
          <a:tailEnd/>
        </a:ln>
      </xdr:spPr>
    </xdr:sp>
    <xdr:clientData/>
  </xdr:twoCellAnchor>
  <xdr:twoCellAnchor>
    <xdr:from>
      <xdr:col>2</xdr:col>
      <xdr:colOff>533400</xdr:colOff>
      <xdr:row>10</xdr:row>
      <xdr:rowOff>142875</xdr:rowOff>
    </xdr:from>
    <xdr:to>
      <xdr:col>2</xdr:col>
      <xdr:colOff>533400</xdr:colOff>
      <xdr:row>10</xdr:row>
      <xdr:rowOff>142875</xdr:rowOff>
    </xdr:to>
    <xdr:sp macro="" textlink="">
      <xdr:nvSpPr>
        <xdr:cNvPr id="317175" name="Line 51"/>
        <xdr:cNvSpPr>
          <a:spLocks noChangeShapeType="1"/>
        </xdr:cNvSpPr>
      </xdr:nvSpPr>
      <xdr:spPr bwMode="auto">
        <a:xfrm>
          <a:off x="2562225" y="1323975"/>
          <a:ext cx="0" cy="0"/>
        </a:xfrm>
        <a:prstGeom prst="line">
          <a:avLst/>
        </a:prstGeom>
        <a:noFill/>
        <a:ln w="9525">
          <a:solidFill>
            <a:srgbClr val="000000"/>
          </a:solidFill>
          <a:round/>
          <a:headEnd/>
          <a:tailEnd/>
        </a:ln>
      </xdr:spPr>
    </xdr:sp>
    <xdr:clientData/>
  </xdr:twoCellAnchor>
  <xdr:twoCellAnchor>
    <xdr:from>
      <xdr:col>2</xdr:col>
      <xdr:colOff>533400</xdr:colOff>
      <xdr:row>10</xdr:row>
      <xdr:rowOff>142875</xdr:rowOff>
    </xdr:from>
    <xdr:to>
      <xdr:col>2</xdr:col>
      <xdr:colOff>533400</xdr:colOff>
      <xdr:row>10</xdr:row>
      <xdr:rowOff>142875</xdr:rowOff>
    </xdr:to>
    <xdr:sp macro="" textlink="">
      <xdr:nvSpPr>
        <xdr:cNvPr id="317176" name="Line 52"/>
        <xdr:cNvSpPr>
          <a:spLocks noChangeShapeType="1"/>
        </xdr:cNvSpPr>
      </xdr:nvSpPr>
      <xdr:spPr bwMode="auto">
        <a:xfrm>
          <a:off x="2562225" y="1323975"/>
          <a:ext cx="0" cy="0"/>
        </a:xfrm>
        <a:prstGeom prst="line">
          <a:avLst/>
        </a:prstGeom>
        <a:noFill/>
        <a:ln w="9525">
          <a:solidFill>
            <a:srgbClr val="000000"/>
          </a:solidFill>
          <a:round/>
          <a:headEnd/>
          <a:tailEnd/>
        </a:ln>
      </xdr:spPr>
    </xdr:sp>
    <xdr:clientData/>
  </xdr:twoCellAnchor>
  <xdr:twoCellAnchor>
    <xdr:from>
      <xdr:col>2</xdr:col>
      <xdr:colOff>533400</xdr:colOff>
      <xdr:row>10</xdr:row>
      <xdr:rowOff>142875</xdr:rowOff>
    </xdr:from>
    <xdr:to>
      <xdr:col>2</xdr:col>
      <xdr:colOff>533400</xdr:colOff>
      <xdr:row>10</xdr:row>
      <xdr:rowOff>142875</xdr:rowOff>
    </xdr:to>
    <xdr:sp macro="" textlink="">
      <xdr:nvSpPr>
        <xdr:cNvPr id="317177" name="Line 53"/>
        <xdr:cNvSpPr>
          <a:spLocks noChangeShapeType="1"/>
        </xdr:cNvSpPr>
      </xdr:nvSpPr>
      <xdr:spPr bwMode="auto">
        <a:xfrm>
          <a:off x="2562225" y="1323975"/>
          <a:ext cx="0" cy="0"/>
        </a:xfrm>
        <a:prstGeom prst="line">
          <a:avLst/>
        </a:prstGeom>
        <a:noFill/>
        <a:ln w="9525">
          <a:solidFill>
            <a:srgbClr val="000000"/>
          </a:solidFill>
          <a:round/>
          <a:headEnd/>
          <a:tailEnd/>
        </a:ln>
      </xdr:spPr>
    </xdr:sp>
    <xdr:clientData/>
  </xdr:twoCellAnchor>
  <xdr:twoCellAnchor>
    <xdr:from>
      <xdr:col>2</xdr:col>
      <xdr:colOff>533400</xdr:colOff>
      <xdr:row>10</xdr:row>
      <xdr:rowOff>142875</xdr:rowOff>
    </xdr:from>
    <xdr:to>
      <xdr:col>2</xdr:col>
      <xdr:colOff>533400</xdr:colOff>
      <xdr:row>10</xdr:row>
      <xdr:rowOff>142875</xdr:rowOff>
    </xdr:to>
    <xdr:sp macro="" textlink="">
      <xdr:nvSpPr>
        <xdr:cNvPr id="317178" name="Line 54"/>
        <xdr:cNvSpPr>
          <a:spLocks noChangeShapeType="1"/>
        </xdr:cNvSpPr>
      </xdr:nvSpPr>
      <xdr:spPr bwMode="auto">
        <a:xfrm>
          <a:off x="2562225" y="1323975"/>
          <a:ext cx="0" cy="0"/>
        </a:xfrm>
        <a:prstGeom prst="line">
          <a:avLst/>
        </a:prstGeom>
        <a:noFill/>
        <a:ln w="9525">
          <a:solidFill>
            <a:srgbClr val="000000"/>
          </a:solidFill>
          <a:round/>
          <a:headEnd/>
          <a:tailEnd/>
        </a:ln>
      </xdr:spPr>
    </xdr:sp>
    <xdr:clientData/>
  </xdr:twoCellAnchor>
  <xdr:twoCellAnchor>
    <xdr:from>
      <xdr:col>2</xdr:col>
      <xdr:colOff>533400</xdr:colOff>
      <xdr:row>10</xdr:row>
      <xdr:rowOff>142875</xdr:rowOff>
    </xdr:from>
    <xdr:to>
      <xdr:col>2</xdr:col>
      <xdr:colOff>533400</xdr:colOff>
      <xdr:row>10</xdr:row>
      <xdr:rowOff>142875</xdr:rowOff>
    </xdr:to>
    <xdr:sp macro="" textlink="">
      <xdr:nvSpPr>
        <xdr:cNvPr id="317179" name="Line 55"/>
        <xdr:cNvSpPr>
          <a:spLocks noChangeShapeType="1"/>
        </xdr:cNvSpPr>
      </xdr:nvSpPr>
      <xdr:spPr bwMode="auto">
        <a:xfrm>
          <a:off x="2562225" y="1323975"/>
          <a:ext cx="0" cy="0"/>
        </a:xfrm>
        <a:prstGeom prst="line">
          <a:avLst/>
        </a:prstGeom>
        <a:noFill/>
        <a:ln w="9525">
          <a:solidFill>
            <a:srgbClr val="000000"/>
          </a:solidFill>
          <a:round/>
          <a:headEnd/>
          <a:tailEnd/>
        </a:ln>
      </xdr:spPr>
    </xdr:sp>
    <xdr:clientData/>
  </xdr:twoCellAnchor>
  <xdr:twoCellAnchor>
    <xdr:from>
      <xdr:col>2</xdr:col>
      <xdr:colOff>533400</xdr:colOff>
      <xdr:row>10</xdr:row>
      <xdr:rowOff>142875</xdr:rowOff>
    </xdr:from>
    <xdr:to>
      <xdr:col>2</xdr:col>
      <xdr:colOff>533400</xdr:colOff>
      <xdr:row>10</xdr:row>
      <xdr:rowOff>142875</xdr:rowOff>
    </xdr:to>
    <xdr:sp macro="" textlink="">
      <xdr:nvSpPr>
        <xdr:cNvPr id="317180" name="Line 56"/>
        <xdr:cNvSpPr>
          <a:spLocks noChangeShapeType="1"/>
        </xdr:cNvSpPr>
      </xdr:nvSpPr>
      <xdr:spPr bwMode="auto">
        <a:xfrm>
          <a:off x="2562225" y="1323975"/>
          <a:ext cx="0" cy="0"/>
        </a:xfrm>
        <a:prstGeom prst="line">
          <a:avLst/>
        </a:prstGeom>
        <a:noFill/>
        <a:ln w="9525">
          <a:solidFill>
            <a:srgbClr val="000000"/>
          </a:solidFill>
          <a:round/>
          <a:headEnd/>
          <a:tailEnd/>
        </a:ln>
      </xdr:spPr>
    </xdr:sp>
    <xdr:clientData/>
  </xdr:twoCellAnchor>
  <xdr:twoCellAnchor>
    <xdr:from>
      <xdr:col>2</xdr:col>
      <xdr:colOff>533400</xdr:colOff>
      <xdr:row>10</xdr:row>
      <xdr:rowOff>142875</xdr:rowOff>
    </xdr:from>
    <xdr:to>
      <xdr:col>2</xdr:col>
      <xdr:colOff>533400</xdr:colOff>
      <xdr:row>10</xdr:row>
      <xdr:rowOff>142875</xdr:rowOff>
    </xdr:to>
    <xdr:sp macro="" textlink="">
      <xdr:nvSpPr>
        <xdr:cNvPr id="317181" name="Line 57"/>
        <xdr:cNvSpPr>
          <a:spLocks noChangeShapeType="1"/>
        </xdr:cNvSpPr>
      </xdr:nvSpPr>
      <xdr:spPr bwMode="auto">
        <a:xfrm>
          <a:off x="2562225" y="1323975"/>
          <a:ext cx="0" cy="0"/>
        </a:xfrm>
        <a:prstGeom prst="line">
          <a:avLst/>
        </a:prstGeom>
        <a:noFill/>
        <a:ln w="9525">
          <a:solidFill>
            <a:srgbClr val="000000"/>
          </a:solidFill>
          <a:round/>
          <a:headEnd/>
          <a:tailEnd/>
        </a:ln>
      </xdr:spPr>
    </xdr:sp>
    <xdr:clientData/>
  </xdr:twoCellAnchor>
  <xdr:twoCellAnchor>
    <xdr:from>
      <xdr:col>2</xdr:col>
      <xdr:colOff>533400</xdr:colOff>
      <xdr:row>10</xdr:row>
      <xdr:rowOff>142875</xdr:rowOff>
    </xdr:from>
    <xdr:to>
      <xdr:col>2</xdr:col>
      <xdr:colOff>533400</xdr:colOff>
      <xdr:row>10</xdr:row>
      <xdr:rowOff>142875</xdr:rowOff>
    </xdr:to>
    <xdr:sp macro="" textlink="">
      <xdr:nvSpPr>
        <xdr:cNvPr id="317182" name="Line 58"/>
        <xdr:cNvSpPr>
          <a:spLocks noChangeShapeType="1"/>
        </xdr:cNvSpPr>
      </xdr:nvSpPr>
      <xdr:spPr bwMode="auto">
        <a:xfrm>
          <a:off x="2562225" y="1323975"/>
          <a:ext cx="0" cy="0"/>
        </a:xfrm>
        <a:prstGeom prst="line">
          <a:avLst/>
        </a:prstGeom>
        <a:noFill/>
        <a:ln w="9525">
          <a:solidFill>
            <a:srgbClr val="000000"/>
          </a:solidFill>
          <a:round/>
          <a:headEnd/>
          <a:tailEnd/>
        </a:ln>
      </xdr:spPr>
    </xdr:sp>
    <xdr:clientData/>
  </xdr:twoCellAnchor>
  <xdr:twoCellAnchor>
    <xdr:from>
      <xdr:col>2</xdr:col>
      <xdr:colOff>533400</xdr:colOff>
      <xdr:row>10</xdr:row>
      <xdr:rowOff>142875</xdr:rowOff>
    </xdr:from>
    <xdr:to>
      <xdr:col>2</xdr:col>
      <xdr:colOff>533400</xdr:colOff>
      <xdr:row>10</xdr:row>
      <xdr:rowOff>142875</xdr:rowOff>
    </xdr:to>
    <xdr:sp macro="" textlink="">
      <xdr:nvSpPr>
        <xdr:cNvPr id="317183" name="Line 59"/>
        <xdr:cNvSpPr>
          <a:spLocks noChangeShapeType="1"/>
        </xdr:cNvSpPr>
      </xdr:nvSpPr>
      <xdr:spPr bwMode="auto">
        <a:xfrm>
          <a:off x="2562225" y="1323975"/>
          <a:ext cx="0" cy="0"/>
        </a:xfrm>
        <a:prstGeom prst="line">
          <a:avLst/>
        </a:prstGeom>
        <a:noFill/>
        <a:ln w="9525">
          <a:solidFill>
            <a:srgbClr val="000000"/>
          </a:solidFill>
          <a:round/>
          <a:headEnd/>
          <a:tailEnd/>
        </a:ln>
      </xdr:spPr>
    </xdr:sp>
    <xdr:clientData/>
  </xdr:twoCellAnchor>
  <xdr:twoCellAnchor>
    <xdr:from>
      <xdr:col>2</xdr:col>
      <xdr:colOff>533400</xdr:colOff>
      <xdr:row>10</xdr:row>
      <xdr:rowOff>142875</xdr:rowOff>
    </xdr:from>
    <xdr:to>
      <xdr:col>2</xdr:col>
      <xdr:colOff>533400</xdr:colOff>
      <xdr:row>10</xdr:row>
      <xdr:rowOff>142875</xdr:rowOff>
    </xdr:to>
    <xdr:sp macro="" textlink="">
      <xdr:nvSpPr>
        <xdr:cNvPr id="317184" name="Line 60"/>
        <xdr:cNvSpPr>
          <a:spLocks noChangeShapeType="1"/>
        </xdr:cNvSpPr>
      </xdr:nvSpPr>
      <xdr:spPr bwMode="auto">
        <a:xfrm>
          <a:off x="2562225" y="1323975"/>
          <a:ext cx="0" cy="0"/>
        </a:xfrm>
        <a:prstGeom prst="line">
          <a:avLst/>
        </a:prstGeom>
        <a:noFill/>
        <a:ln w="9525">
          <a:solidFill>
            <a:srgbClr val="000000"/>
          </a:solidFill>
          <a:round/>
          <a:headEnd/>
          <a:tailEnd/>
        </a:ln>
      </xdr:spPr>
    </xdr:sp>
    <xdr:clientData/>
  </xdr:twoCellAnchor>
  <xdr:twoCellAnchor>
    <xdr:from>
      <xdr:col>2</xdr:col>
      <xdr:colOff>533400</xdr:colOff>
      <xdr:row>10</xdr:row>
      <xdr:rowOff>142875</xdr:rowOff>
    </xdr:from>
    <xdr:to>
      <xdr:col>2</xdr:col>
      <xdr:colOff>533400</xdr:colOff>
      <xdr:row>10</xdr:row>
      <xdr:rowOff>142875</xdr:rowOff>
    </xdr:to>
    <xdr:sp macro="" textlink="">
      <xdr:nvSpPr>
        <xdr:cNvPr id="317185" name="Line 61"/>
        <xdr:cNvSpPr>
          <a:spLocks noChangeShapeType="1"/>
        </xdr:cNvSpPr>
      </xdr:nvSpPr>
      <xdr:spPr bwMode="auto">
        <a:xfrm>
          <a:off x="2562225" y="1323975"/>
          <a:ext cx="0" cy="0"/>
        </a:xfrm>
        <a:prstGeom prst="line">
          <a:avLst/>
        </a:prstGeom>
        <a:noFill/>
        <a:ln w="9525">
          <a:solidFill>
            <a:srgbClr val="000000"/>
          </a:solidFill>
          <a:round/>
          <a:headEnd/>
          <a:tailEnd/>
        </a:ln>
      </xdr:spPr>
    </xdr:sp>
    <xdr:clientData/>
  </xdr:twoCellAnchor>
  <xdr:twoCellAnchor>
    <xdr:from>
      <xdr:col>2</xdr:col>
      <xdr:colOff>533400</xdr:colOff>
      <xdr:row>10</xdr:row>
      <xdr:rowOff>142875</xdr:rowOff>
    </xdr:from>
    <xdr:to>
      <xdr:col>2</xdr:col>
      <xdr:colOff>533400</xdr:colOff>
      <xdr:row>10</xdr:row>
      <xdr:rowOff>142875</xdr:rowOff>
    </xdr:to>
    <xdr:sp macro="" textlink="">
      <xdr:nvSpPr>
        <xdr:cNvPr id="317186" name="Line 62"/>
        <xdr:cNvSpPr>
          <a:spLocks noChangeShapeType="1"/>
        </xdr:cNvSpPr>
      </xdr:nvSpPr>
      <xdr:spPr bwMode="auto">
        <a:xfrm>
          <a:off x="2562225" y="1323975"/>
          <a:ext cx="0" cy="0"/>
        </a:xfrm>
        <a:prstGeom prst="line">
          <a:avLst/>
        </a:prstGeom>
        <a:noFill/>
        <a:ln w="9525">
          <a:solidFill>
            <a:srgbClr val="000000"/>
          </a:solidFill>
          <a:round/>
          <a:headEnd/>
          <a:tailEnd/>
        </a:ln>
      </xdr:spPr>
    </xdr:sp>
    <xdr:clientData/>
  </xdr:twoCellAnchor>
  <xdr:twoCellAnchor>
    <xdr:from>
      <xdr:col>2</xdr:col>
      <xdr:colOff>533400</xdr:colOff>
      <xdr:row>10</xdr:row>
      <xdr:rowOff>142875</xdr:rowOff>
    </xdr:from>
    <xdr:to>
      <xdr:col>2</xdr:col>
      <xdr:colOff>533400</xdr:colOff>
      <xdr:row>10</xdr:row>
      <xdr:rowOff>142875</xdr:rowOff>
    </xdr:to>
    <xdr:sp macro="" textlink="">
      <xdr:nvSpPr>
        <xdr:cNvPr id="317187" name="Line 63"/>
        <xdr:cNvSpPr>
          <a:spLocks noChangeShapeType="1"/>
        </xdr:cNvSpPr>
      </xdr:nvSpPr>
      <xdr:spPr bwMode="auto">
        <a:xfrm>
          <a:off x="2562225" y="1323975"/>
          <a:ext cx="0" cy="0"/>
        </a:xfrm>
        <a:prstGeom prst="line">
          <a:avLst/>
        </a:prstGeom>
        <a:noFill/>
        <a:ln w="9525">
          <a:solidFill>
            <a:srgbClr val="000000"/>
          </a:solidFill>
          <a:round/>
          <a:headEnd/>
          <a:tailEnd/>
        </a:ln>
      </xdr:spPr>
    </xdr:sp>
    <xdr:clientData/>
  </xdr:twoCellAnchor>
  <xdr:twoCellAnchor>
    <xdr:from>
      <xdr:col>2</xdr:col>
      <xdr:colOff>533400</xdr:colOff>
      <xdr:row>10</xdr:row>
      <xdr:rowOff>142875</xdr:rowOff>
    </xdr:from>
    <xdr:to>
      <xdr:col>2</xdr:col>
      <xdr:colOff>533400</xdr:colOff>
      <xdr:row>10</xdr:row>
      <xdr:rowOff>142875</xdr:rowOff>
    </xdr:to>
    <xdr:sp macro="" textlink="">
      <xdr:nvSpPr>
        <xdr:cNvPr id="317188" name="Line 64"/>
        <xdr:cNvSpPr>
          <a:spLocks noChangeShapeType="1"/>
        </xdr:cNvSpPr>
      </xdr:nvSpPr>
      <xdr:spPr bwMode="auto">
        <a:xfrm>
          <a:off x="2562225" y="1323975"/>
          <a:ext cx="0" cy="0"/>
        </a:xfrm>
        <a:prstGeom prst="line">
          <a:avLst/>
        </a:prstGeom>
        <a:noFill/>
        <a:ln w="9525">
          <a:solidFill>
            <a:srgbClr val="000000"/>
          </a:solidFill>
          <a:round/>
          <a:headEnd/>
          <a:tailEnd/>
        </a:ln>
      </xdr:spPr>
    </xdr:sp>
    <xdr:clientData/>
  </xdr:twoCellAnchor>
  <xdr:twoCellAnchor>
    <xdr:from>
      <xdr:col>2</xdr:col>
      <xdr:colOff>533400</xdr:colOff>
      <xdr:row>10</xdr:row>
      <xdr:rowOff>142875</xdr:rowOff>
    </xdr:from>
    <xdr:to>
      <xdr:col>2</xdr:col>
      <xdr:colOff>533400</xdr:colOff>
      <xdr:row>10</xdr:row>
      <xdr:rowOff>142875</xdr:rowOff>
    </xdr:to>
    <xdr:sp macro="" textlink="">
      <xdr:nvSpPr>
        <xdr:cNvPr id="317189" name="Line 65"/>
        <xdr:cNvSpPr>
          <a:spLocks noChangeShapeType="1"/>
        </xdr:cNvSpPr>
      </xdr:nvSpPr>
      <xdr:spPr bwMode="auto">
        <a:xfrm>
          <a:off x="2562225" y="1323975"/>
          <a:ext cx="0" cy="0"/>
        </a:xfrm>
        <a:prstGeom prst="line">
          <a:avLst/>
        </a:prstGeom>
        <a:noFill/>
        <a:ln w="9525">
          <a:solidFill>
            <a:srgbClr val="000000"/>
          </a:solidFill>
          <a:round/>
          <a:headEnd/>
          <a:tailEnd/>
        </a:ln>
      </xdr:spPr>
    </xdr:sp>
    <xdr:clientData/>
  </xdr:twoCellAnchor>
  <xdr:twoCellAnchor>
    <xdr:from>
      <xdr:col>2</xdr:col>
      <xdr:colOff>533400</xdr:colOff>
      <xdr:row>10</xdr:row>
      <xdr:rowOff>142875</xdr:rowOff>
    </xdr:from>
    <xdr:to>
      <xdr:col>2</xdr:col>
      <xdr:colOff>533400</xdr:colOff>
      <xdr:row>10</xdr:row>
      <xdr:rowOff>142875</xdr:rowOff>
    </xdr:to>
    <xdr:sp macro="" textlink="">
      <xdr:nvSpPr>
        <xdr:cNvPr id="317190" name="Line 66"/>
        <xdr:cNvSpPr>
          <a:spLocks noChangeShapeType="1"/>
        </xdr:cNvSpPr>
      </xdr:nvSpPr>
      <xdr:spPr bwMode="auto">
        <a:xfrm>
          <a:off x="2562225" y="1323975"/>
          <a:ext cx="0" cy="0"/>
        </a:xfrm>
        <a:prstGeom prst="line">
          <a:avLst/>
        </a:prstGeom>
        <a:noFill/>
        <a:ln w="9525">
          <a:solidFill>
            <a:srgbClr val="000000"/>
          </a:solidFill>
          <a:round/>
          <a:headEnd/>
          <a:tailEnd/>
        </a:ln>
      </xdr:spPr>
    </xdr:sp>
    <xdr:clientData/>
  </xdr:twoCellAnchor>
  <xdr:twoCellAnchor>
    <xdr:from>
      <xdr:col>2</xdr:col>
      <xdr:colOff>533400</xdr:colOff>
      <xdr:row>39</xdr:row>
      <xdr:rowOff>142875</xdr:rowOff>
    </xdr:from>
    <xdr:to>
      <xdr:col>2</xdr:col>
      <xdr:colOff>533400</xdr:colOff>
      <xdr:row>39</xdr:row>
      <xdr:rowOff>142875</xdr:rowOff>
    </xdr:to>
    <xdr:sp macro="" textlink="">
      <xdr:nvSpPr>
        <xdr:cNvPr id="317191" name="Line 12"/>
        <xdr:cNvSpPr>
          <a:spLocks noChangeShapeType="1"/>
        </xdr:cNvSpPr>
      </xdr:nvSpPr>
      <xdr:spPr bwMode="auto">
        <a:xfrm>
          <a:off x="2562225" y="5448300"/>
          <a:ext cx="0" cy="0"/>
        </a:xfrm>
        <a:prstGeom prst="line">
          <a:avLst/>
        </a:prstGeom>
        <a:noFill/>
        <a:ln w="9525">
          <a:solidFill>
            <a:srgbClr val="000000"/>
          </a:solidFill>
          <a:round/>
          <a:headEnd/>
          <a:tailEnd/>
        </a:ln>
      </xdr:spPr>
    </xdr:sp>
    <xdr:clientData/>
  </xdr:twoCellAnchor>
  <xdr:twoCellAnchor>
    <xdr:from>
      <xdr:col>2</xdr:col>
      <xdr:colOff>533400</xdr:colOff>
      <xdr:row>39</xdr:row>
      <xdr:rowOff>142875</xdr:rowOff>
    </xdr:from>
    <xdr:to>
      <xdr:col>2</xdr:col>
      <xdr:colOff>533400</xdr:colOff>
      <xdr:row>39</xdr:row>
      <xdr:rowOff>142875</xdr:rowOff>
    </xdr:to>
    <xdr:sp macro="" textlink="">
      <xdr:nvSpPr>
        <xdr:cNvPr id="317192" name="Line 17"/>
        <xdr:cNvSpPr>
          <a:spLocks noChangeShapeType="1"/>
        </xdr:cNvSpPr>
      </xdr:nvSpPr>
      <xdr:spPr bwMode="auto">
        <a:xfrm>
          <a:off x="2562225" y="5448300"/>
          <a:ext cx="0" cy="0"/>
        </a:xfrm>
        <a:prstGeom prst="line">
          <a:avLst/>
        </a:prstGeom>
        <a:noFill/>
        <a:ln w="9525">
          <a:solidFill>
            <a:srgbClr val="000000"/>
          </a:solidFill>
          <a:round/>
          <a:headEnd/>
          <a:tailEnd/>
        </a:ln>
      </xdr:spPr>
    </xdr:sp>
    <xdr:clientData/>
  </xdr:twoCellAnchor>
  <xdr:twoCellAnchor>
    <xdr:from>
      <xdr:col>2</xdr:col>
      <xdr:colOff>533400</xdr:colOff>
      <xdr:row>39</xdr:row>
      <xdr:rowOff>142875</xdr:rowOff>
    </xdr:from>
    <xdr:to>
      <xdr:col>2</xdr:col>
      <xdr:colOff>533400</xdr:colOff>
      <xdr:row>39</xdr:row>
      <xdr:rowOff>142875</xdr:rowOff>
    </xdr:to>
    <xdr:sp macro="" textlink="">
      <xdr:nvSpPr>
        <xdr:cNvPr id="317193" name="Line 19"/>
        <xdr:cNvSpPr>
          <a:spLocks noChangeShapeType="1"/>
        </xdr:cNvSpPr>
      </xdr:nvSpPr>
      <xdr:spPr bwMode="auto">
        <a:xfrm>
          <a:off x="2562225" y="5448300"/>
          <a:ext cx="0" cy="0"/>
        </a:xfrm>
        <a:prstGeom prst="line">
          <a:avLst/>
        </a:prstGeom>
        <a:noFill/>
        <a:ln w="9525">
          <a:solidFill>
            <a:srgbClr val="000000"/>
          </a:solidFill>
          <a:round/>
          <a:headEnd/>
          <a:tailEnd/>
        </a:ln>
      </xdr:spPr>
    </xdr:sp>
    <xdr:clientData/>
  </xdr:twoCellAnchor>
  <xdr:twoCellAnchor>
    <xdr:from>
      <xdr:col>2</xdr:col>
      <xdr:colOff>533400</xdr:colOff>
      <xdr:row>39</xdr:row>
      <xdr:rowOff>142875</xdr:rowOff>
    </xdr:from>
    <xdr:to>
      <xdr:col>2</xdr:col>
      <xdr:colOff>533400</xdr:colOff>
      <xdr:row>39</xdr:row>
      <xdr:rowOff>142875</xdr:rowOff>
    </xdr:to>
    <xdr:sp macro="" textlink="">
      <xdr:nvSpPr>
        <xdr:cNvPr id="317194" name="Line 20"/>
        <xdr:cNvSpPr>
          <a:spLocks noChangeShapeType="1"/>
        </xdr:cNvSpPr>
      </xdr:nvSpPr>
      <xdr:spPr bwMode="auto">
        <a:xfrm>
          <a:off x="2562225" y="5448300"/>
          <a:ext cx="0" cy="0"/>
        </a:xfrm>
        <a:prstGeom prst="line">
          <a:avLst/>
        </a:prstGeom>
        <a:noFill/>
        <a:ln w="9525">
          <a:solidFill>
            <a:srgbClr val="000000"/>
          </a:solidFill>
          <a:round/>
          <a:headEnd/>
          <a:tailEnd/>
        </a:ln>
      </xdr:spPr>
    </xdr:sp>
    <xdr:clientData/>
  </xdr:twoCellAnchor>
  <xdr:twoCellAnchor>
    <xdr:from>
      <xdr:col>2</xdr:col>
      <xdr:colOff>533400</xdr:colOff>
      <xdr:row>39</xdr:row>
      <xdr:rowOff>142875</xdr:rowOff>
    </xdr:from>
    <xdr:to>
      <xdr:col>2</xdr:col>
      <xdr:colOff>533400</xdr:colOff>
      <xdr:row>39</xdr:row>
      <xdr:rowOff>142875</xdr:rowOff>
    </xdr:to>
    <xdr:sp macro="" textlink="">
      <xdr:nvSpPr>
        <xdr:cNvPr id="317195" name="Line 21"/>
        <xdr:cNvSpPr>
          <a:spLocks noChangeShapeType="1"/>
        </xdr:cNvSpPr>
      </xdr:nvSpPr>
      <xdr:spPr bwMode="auto">
        <a:xfrm>
          <a:off x="2562225" y="5448300"/>
          <a:ext cx="0" cy="0"/>
        </a:xfrm>
        <a:prstGeom prst="line">
          <a:avLst/>
        </a:prstGeom>
        <a:noFill/>
        <a:ln w="9525">
          <a:solidFill>
            <a:srgbClr val="000000"/>
          </a:solidFill>
          <a:round/>
          <a:headEnd/>
          <a:tailEnd/>
        </a:ln>
      </xdr:spPr>
    </xdr:sp>
    <xdr:clientData/>
  </xdr:twoCellAnchor>
  <xdr:twoCellAnchor>
    <xdr:from>
      <xdr:col>2</xdr:col>
      <xdr:colOff>533400</xdr:colOff>
      <xdr:row>39</xdr:row>
      <xdr:rowOff>142875</xdr:rowOff>
    </xdr:from>
    <xdr:to>
      <xdr:col>2</xdr:col>
      <xdr:colOff>533400</xdr:colOff>
      <xdr:row>39</xdr:row>
      <xdr:rowOff>142875</xdr:rowOff>
    </xdr:to>
    <xdr:sp macro="" textlink="">
      <xdr:nvSpPr>
        <xdr:cNvPr id="317196" name="Line 22"/>
        <xdr:cNvSpPr>
          <a:spLocks noChangeShapeType="1"/>
        </xdr:cNvSpPr>
      </xdr:nvSpPr>
      <xdr:spPr bwMode="auto">
        <a:xfrm>
          <a:off x="2562225" y="5448300"/>
          <a:ext cx="0" cy="0"/>
        </a:xfrm>
        <a:prstGeom prst="line">
          <a:avLst/>
        </a:prstGeom>
        <a:noFill/>
        <a:ln w="9525">
          <a:solidFill>
            <a:srgbClr val="000000"/>
          </a:solidFill>
          <a:round/>
          <a:headEnd/>
          <a:tailEnd/>
        </a:ln>
      </xdr:spPr>
    </xdr:sp>
    <xdr:clientData/>
  </xdr:twoCellAnchor>
  <xdr:twoCellAnchor>
    <xdr:from>
      <xdr:col>2</xdr:col>
      <xdr:colOff>533400</xdr:colOff>
      <xdr:row>39</xdr:row>
      <xdr:rowOff>142875</xdr:rowOff>
    </xdr:from>
    <xdr:to>
      <xdr:col>2</xdr:col>
      <xdr:colOff>533400</xdr:colOff>
      <xdr:row>39</xdr:row>
      <xdr:rowOff>142875</xdr:rowOff>
    </xdr:to>
    <xdr:sp macro="" textlink="">
      <xdr:nvSpPr>
        <xdr:cNvPr id="317197" name="Line 23"/>
        <xdr:cNvSpPr>
          <a:spLocks noChangeShapeType="1"/>
        </xdr:cNvSpPr>
      </xdr:nvSpPr>
      <xdr:spPr bwMode="auto">
        <a:xfrm>
          <a:off x="2562225" y="5448300"/>
          <a:ext cx="0" cy="0"/>
        </a:xfrm>
        <a:prstGeom prst="line">
          <a:avLst/>
        </a:prstGeom>
        <a:noFill/>
        <a:ln w="9525">
          <a:solidFill>
            <a:srgbClr val="000000"/>
          </a:solidFill>
          <a:round/>
          <a:headEnd/>
          <a:tailEnd/>
        </a:ln>
      </xdr:spPr>
    </xdr:sp>
    <xdr:clientData/>
  </xdr:twoCellAnchor>
  <xdr:twoCellAnchor>
    <xdr:from>
      <xdr:col>2</xdr:col>
      <xdr:colOff>533400</xdr:colOff>
      <xdr:row>39</xdr:row>
      <xdr:rowOff>142875</xdr:rowOff>
    </xdr:from>
    <xdr:to>
      <xdr:col>2</xdr:col>
      <xdr:colOff>533400</xdr:colOff>
      <xdr:row>39</xdr:row>
      <xdr:rowOff>142875</xdr:rowOff>
    </xdr:to>
    <xdr:sp macro="" textlink="">
      <xdr:nvSpPr>
        <xdr:cNvPr id="317198" name="Line 24"/>
        <xdr:cNvSpPr>
          <a:spLocks noChangeShapeType="1"/>
        </xdr:cNvSpPr>
      </xdr:nvSpPr>
      <xdr:spPr bwMode="auto">
        <a:xfrm>
          <a:off x="2562225" y="5448300"/>
          <a:ext cx="0" cy="0"/>
        </a:xfrm>
        <a:prstGeom prst="line">
          <a:avLst/>
        </a:prstGeom>
        <a:noFill/>
        <a:ln w="9525">
          <a:solidFill>
            <a:srgbClr val="000000"/>
          </a:solidFill>
          <a:round/>
          <a:headEnd/>
          <a:tailEnd/>
        </a:ln>
      </xdr:spPr>
    </xdr:sp>
    <xdr:clientData/>
  </xdr:twoCellAnchor>
  <xdr:twoCellAnchor>
    <xdr:from>
      <xdr:col>2</xdr:col>
      <xdr:colOff>533400</xdr:colOff>
      <xdr:row>39</xdr:row>
      <xdr:rowOff>142875</xdr:rowOff>
    </xdr:from>
    <xdr:to>
      <xdr:col>2</xdr:col>
      <xdr:colOff>533400</xdr:colOff>
      <xdr:row>39</xdr:row>
      <xdr:rowOff>142875</xdr:rowOff>
    </xdr:to>
    <xdr:sp macro="" textlink="">
      <xdr:nvSpPr>
        <xdr:cNvPr id="317199" name="Line 25"/>
        <xdr:cNvSpPr>
          <a:spLocks noChangeShapeType="1"/>
        </xdr:cNvSpPr>
      </xdr:nvSpPr>
      <xdr:spPr bwMode="auto">
        <a:xfrm>
          <a:off x="2562225" y="5448300"/>
          <a:ext cx="0" cy="0"/>
        </a:xfrm>
        <a:prstGeom prst="line">
          <a:avLst/>
        </a:prstGeom>
        <a:noFill/>
        <a:ln w="9525">
          <a:solidFill>
            <a:srgbClr val="000000"/>
          </a:solidFill>
          <a:round/>
          <a:headEnd/>
          <a:tailEnd/>
        </a:ln>
      </xdr:spPr>
    </xdr:sp>
    <xdr:clientData/>
  </xdr:twoCellAnchor>
  <xdr:twoCellAnchor>
    <xdr:from>
      <xdr:col>2</xdr:col>
      <xdr:colOff>533400</xdr:colOff>
      <xdr:row>39</xdr:row>
      <xdr:rowOff>142875</xdr:rowOff>
    </xdr:from>
    <xdr:to>
      <xdr:col>2</xdr:col>
      <xdr:colOff>533400</xdr:colOff>
      <xdr:row>39</xdr:row>
      <xdr:rowOff>142875</xdr:rowOff>
    </xdr:to>
    <xdr:sp macro="" textlink="">
      <xdr:nvSpPr>
        <xdr:cNvPr id="317200" name="Line 26"/>
        <xdr:cNvSpPr>
          <a:spLocks noChangeShapeType="1"/>
        </xdr:cNvSpPr>
      </xdr:nvSpPr>
      <xdr:spPr bwMode="auto">
        <a:xfrm>
          <a:off x="2562225" y="5448300"/>
          <a:ext cx="0" cy="0"/>
        </a:xfrm>
        <a:prstGeom prst="line">
          <a:avLst/>
        </a:prstGeom>
        <a:noFill/>
        <a:ln w="9525">
          <a:solidFill>
            <a:srgbClr val="000000"/>
          </a:solidFill>
          <a:round/>
          <a:headEnd/>
          <a:tailEnd/>
        </a:ln>
      </xdr:spPr>
    </xdr:sp>
    <xdr:clientData/>
  </xdr:twoCellAnchor>
  <xdr:twoCellAnchor>
    <xdr:from>
      <xdr:col>2</xdr:col>
      <xdr:colOff>533400</xdr:colOff>
      <xdr:row>39</xdr:row>
      <xdr:rowOff>142875</xdr:rowOff>
    </xdr:from>
    <xdr:to>
      <xdr:col>2</xdr:col>
      <xdr:colOff>533400</xdr:colOff>
      <xdr:row>39</xdr:row>
      <xdr:rowOff>142875</xdr:rowOff>
    </xdr:to>
    <xdr:sp macro="" textlink="">
      <xdr:nvSpPr>
        <xdr:cNvPr id="317201" name="Line 27"/>
        <xdr:cNvSpPr>
          <a:spLocks noChangeShapeType="1"/>
        </xdr:cNvSpPr>
      </xdr:nvSpPr>
      <xdr:spPr bwMode="auto">
        <a:xfrm>
          <a:off x="2562225" y="5448300"/>
          <a:ext cx="0" cy="0"/>
        </a:xfrm>
        <a:prstGeom prst="line">
          <a:avLst/>
        </a:prstGeom>
        <a:noFill/>
        <a:ln w="9525">
          <a:solidFill>
            <a:srgbClr val="000000"/>
          </a:solidFill>
          <a:round/>
          <a:headEnd/>
          <a:tailEnd/>
        </a:ln>
      </xdr:spPr>
    </xdr:sp>
    <xdr:clientData/>
  </xdr:twoCellAnchor>
  <xdr:twoCellAnchor>
    <xdr:from>
      <xdr:col>2</xdr:col>
      <xdr:colOff>533400</xdr:colOff>
      <xdr:row>39</xdr:row>
      <xdr:rowOff>142875</xdr:rowOff>
    </xdr:from>
    <xdr:to>
      <xdr:col>2</xdr:col>
      <xdr:colOff>533400</xdr:colOff>
      <xdr:row>39</xdr:row>
      <xdr:rowOff>142875</xdr:rowOff>
    </xdr:to>
    <xdr:sp macro="" textlink="">
      <xdr:nvSpPr>
        <xdr:cNvPr id="317202" name="Line 29"/>
        <xdr:cNvSpPr>
          <a:spLocks noChangeShapeType="1"/>
        </xdr:cNvSpPr>
      </xdr:nvSpPr>
      <xdr:spPr bwMode="auto">
        <a:xfrm>
          <a:off x="2562225" y="5448300"/>
          <a:ext cx="0" cy="0"/>
        </a:xfrm>
        <a:prstGeom prst="line">
          <a:avLst/>
        </a:prstGeom>
        <a:noFill/>
        <a:ln w="9525">
          <a:solidFill>
            <a:srgbClr val="000000"/>
          </a:solidFill>
          <a:round/>
          <a:headEnd/>
          <a:tailEnd/>
        </a:ln>
      </xdr:spPr>
    </xdr:sp>
    <xdr:clientData/>
  </xdr:twoCellAnchor>
  <xdr:twoCellAnchor>
    <xdr:from>
      <xdr:col>2</xdr:col>
      <xdr:colOff>533400</xdr:colOff>
      <xdr:row>39</xdr:row>
      <xdr:rowOff>142875</xdr:rowOff>
    </xdr:from>
    <xdr:to>
      <xdr:col>2</xdr:col>
      <xdr:colOff>533400</xdr:colOff>
      <xdr:row>39</xdr:row>
      <xdr:rowOff>142875</xdr:rowOff>
    </xdr:to>
    <xdr:sp macro="" textlink="">
      <xdr:nvSpPr>
        <xdr:cNvPr id="317203" name="Line 30"/>
        <xdr:cNvSpPr>
          <a:spLocks noChangeShapeType="1"/>
        </xdr:cNvSpPr>
      </xdr:nvSpPr>
      <xdr:spPr bwMode="auto">
        <a:xfrm>
          <a:off x="2562225" y="5448300"/>
          <a:ext cx="0" cy="0"/>
        </a:xfrm>
        <a:prstGeom prst="line">
          <a:avLst/>
        </a:prstGeom>
        <a:noFill/>
        <a:ln w="9525">
          <a:solidFill>
            <a:srgbClr val="000000"/>
          </a:solidFill>
          <a:round/>
          <a:headEnd/>
          <a:tailEnd/>
        </a:ln>
      </xdr:spPr>
    </xdr:sp>
    <xdr:clientData/>
  </xdr:twoCellAnchor>
  <xdr:twoCellAnchor>
    <xdr:from>
      <xdr:col>2</xdr:col>
      <xdr:colOff>533400</xdr:colOff>
      <xdr:row>39</xdr:row>
      <xdr:rowOff>142875</xdr:rowOff>
    </xdr:from>
    <xdr:to>
      <xdr:col>2</xdr:col>
      <xdr:colOff>533400</xdr:colOff>
      <xdr:row>39</xdr:row>
      <xdr:rowOff>142875</xdr:rowOff>
    </xdr:to>
    <xdr:sp macro="" textlink="">
      <xdr:nvSpPr>
        <xdr:cNvPr id="317204" name="Line 31"/>
        <xdr:cNvSpPr>
          <a:spLocks noChangeShapeType="1"/>
        </xdr:cNvSpPr>
      </xdr:nvSpPr>
      <xdr:spPr bwMode="auto">
        <a:xfrm>
          <a:off x="2562225" y="5448300"/>
          <a:ext cx="0" cy="0"/>
        </a:xfrm>
        <a:prstGeom prst="line">
          <a:avLst/>
        </a:prstGeom>
        <a:noFill/>
        <a:ln w="9525">
          <a:solidFill>
            <a:srgbClr val="000000"/>
          </a:solidFill>
          <a:round/>
          <a:headEnd/>
          <a:tailEnd/>
        </a:ln>
      </xdr:spPr>
    </xdr:sp>
    <xdr:clientData/>
  </xdr:twoCellAnchor>
  <xdr:twoCellAnchor>
    <xdr:from>
      <xdr:col>2</xdr:col>
      <xdr:colOff>533400</xdr:colOff>
      <xdr:row>39</xdr:row>
      <xdr:rowOff>142875</xdr:rowOff>
    </xdr:from>
    <xdr:to>
      <xdr:col>2</xdr:col>
      <xdr:colOff>533400</xdr:colOff>
      <xdr:row>39</xdr:row>
      <xdr:rowOff>142875</xdr:rowOff>
    </xdr:to>
    <xdr:sp macro="" textlink="">
      <xdr:nvSpPr>
        <xdr:cNvPr id="317205" name="Line 32"/>
        <xdr:cNvSpPr>
          <a:spLocks noChangeShapeType="1"/>
        </xdr:cNvSpPr>
      </xdr:nvSpPr>
      <xdr:spPr bwMode="auto">
        <a:xfrm>
          <a:off x="2562225" y="5448300"/>
          <a:ext cx="0" cy="0"/>
        </a:xfrm>
        <a:prstGeom prst="line">
          <a:avLst/>
        </a:prstGeom>
        <a:noFill/>
        <a:ln w="9525">
          <a:solidFill>
            <a:srgbClr val="000000"/>
          </a:solidFill>
          <a:round/>
          <a:headEnd/>
          <a:tailEnd/>
        </a:ln>
      </xdr:spPr>
    </xdr:sp>
    <xdr:clientData/>
  </xdr:twoCellAnchor>
  <xdr:twoCellAnchor>
    <xdr:from>
      <xdr:col>2</xdr:col>
      <xdr:colOff>533400</xdr:colOff>
      <xdr:row>39</xdr:row>
      <xdr:rowOff>142875</xdr:rowOff>
    </xdr:from>
    <xdr:to>
      <xdr:col>2</xdr:col>
      <xdr:colOff>533400</xdr:colOff>
      <xdr:row>39</xdr:row>
      <xdr:rowOff>142875</xdr:rowOff>
    </xdr:to>
    <xdr:sp macro="" textlink="">
      <xdr:nvSpPr>
        <xdr:cNvPr id="317206" name="Line 33"/>
        <xdr:cNvSpPr>
          <a:spLocks noChangeShapeType="1"/>
        </xdr:cNvSpPr>
      </xdr:nvSpPr>
      <xdr:spPr bwMode="auto">
        <a:xfrm>
          <a:off x="2562225" y="5448300"/>
          <a:ext cx="0" cy="0"/>
        </a:xfrm>
        <a:prstGeom prst="line">
          <a:avLst/>
        </a:prstGeom>
        <a:noFill/>
        <a:ln w="9525">
          <a:solidFill>
            <a:srgbClr val="000000"/>
          </a:solidFill>
          <a:round/>
          <a:headEnd/>
          <a:tailEnd/>
        </a:ln>
      </xdr:spPr>
    </xdr:sp>
    <xdr:clientData/>
  </xdr:twoCellAnchor>
  <xdr:twoCellAnchor>
    <xdr:from>
      <xdr:col>2</xdr:col>
      <xdr:colOff>533400</xdr:colOff>
      <xdr:row>39</xdr:row>
      <xdr:rowOff>142875</xdr:rowOff>
    </xdr:from>
    <xdr:to>
      <xdr:col>2</xdr:col>
      <xdr:colOff>533400</xdr:colOff>
      <xdr:row>39</xdr:row>
      <xdr:rowOff>142875</xdr:rowOff>
    </xdr:to>
    <xdr:sp macro="" textlink="">
      <xdr:nvSpPr>
        <xdr:cNvPr id="317207" name="Line 34"/>
        <xdr:cNvSpPr>
          <a:spLocks noChangeShapeType="1"/>
        </xdr:cNvSpPr>
      </xdr:nvSpPr>
      <xdr:spPr bwMode="auto">
        <a:xfrm>
          <a:off x="2562225" y="5448300"/>
          <a:ext cx="0" cy="0"/>
        </a:xfrm>
        <a:prstGeom prst="line">
          <a:avLst/>
        </a:prstGeom>
        <a:noFill/>
        <a:ln w="9525">
          <a:solidFill>
            <a:srgbClr val="000000"/>
          </a:solidFill>
          <a:round/>
          <a:headEnd/>
          <a:tailEnd/>
        </a:ln>
      </xdr:spPr>
    </xdr:sp>
    <xdr:clientData/>
  </xdr:twoCellAnchor>
  <xdr:twoCellAnchor>
    <xdr:from>
      <xdr:col>2</xdr:col>
      <xdr:colOff>533400</xdr:colOff>
      <xdr:row>39</xdr:row>
      <xdr:rowOff>142875</xdr:rowOff>
    </xdr:from>
    <xdr:to>
      <xdr:col>2</xdr:col>
      <xdr:colOff>533400</xdr:colOff>
      <xdr:row>39</xdr:row>
      <xdr:rowOff>142875</xdr:rowOff>
    </xdr:to>
    <xdr:sp macro="" textlink="">
      <xdr:nvSpPr>
        <xdr:cNvPr id="317208" name="Line 36"/>
        <xdr:cNvSpPr>
          <a:spLocks noChangeShapeType="1"/>
        </xdr:cNvSpPr>
      </xdr:nvSpPr>
      <xdr:spPr bwMode="auto">
        <a:xfrm>
          <a:off x="2562225" y="5448300"/>
          <a:ext cx="0" cy="0"/>
        </a:xfrm>
        <a:prstGeom prst="line">
          <a:avLst/>
        </a:prstGeom>
        <a:noFill/>
        <a:ln w="9525">
          <a:solidFill>
            <a:srgbClr val="000000"/>
          </a:solidFill>
          <a:round/>
          <a:headEnd/>
          <a:tailEnd/>
        </a:ln>
      </xdr:spPr>
    </xdr:sp>
    <xdr:clientData/>
  </xdr:twoCellAnchor>
  <xdr:twoCellAnchor>
    <xdr:from>
      <xdr:col>2</xdr:col>
      <xdr:colOff>533400</xdr:colOff>
      <xdr:row>39</xdr:row>
      <xdr:rowOff>142875</xdr:rowOff>
    </xdr:from>
    <xdr:to>
      <xdr:col>2</xdr:col>
      <xdr:colOff>533400</xdr:colOff>
      <xdr:row>39</xdr:row>
      <xdr:rowOff>142875</xdr:rowOff>
    </xdr:to>
    <xdr:sp macro="" textlink="">
      <xdr:nvSpPr>
        <xdr:cNvPr id="317209" name="Line 37"/>
        <xdr:cNvSpPr>
          <a:spLocks noChangeShapeType="1"/>
        </xdr:cNvSpPr>
      </xdr:nvSpPr>
      <xdr:spPr bwMode="auto">
        <a:xfrm>
          <a:off x="2562225" y="5448300"/>
          <a:ext cx="0" cy="0"/>
        </a:xfrm>
        <a:prstGeom prst="line">
          <a:avLst/>
        </a:prstGeom>
        <a:noFill/>
        <a:ln w="9525">
          <a:solidFill>
            <a:srgbClr val="000000"/>
          </a:solidFill>
          <a:round/>
          <a:headEnd/>
          <a:tailEnd/>
        </a:ln>
      </xdr:spPr>
    </xdr:sp>
    <xdr:clientData/>
  </xdr:twoCellAnchor>
  <xdr:twoCellAnchor>
    <xdr:from>
      <xdr:col>2</xdr:col>
      <xdr:colOff>533400</xdr:colOff>
      <xdr:row>39</xdr:row>
      <xdr:rowOff>142875</xdr:rowOff>
    </xdr:from>
    <xdr:to>
      <xdr:col>2</xdr:col>
      <xdr:colOff>533400</xdr:colOff>
      <xdr:row>39</xdr:row>
      <xdr:rowOff>142875</xdr:rowOff>
    </xdr:to>
    <xdr:sp macro="" textlink="">
      <xdr:nvSpPr>
        <xdr:cNvPr id="317210" name="Line 38"/>
        <xdr:cNvSpPr>
          <a:spLocks noChangeShapeType="1"/>
        </xdr:cNvSpPr>
      </xdr:nvSpPr>
      <xdr:spPr bwMode="auto">
        <a:xfrm>
          <a:off x="2562225" y="5448300"/>
          <a:ext cx="0" cy="0"/>
        </a:xfrm>
        <a:prstGeom prst="line">
          <a:avLst/>
        </a:prstGeom>
        <a:noFill/>
        <a:ln w="9525">
          <a:solidFill>
            <a:srgbClr val="000000"/>
          </a:solidFill>
          <a:round/>
          <a:headEnd/>
          <a:tailEnd/>
        </a:ln>
      </xdr:spPr>
    </xdr:sp>
    <xdr:clientData/>
  </xdr:twoCellAnchor>
  <xdr:twoCellAnchor>
    <xdr:from>
      <xdr:col>2</xdr:col>
      <xdr:colOff>533400</xdr:colOff>
      <xdr:row>39</xdr:row>
      <xdr:rowOff>142875</xdr:rowOff>
    </xdr:from>
    <xdr:to>
      <xdr:col>2</xdr:col>
      <xdr:colOff>533400</xdr:colOff>
      <xdr:row>39</xdr:row>
      <xdr:rowOff>142875</xdr:rowOff>
    </xdr:to>
    <xdr:sp macro="" textlink="">
      <xdr:nvSpPr>
        <xdr:cNvPr id="317211" name="Line 39"/>
        <xdr:cNvSpPr>
          <a:spLocks noChangeShapeType="1"/>
        </xdr:cNvSpPr>
      </xdr:nvSpPr>
      <xdr:spPr bwMode="auto">
        <a:xfrm>
          <a:off x="2562225" y="5448300"/>
          <a:ext cx="0" cy="0"/>
        </a:xfrm>
        <a:prstGeom prst="line">
          <a:avLst/>
        </a:prstGeom>
        <a:noFill/>
        <a:ln w="9525">
          <a:solidFill>
            <a:srgbClr val="000000"/>
          </a:solidFill>
          <a:round/>
          <a:headEnd/>
          <a:tailEnd/>
        </a:ln>
      </xdr:spPr>
    </xdr:sp>
    <xdr:clientData/>
  </xdr:twoCellAnchor>
  <xdr:twoCellAnchor>
    <xdr:from>
      <xdr:col>2</xdr:col>
      <xdr:colOff>533400</xdr:colOff>
      <xdr:row>39</xdr:row>
      <xdr:rowOff>142875</xdr:rowOff>
    </xdr:from>
    <xdr:to>
      <xdr:col>2</xdr:col>
      <xdr:colOff>533400</xdr:colOff>
      <xdr:row>39</xdr:row>
      <xdr:rowOff>142875</xdr:rowOff>
    </xdr:to>
    <xdr:sp macro="" textlink="">
      <xdr:nvSpPr>
        <xdr:cNvPr id="317212" name="Line 40"/>
        <xdr:cNvSpPr>
          <a:spLocks noChangeShapeType="1"/>
        </xdr:cNvSpPr>
      </xdr:nvSpPr>
      <xdr:spPr bwMode="auto">
        <a:xfrm>
          <a:off x="2562225" y="5448300"/>
          <a:ext cx="0" cy="0"/>
        </a:xfrm>
        <a:prstGeom prst="line">
          <a:avLst/>
        </a:prstGeom>
        <a:noFill/>
        <a:ln w="9525">
          <a:solidFill>
            <a:srgbClr val="000000"/>
          </a:solidFill>
          <a:round/>
          <a:headEnd/>
          <a:tailEnd/>
        </a:ln>
      </xdr:spPr>
    </xdr:sp>
    <xdr:clientData/>
  </xdr:twoCellAnchor>
  <xdr:twoCellAnchor>
    <xdr:from>
      <xdr:col>2</xdr:col>
      <xdr:colOff>533400</xdr:colOff>
      <xdr:row>39</xdr:row>
      <xdr:rowOff>142875</xdr:rowOff>
    </xdr:from>
    <xdr:to>
      <xdr:col>2</xdr:col>
      <xdr:colOff>533400</xdr:colOff>
      <xdr:row>39</xdr:row>
      <xdr:rowOff>142875</xdr:rowOff>
    </xdr:to>
    <xdr:sp macro="" textlink="">
      <xdr:nvSpPr>
        <xdr:cNvPr id="317213" name="Line 41"/>
        <xdr:cNvSpPr>
          <a:spLocks noChangeShapeType="1"/>
        </xdr:cNvSpPr>
      </xdr:nvSpPr>
      <xdr:spPr bwMode="auto">
        <a:xfrm>
          <a:off x="2562225" y="5448300"/>
          <a:ext cx="0" cy="0"/>
        </a:xfrm>
        <a:prstGeom prst="line">
          <a:avLst/>
        </a:prstGeom>
        <a:noFill/>
        <a:ln w="9525">
          <a:solidFill>
            <a:srgbClr val="000000"/>
          </a:solidFill>
          <a:round/>
          <a:headEnd/>
          <a:tailEnd/>
        </a:ln>
      </xdr:spPr>
    </xdr:sp>
    <xdr:clientData/>
  </xdr:twoCellAnchor>
  <xdr:twoCellAnchor>
    <xdr:from>
      <xdr:col>2</xdr:col>
      <xdr:colOff>533400</xdr:colOff>
      <xdr:row>39</xdr:row>
      <xdr:rowOff>142875</xdr:rowOff>
    </xdr:from>
    <xdr:to>
      <xdr:col>2</xdr:col>
      <xdr:colOff>533400</xdr:colOff>
      <xdr:row>39</xdr:row>
      <xdr:rowOff>142875</xdr:rowOff>
    </xdr:to>
    <xdr:sp macro="" textlink="">
      <xdr:nvSpPr>
        <xdr:cNvPr id="317214" name="Line 42"/>
        <xdr:cNvSpPr>
          <a:spLocks noChangeShapeType="1"/>
        </xdr:cNvSpPr>
      </xdr:nvSpPr>
      <xdr:spPr bwMode="auto">
        <a:xfrm>
          <a:off x="2562225" y="5448300"/>
          <a:ext cx="0" cy="0"/>
        </a:xfrm>
        <a:prstGeom prst="line">
          <a:avLst/>
        </a:prstGeom>
        <a:noFill/>
        <a:ln w="9525">
          <a:solidFill>
            <a:srgbClr val="000000"/>
          </a:solidFill>
          <a:round/>
          <a:headEnd/>
          <a:tailEnd/>
        </a:ln>
      </xdr:spPr>
    </xdr:sp>
    <xdr:clientData/>
  </xdr:twoCellAnchor>
  <xdr:twoCellAnchor>
    <xdr:from>
      <xdr:col>2</xdr:col>
      <xdr:colOff>533400</xdr:colOff>
      <xdr:row>39</xdr:row>
      <xdr:rowOff>142875</xdr:rowOff>
    </xdr:from>
    <xdr:to>
      <xdr:col>2</xdr:col>
      <xdr:colOff>533400</xdr:colOff>
      <xdr:row>39</xdr:row>
      <xdr:rowOff>142875</xdr:rowOff>
    </xdr:to>
    <xdr:sp macro="" textlink="">
      <xdr:nvSpPr>
        <xdr:cNvPr id="317215" name="Line 43"/>
        <xdr:cNvSpPr>
          <a:spLocks noChangeShapeType="1"/>
        </xdr:cNvSpPr>
      </xdr:nvSpPr>
      <xdr:spPr bwMode="auto">
        <a:xfrm>
          <a:off x="2562225" y="5448300"/>
          <a:ext cx="0" cy="0"/>
        </a:xfrm>
        <a:prstGeom prst="line">
          <a:avLst/>
        </a:prstGeom>
        <a:noFill/>
        <a:ln w="9525">
          <a:solidFill>
            <a:srgbClr val="000000"/>
          </a:solidFill>
          <a:round/>
          <a:headEnd/>
          <a:tailEnd/>
        </a:ln>
      </xdr:spPr>
    </xdr:sp>
    <xdr:clientData/>
  </xdr:twoCellAnchor>
  <xdr:twoCellAnchor>
    <xdr:from>
      <xdr:col>2</xdr:col>
      <xdr:colOff>533400</xdr:colOff>
      <xdr:row>39</xdr:row>
      <xdr:rowOff>142875</xdr:rowOff>
    </xdr:from>
    <xdr:to>
      <xdr:col>2</xdr:col>
      <xdr:colOff>533400</xdr:colOff>
      <xdr:row>39</xdr:row>
      <xdr:rowOff>142875</xdr:rowOff>
    </xdr:to>
    <xdr:sp macro="" textlink="">
      <xdr:nvSpPr>
        <xdr:cNvPr id="317216" name="Line 44"/>
        <xdr:cNvSpPr>
          <a:spLocks noChangeShapeType="1"/>
        </xdr:cNvSpPr>
      </xdr:nvSpPr>
      <xdr:spPr bwMode="auto">
        <a:xfrm>
          <a:off x="2562225" y="5448300"/>
          <a:ext cx="0" cy="0"/>
        </a:xfrm>
        <a:prstGeom prst="line">
          <a:avLst/>
        </a:prstGeom>
        <a:noFill/>
        <a:ln w="9525">
          <a:solidFill>
            <a:srgbClr val="000000"/>
          </a:solidFill>
          <a:round/>
          <a:headEnd/>
          <a:tailEnd/>
        </a:ln>
      </xdr:spPr>
    </xdr:sp>
    <xdr:clientData/>
  </xdr:twoCellAnchor>
  <xdr:twoCellAnchor>
    <xdr:from>
      <xdr:col>2</xdr:col>
      <xdr:colOff>533400</xdr:colOff>
      <xdr:row>39</xdr:row>
      <xdr:rowOff>142875</xdr:rowOff>
    </xdr:from>
    <xdr:to>
      <xdr:col>2</xdr:col>
      <xdr:colOff>533400</xdr:colOff>
      <xdr:row>39</xdr:row>
      <xdr:rowOff>142875</xdr:rowOff>
    </xdr:to>
    <xdr:sp macro="" textlink="">
      <xdr:nvSpPr>
        <xdr:cNvPr id="317217" name="Line 45"/>
        <xdr:cNvSpPr>
          <a:spLocks noChangeShapeType="1"/>
        </xdr:cNvSpPr>
      </xdr:nvSpPr>
      <xdr:spPr bwMode="auto">
        <a:xfrm>
          <a:off x="2562225" y="5448300"/>
          <a:ext cx="0" cy="0"/>
        </a:xfrm>
        <a:prstGeom prst="line">
          <a:avLst/>
        </a:prstGeom>
        <a:noFill/>
        <a:ln w="9525">
          <a:solidFill>
            <a:srgbClr val="000000"/>
          </a:solidFill>
          <a:round/>
          <a:headEnd/>
          <a:tailEnd/>
        </a:ln>
      </xdr:spPr>
    </xdr:sp>
    <xdr:clientData/>
  </xdr:twoCellAnchor>
  <xdr:twoCellAnchor>
    <xdr:from>
      <xdr:col>2</xdr:col>
      <xdr:colOff>533400</xdr:colOff>
      <xdr:row>39</xdr:row>
      <xdr:rowOff>142875</xdr:rowOff>
    </xdr:from>
    <xdr:to>
      <xdr:col>2</xdr:col>
      <xdr:colOff>533400</xdr:colOff>
      <xdr:row>39</xdr:row>
      <xdr:rowOff>142875</xdr:rowOff>
    </xdr:to>
    <xdr:sp macro="" textlink="">
      <xdr:nvSpPr>
        <xdr:cNvPr id="317218" name="Line 46"/>
        <xdr:cNvSpPr>
          <a:spLocks noChangeShapeType="1"/>
        </xdr:cNvSpPr>
      </xdr:nvSpPr>
      <xdr:spPr bwMode="auto">
        <a:xfrm>
          <a:off x="2562225" y="5448300"/>
          <a:ext cx="0" cy="0"/>
        </a:xfrm>
        <a:prstGeom prst="line">
          <a:avLst/>
        </a:prstGeom>
        <a:noFill/>
        <a:ln w="9525">
          <a:solidFill>
            <a:srgbClr val="000000"/>
          </a:solidFill>
          <a:round/>
          <a:headEnd/>
          <a:tailEnd/>
        </a:ln>
      </xdr:spPr>
    </xdr:sp>
    <xdr:clientData/>
  </xdr:twoCellAnchor>
  <xdr:twoCellAnchor>
    <xdr:from>
      <xdr:col>2</xdr:col>
      <xdr:colOff>533400</xdr:colOff>
      <xdr:row>39</xdr:row>
      <xdr:rowOff>142875</xdr:rowOff>
    </xdr:from>
    <xdr:to>
      <xdr:col>2</xdr:col>
      <xdr:colOff>533400</xdr:colOff>
      <xdr:row>39</xdr:row>
      <xdr:rowOff>142875</xdr:rowOff>
    </xdr:to>
    <xdr:sp macro="" textlink="">
      <xdr:nvSpPr>
        <xdr:cNvPr id="317219" name="Line 47"/>
        <xdr:cNvSpPr>
          <a:spLocks noChangeShapeType="1"/>
        </xdr:cNvSpPr>
      </xdr:nvSpPr>
      <xdr:spPr bwMode="auto">
        <a:xfrm>
          <a:off x="2562225" y="5448300"/>
          <a:ext cx="0" cy="0"/>
        </a:xfrm>
        <a:prstGeom prst="line">
          <a:avLst/>
        </a:prstGeom>
        <a:noFill/>
        <a:ln w="9525">
          <a:solidFill>
            <a:srgbClr val="000000"/>
          </a:solidFill>
          <a:round/>
          <a:headEnd/>
          <a:tailEnd/>
        </a:ln>
      </xdr:spPr>
    </xdr:sp>
    <xdr:clientData/>
  </xdr:twoCellAnchor>
  <xdr:twoCellAnchor>
    <xdr:from>
      <xdr:col>2</xdr:col>
      <xdr:colOff>533400</xdr:colOff>
      <xdr:row>39</xdr:row>
      <xdr:rowOff>142875</xdr:rowOff>
    </xdr:from>
    <xdr:to>
      <xdr:col>2</xdr:col>
      <xdr:colOff>533400</xdr:colOff>
      <xdr:row>39</xdr:row>
      <xdr:rowOff>142875</xdr:rowOff>
    </xdr:to>
    <xdr:sp macro="" textlink="">
      <xdr:nvSpPr>
        <xdr:cNvPr id="317220" name="Line 48"/>
        <xdr:cNvSpPr>
          <a:spLocks noChangeShapeType="1"/>
        </xdr:cNvSpPr>
      </xdr:nvSpPr>
      <xdr:spPr bwMode="auto">
        <a:xfrm>
          <a:off x="2562225" y="5448300"/>
          <a:ext cx="0" cy="0"/>
        </a:xfrm>
        <a:prstGeom prst="line">
          <a:avLst/>
        </a:prstGeom>
        <a:noFill/>
        <a:ln w="9525">
          <a:solidFill>
            <a:srgbClr val="000000"/>
          </a:solidFill>
          <a:round/>
          <a:headEnd/>
          <a:tailEnd/>
        </a:ln>
      </xdr:spPr>
    </xdr:sp>
    <xdr:clientData/>
  </xdr:twoCellAnchor>
  <xdr:twoCellAnchor>
    <xdr:from>
      <xdr:col>2</xdr:col>
      <xdr:colOff>533400</xdr:colOff>
      <xdr:row>39</xdr:row>
      <xdr:rowOff>142875</xdr:rowOff>
    </xdr:from>
    <xdr:to>
      <xdr:col>2</xdr:col>
      <xdr:colOff>533400</xdr:colOff>
      <xdr:row>39</xdr:row>
      <xdr:rowOff>142875</xdr:rowOff>
    </xdr:to>
    <xdr:sp macro="" textlink="">
      <xdr:nvSpPr>
        <xdr:cNvPr id="317221" name="Line 49"/>
        <xdr:cNvSpPr>
          <a:spLocks noChangeShapeType="1"/>
        </xdr:cNvSpPr>
      </xdr:nvSpPr>
      <xdr:spPr bwMode="auto">
        <a:xfrm>
          <a:off x="2562225" y="5448300"/>
          <a:ext cx="0" cy="0"/>
        </a:xfrm>
        <a:prstGeom prst="line">
          <a:avLst/>
        </a:prstGeom>
        <a:noFill/>
        <a:ln w="9525">
          <a:solidFill>
            <a:srgbClr val="000000"/>
          </a:solidFill>
          <a:round/>
          <a:headEnd/>
          <a:tailEnd/>
        </a:ln>
      </xdr:spPr>
    </xdr:sp>
    <xdr:clientData/>
  </xdr:twoCellAnchor>
  <xdr:twoCellAnchor>
    <xdr:from>
      <xdr:col>2</xdr:col>
      <xdr:colOff>533400</xdr:colOff>
      <xdr:row>39</xdr:row>
      <xdr:rowOff>142875</xdr:rowOff>
    </xdr:from>
    <xdr:to>
      <xdr:col>2</xdr:col>
      <xdr:colOff>533400</xdr:colOff>
      <xdr:row>39</xdr:row>
      <xdr:rowOff>142875</xdr:rowOff>
    </xdr:to>
    <xdr:sp macro="" textlink="">
      <xdr:nvSpPr>
        <xdr:cNvPr id="317222" name="Line 50"/>
        <xdr:cNvSpPr>
          <a:spLocks noChangeShapeType="1"/>
        </xdr:cNvSpPr>
      </xdr:nvSpPr>
      <xdr:spPr bwMode="auto">
        <a:xfrm>
          <a:off x="2562225" y="5448300"/>
          <a:ext cx="0" cy="0"/>
        </a:xfrm>
        <a:prstGeom prst="line">
          <a:avLst/>
        </a:prstGeom>
        <a:noFill/>
        <a:ln w="9525">
          <a:solidFill>
            <a:srgbClr val="000000"/>
          </a:solidFill>
          <a:round/>
          <a:headEnd/>
          <a:tailEnd/>
        </a:ln>
      </xdr:spPr>
    </xdr:sp>
    <xdr:clientData/>
  </xdr:twoCellAnchor>
  <xdr:twoCellAnchor>
    <xdr:from>
      <xdr:col>2</xdr:col>
      <xdr:colOff>533400</xdr:colOff>
      <xdr:row>39</xdr:row>
      <xdr:rowOff>142875</xdr:rowOff>
    </xdr:from>
    <xdr:to>
      <xdr:col>2</xdr:col>
      <xdr:colOff>533400</xdr:colOff>
      <xdr:row>39</xdr:row>
      <xdr:rowOff>142875</xdr:rowOff>
    </xdr:to>
    <xdr:sp macro="" textlink="">
      <xdr:nvSpPr>
        <xdr:cNvPr id="317223" name="Line 51"/>
        <xdr:cNvSpPr>
          <a:spLocks noChangeShapeType="1"/>
        </xdr:cNvSpPr>
      </xdr:nvSpPr>
      <xdr:spPr bwMode="auto">
        <a:xfrm>
          <a:off x="2562225" y="5448300"/>
          <a:ext cx="0" cy="0"/>
        </a:xfrm>
        <a:prstGeom prst="line">
          <a:avLst/>
        </a:prstGeom>
        <a:noFill/>
        <a:ln w="9525">
          <a:solidFill>
            <a:srgbClr val="000000"/>
          </a:solidFill>
          <a:round/>
          <a:headEnd/>
          <a:tailEnd/>
        </a:ln>
      </xdr:spPr>
    </xdr:sp>
    <xdr:clientData/>
  </xdr:twoCellAnchor>
  <xdr:twoCellAnchor>
    <xdr:from>
      <xdr:col>2</xdr:col>
      <xdr:colOff>533400</xdr:colOff>
      <xdr:row>39</xdr:row>
      <xdr:rowOff>142875</xdr:rowOff>
    </xdr:from>
    <xdr:to>
      <xdr:col>2</xdr:col>
      <xdr:colOff>533400</xdr:colOff>
      <xdr:row>39</xdr:row>
      <xdr:rowOff>142875</xdr:rowOff>
    </xdr:to>
    <xdr:sp macro="" textlink="">
      <xdr:nvSpPr>
        <xdr:cNvPr id="317224" name="Line 52"/>
        <xdr:cNvSpPr>
          <a:spLocks noChangeShapeType="1"/>
        </xdr:cNvSpPr>
      </xdr:nvSpPr>
      <xdr:spPr bwMode="auto">
        <a:xfrm>
          <a:off x="2562225" y="5448300"/>
          <a:ext cx="0" cy="0"/>
        </a:xfrm>
        <a:prstGeom prst="line">
          <a:avLst/>
        </a:prstGeom>
        <a:noFill/>
        <a:ln w="9525">
          <a:solidFill>
            <a:srgbClr val="000000"/>
          </a:solidFill>
          <a:round/>
          <a:headEnd/>
          <a:tailEnd/>
        </a:ln>
      </xdr:spPr>
    </xdr:sp>
    <xdr:clientData/>
  </xdr:twoCellAnchor>
  <xdr:twoCellAnchor>
    <xdr:from>
      <xdr:col>2</xdr:col>
      <xdr:colOff>533400</xdr:colOff>
      <xdr:row>39</xdr:row>
      <xdr:rowOff>142875</xdr:rowOff>
    </xdr:from>
    <xdr:to>
      <xdr:col>2</xdr:col>
      <xdr:colOff>533400</xdr:colOff>
      <xdr:row>39</xdr:row>
      <xdr:rowOff>142875</xdr:rowOff>
    </xdr:to>
    <xdr:sp macro="" textlink="">
      <xdr:nvSpPr>
        <xdr:cNvPr id="317225" name="Line 53"/>
        <xdr:cNvSpPr>
          <a:spLocks noChangeShapeType="1"/>
        </xdr:cNvSpPr>
      </xdr:nvSpPr>
      <xdr:spPr bwMode="auto">
        <a:xfrm>
          <a:off x="2562225" y="5448300"/>
          <a:ext cx="0" cy="0"/>
        </a:xfrm>
        <a:prstGeom prst="line">
          <a:avLst/>
        </a:prstGeom>
        <a:noFill/>
        <a:ln w="9525">
          <a:solidFill>
            <a:srgbClr val="000000"/>
          </a:solidFill>
          <a:round/>
          <a:headEnd/>
          <a:tailEnd/>
        </a:ln>
      </xdr:spPr>
    </xdr:sp>
    <xdr:clientData/>
  </xdr:twoCellAnchor>
  <xdr:twoCellAnchor>
    <xdr:from>
      <xdr:col>2</xdr:col>
      <xdr:colOff>533400</xdr:colOff>
      <xdr:row>39</xdr:row>
      <xdr:rowOff>142875</xdr:rowOff>
    </xdr:from>
    <xdr:to>
      <xdr:col>2</xdr:col>
      <xdr:colOff>533400</xdr:colOff>
      <xdr:row>39</xdr:row>
      <xdr:rowOff>142875</xdr:rowOff>
    </xdr:to>
    <xdr:sp macro="" textlink="">
      <xdr:nvSpPr>
        <xdr:cNvPr id="317226" name="Line 54"/>
        <xdr:cNvSpPr>
          <a:spLocks noChangeShapeType="1"/>
        </xdr:cNvSpPr>
      </xdr:nvSpPr>
      <xdr:spPr bwMode="auto">
        <a:xfrm>
          <a:off x="2562225" y="5448300"/>
          <a:ext cx="0" cy="0"/>
        </a:xfrm>
        <a:prstGeom prst="line">
          <a:avLst/>
        </a:prstGeom>
        <a:noFill/>
        <a:ln w="9525">
          <a:solidFill>
            <a:srgbClr val="000000"/>
          </a:solidFill>
          <a:round/>
          <a:headEnd/>
          <a:tailEnd/>
        </a:ln>
      </xdr:spPr>
    </xdr:sp>
    <xdr:clientData/>
  </xdr:twoCellAnchor>
  <xdr:twoCellAnchor>
    <xdr:from>
      <xdr:col>2</xdr:col>
      <xdr:colOff>533400</xdr:colOff>
      <xdr:row>39</xdr:row>
      <xdr:rowOff>142875</xdr:rowOff>
    </xdr:from>
    <xdr:to>
      <xdr:col>2</xdr:col>
      <xdr:colOff>533400</xdr:colOff>
      <xdr:row>39</xdr:row>
      <xdr:rowOff>142875</xdr:rowOff>
    </xdr:to>
    <xdr:sp macro="" textlink="">
      <xdr:nvSpPr>
        <xdr:cNvPr id="317227" name="Line 55"/>
        <xdr:cNvSpPr>
          <a:spLocks noChangeShapeType="1"/>
        </xdr:cNvSpPr>
      </xdr:nvSpPr>
      <xdr:spPr bwMode="auto">
        <a:xfrm>
          <a:off x="2562225" y="5448300"/>
          <a:ext cx="0" cy="0"/>
        </a:xfrm>
        <a:prstGeom prst="line">
          <a:avLst/>
        </a:prstGeom>
        <a:noFill/>
        <a:ln w="9525">
          <a:solidFill>
            <a:srgbClr val="000000"/>
          </a:solidFill>
          <a:round/>
          <a:headEnd/>
          <a:tailEnd/>
        </a:ln>
      </xdr:spPr>
    </xdr:sp>
    <xdr:clientData/>
  </xdr:twoCellAnchor>
  <xdr:twoCellAnchor>
    <xdr:from>
      <xdr:col>2</xdr:col>
      <xdr:colOff>533400</xdr:colOff>
      <xdr:row>39</xdr:row>
      <xdr:rowOff>142875</xdr:rowOff>
    </xdr:from>
    <xdr:to>
      <xdr:col>2</xdr:col>
      <xdr:colOff>533400</xdr:colOff>
      <xdr:row>39</xdr:row>
      <xdr:rowOff>142875</xdr:rowOff>
    </xdr:to>
    <xdr:sp macro="" textlink="">
      <xdr:nvSpPr>
        <xdr:cNvPr id="317228" name="Line 56"/>
        <xdr:cNvSpPr>
          <a:spLocks noChangeShapeType="1"/>
        </xdr:cNvSpPr>
      </xdr:nvSpPr>
      <xdr:spPr bwMode="auto">
        <a:xfrm>
          <a:off x="2562225" y="5448300"/>
          <a:ext cx="0" cy="0"/>
        </a:xfrm>
        <a:prstGeom prst="line">
          <a:avLst/>
        </a:prstGeom>
        <a:noFill/>
        <a:ln w="9525">
          <a:solidFill>
            <a:srgbClr val="000000"/>
          </a:solidFill>
          <a:round/>
          <a:headEnd/>
          <a:tailEnd/>
        </a:ln>
      </xdr:spPr>
    </xdr:sp>
    <xdr:clientData/>
  </xdr:twoCellAnchor>
  <xdr:twoCellAnchor>
    <xdr:from>
      <xdr:col>2</xdr:col>
      <xdr:colOff>533400</xdr:colOff>
      <xdr:row>39</xdr:row>
      <xdr:rowOff>142875</xdr:rowOff>
    </xdr:from>
    <xdr:to>
      <xdr:col>2</xdr:col>
      <xdr:colOff>533400</xdr:colOff>
      <xdr:row>39</xdr:row>
      <xdr:rowOff>142875</xdr:rowOff>
    </xdr:to>
    <xdr:sp macro="" textlink="">
      <xdr:nvSpPr>
        <xdr:cNvPr id="317229" name="Line 57"/>
        <xdr:cNvSpPr>
          <a:spLocks noChangeShapeType="1"/>
        </xdr:cNvSpPr>
      </xdr:nvSpPr>
      <xdr:spPr bwMode="auto">
        <a:xfrm>
          <a:off x="2562225" y="5448300"/>
          <a:ext cx="0" cy="0"/>
        </a:xfrm>
        <a:prstGeom prst="line">
          <a:avLst/>
        </a:prstGeom>
        <a:noFill/>
        <a:ln w="9525">
          <a:solidFill>
            <a:srgbClr val="000000"/>
          </a:solidFill>
          <a:round/>
          <a:headEnd/>
          <a:tailEnd/>
        </a:ln>
      </xdr:spPr>
    </xdr:sp>
    <xdr:clientData/>
  </xdr:twoCellAnchor>
  <xdr:twoCellAnchor>
    <xdr:from>
      <xdr:col>2</xdr:col>
      <xdr:colOff>533400</xdr:colOff>
      <xdr:row>39</xdr:row>
      <xdr:rowOff>142875</xdr:rowOff>
    </xdr:from>
    <xdr:to>
      <xdr:col>2</xdr:col>
      <xdr:colOff>533400</xdr:colOff>
      <xdr:row>39</xdr:row>
      <xdr:rowOff>142875</xdr:rowOff>
    </xdr:to>
    <xdr:sp macro="" textlink="">
      <xdr:nvSpPr>
        <xdr:cNvPr id="317230" name="Line 58"/>
        <xdr:cNvSpPr>
          <a:spLocks noChangeShapeType="1"/>
        </xdr:cNvSpPr>
      </xdr:nvSpPr>
      <xdr:spPr bwMode="auto">
        <a:xfrm>
          <a:off x="2562225" y="5448300"/>
          <a:ext cx="0" cy="0"/>
        </a:xfrm>
        <a:prstGeom prst="line">
          <a:avLst/>
        </a:prstGeom>
        <a:noFill/>
        <a:ln w="9525">
          <a:solidFill>
            <a:srgbClr val="000000"/>
          </a:solidFill>
          <a:round/>
          <a:headEnd/>
          <a:tailEnd/>
        </a:ln>
      </xdr:spPr>
    </xdr:sp>
    <xdr:clientData/>
  </xdr:twoCellAnchor>
  <xdr:twoCellAnchor>
    <xdr:from>
      <xdr:col>2</xdr:col>
      <xdr:colOff>533400</xdr:colOff>
      <xdr:row>39</xdr:row>
      <xdr:rowOff>142875</xdr:rowOff>
    </xdr:from>
    <xdr:to>
      <xdr:col>2</xdr:col>
      <xdr:colOff>533400</xdr:colOff>
      <xdr:row>39</xdr:row>
      <xdr:rowOff>142875</xdr:rowOff>
    </xdr:to>
    <xdr:sp macro="" textlink="">
      <xdr:nvSpPr>
        <xdr:cNvPr id="317231" name="Line 59"/>
        <xdr:cNvSpPr>
          <a:spLocks noChangeShapeType="1"/>
        </xdr:cNvSpPr>
      </xdr:nvSpPr>
      <xdr:spPr bwMode="auto">
        <a:xfrm>
          <a:off x="2562225" y="5448300"/>
          <a:ext cx="0" cy="0"/>
        </a:xfrm>
        <a:prstGeom prst="line">
          <a:avLst/>
        </a:prstGeom>
        <a:noFill/>
        <a:ln w="9525">
          <a:solidFill>
            <a:srgbClr val="000000"/>
          </a:solidFill>
          <a:round/>
          <a:headEnd/>
          <a:tailEnd/>
        </a:ln>
      </xdr:spPr>
    </xdr:sp>
    <xdr:clientData/>
  </xdr:twoCellAnchor>
  <xdr:twoCellAnchor>
    <xdr:from>
      <xdr:col>2</xdr:col>
      <xdr:colOff>533400</xdr:colOff>
      <xdr:row>39</xdr:row>
      <xdr:rowOff>142875</xdr:rowOff>
    </xdr:from>
    <xdr:to>
      <xdr:col>2</xdr:col>
      <xdr:colOff>533400</xdr:colOff>
      <xdr:row>39</xdr:row>
      <xdr:rowOff>142875</xdr:rowOff>
    </xdr:to>
    <xdr:sp macro="" textlink="">
      <xdr:nvSpPr>
        <xdr:cNvPr id="317232" name="Line 60"/>
        <xdr:cNvSpPr>
          <a:spLocks noChangeShapeType="1"/>
        </xdr:cNvSpPr>
      </xdr:nvSpPr>
      <xdr:spPr bwMode="auto">
        <a:xfrm>
          <a:off x="2562225" y="5448300"/>
          <a:ext cx="0" cy="0"/>
        </a:xfrm>
        <a:prstGeom prst="line">
          <a:avLst/>
        </a:prstGeom>
        <a:noFill/>
        <a:ln w="9525">
          <a:solidFill>
            <a:srgbClr val="000000"/>
          </a:solidFill>
          <a:round/>
          <a:headEnd/>
          <a:tailEnd/>
        </a:ln>
      </xdr:spPr>
    </xdr:sp>
    <xdr:clientData/>
  </xdr:twoCellAnchor>
  <xdr:twoCellAnchor>
    <xdr:from>
      <xdr:col>2</xdr:col>
      <xdr:colOff>533400</xdr:colOff>
      <xdr:row>39</xdr:row>
      <xdr:rowOff>142875</xdr:rowOff>
    </xdr:from>
    <xdr:to>
      <xdr:col>2</xdr:col>
      <xdr:colOff>533400</xdr:colOff>
      <xdr:row>39</xdr:row>
      <xdr:rowOff>142875</xdr:rowOff>
    </xdr:to>
    <xdr:sp macro="" textlink="">
      <xdr:nvSpPr>
        <xdr:cNvPr id="317233" name="Line 61"/>
        <xdr:cNvSpPr>
          <a:spLocks noChangeShapeType="1"/>
        </xdr:cNvSpPr>
      </xdr:nvSpPr>
      <xdr:spPr bwMode="auto">
        <a:xfrm>
          <a:off x="2562225" y="5448300"/>
          <a:ext cx="0" cy="0"/>
        </a:xfrm>
        <a:prstGeom prst="line">
          <a:avLst/>
        </a:prstGeom>
        <a:noFill/>
        <a:ln w="9525">
          <a:solidFill>
            <a:srgbClr val="000000"/>
          </a:solidFill>
          <a:round/>
          <a:headEnd/>
          <a:tailEnd/>
        </a:ln>
      </xdr:spPr>
    </xdr:sp>
    <xdr:clientData/>
  </xdr:twoCellAnchor>
  <xdr:twoCellAnchor>
    <xdr:from>
      <xdr:col>2</xdr:col>
      <xdr:colOff>533400</xdr:colOff>
      <xdr:row>39</xdr:row>
      <xdr:rowOff>142875</xdr:rowOff>
    </xdr:from>
    <xdr:to>
      <xdr:col>2</xdr:col>
      <xdr:colOff>533400</xdr:colOff>
      <xdr:row>39</xdr:row>
      <xdr:rowOff>142875</xdr:rowOff>
    </xdr:to>
    <xdr:sp macro="" textlink="">
      <xdr:nvSpPr>
        <xdr:cNvPr id="317234" name="Line 62"/>
        <xdr:cNvSpPr>
          <a:spLocks noChangeShapeType="1"/>
        </xdr:cNvSpPr>
      </xdr:nvSpPr>
      <xdr:spPr bwMode="auto">
        <a:xfrm>
          <a:off x="2562225" y="5448300"/>
          <a:ext cx="0" cy="0"/>
        </a:xfrm>
        <a:prstGeom prst="line">
          <a:avLst/>
        </a:prstGeom>
        <a:noFill/>
        <a:ln w="9525">
          <a:solidFill>
            <a:srgbClr val="000000"/>
          </a:solidFill>
          <a:round/>
          <a:headEnd/>
          <a:tailEnd/>
        </a:ln>
      </xdr:spPr>
    </xdr:sp>
    <xdr:clientData/>
  </xdr:twoCellAnchor>
  <xdr:twoCellAnchor>
    <xdr:from>
      <xdr:col>2</xdr:col>
      <xdr:colOff>533400</xdr:colOff>
      <xdr:row>39</xdr:row>
      <xdr:rowOff>142875</xdr:rowOff>
    </xdr:from>
    <xdr:to>
      <xdr:col>2</xdr:col>
      <xdr:colOff>533400</xdr:colOff>
      <xdr:row>39</xdr:row>
      <xdr:rowOff>142875</xdr:rowOff>
    </xdr:to>
    <xdr:sp macro="" textlink="">
      <xdr:nvSpPr>
        <xdr:cNvPr id="317235" name="Line 63"/>
        <xdr:cNvSpPr>
          <a:spLocks noChangeShapeType="1"/>
        </xdr:cNvSpPr>
      </xdr:nvSpPr>
      <xdr:spPr bwMode="auto">
        <a:xfrm>
          <a:off x="2562225" y="5448300"/>
          <a:ext cx="0" cy="0"/>
        </a:xfrm>
        <a:prstGeom prst="line">
          <a:avLst/>
        </a:prstGeom>
        <a:noFill/>
        <a:ln w="9525">
          <a:solidFill>
            <a:srgbClr val="000000"/>
          </a:solidFill>
          <a:round/>
          <a:headEnd/>
          <a:tailEnd/>
        </a:ln>
      </xdr:spPr>
    </xdr:sp>
    <xdr:clientData/>
  </xdr:twoCellAnchor>
  <xdr:twoCellAnchor>
    <xdr:from>
      <xdr:col>2</xdr:col>
      <xdr:colOff>533400</xdr:colOff>
      <xdr:row>39</xdr:row>
      <xdr:rowOff>142875</xdr:rowOff>
    </xdr:from>
    <xdr:to>
      <xdr:col>2</xdr:col>
      <xdr:colOff>533400</xdr:colOff>
      <xdr:row>39</xdr:row>
      <xdr:rowOff>142875</xdr:rowOff>
    </xdr:to>
    <xdr:sp macro="" textlink="">
      <xdr:nvSpPr>
        <xdr:cNvPr id="317236" name="Line 64"/>
        <xdr:cNvSpPr>
          <a:spLocks noChangeShapeType="1"/>
        </xdr:cNvSpPr>
      </xdr:nvSpPr>
      <xdr:spPr bwMode="auto">
        <a:xfrm>
          <a:off x="2562225" y="5448300"/>
          <a:ext cx="0" cy="0"/>
        </a:xfrm>
        <a:prstGeom prst="line">
          <a:avLst/>
        </a:prstGeom>
        <a:noFill/>
        <a:ln w="9525">
          <a:solidFill>
            <a:srgbClr val="000000"/>
          </a:solidFill>
          <a:round/>
          <a:headEnd/>
          <a:tailEnd/>
        </a:ln>
      </xdr:spPr>
    </xdr:sp>
    <xdr:clientData/>
  </xdr:twoCellAnchor>
  <xdr:twoCellAnchor>
    <xdr:from>
      <xdr:col>2</xdr:col>
      <xdr:colOff>533400</xdr:colOff>
      <xdr:row>39</xdr:row>
      <xdr:rowOff>142875</xdr:rowOff>
    </xdr:from>
    <xdr:to>
      <xdr:col>2</xdr:col>
      <xdr:colOff>533400</xdr:colOff>
      <xdr:row>39</xdr:row>
      <xdr:rowOff>142875</xdr:rowOff>
    </xdr:to>
    <xdr:sp macro="" textlink="">
      <xdr:nvSpPr>
        <xdr:cNvPr id="317237" name="Line 65"/>
        <xdr:cNvSpPr>
          <a:spLocks noChangeShapeType="1"/>
        </xdr:cNvSpPr>
      </xdr:nvSpPr>
      <xdr:spPr bwMode="auto">
        <a:xfrm>
          <a:off x="2562225" y="5448300"/>
          <a:ext cx="0" cy="0"/>
        </a:xfrm>
        <a:prstGeom prst="line">
          <a:avLst/>
        </a:prstGeom>
        <a:noFill/>
        <a:ln w="9525">
          <a:solidFill>
            <a:srgbClr val="000000"/>
          </a:solidFill>
          <a:round/>
          <a:headEnd/>
          <a:tailEnd/>
        </a:ln>
      </xdr:spPr>
    </xdr:sp>
    <xdr:clientData/>
  </xdr:twoCellAnchor>
  <xdr:twoCellAnchor>
    <xdr:from>
      <xdr:col>2</xdr:col>
      <xdr:colOff>533400</xdr:colOff>
      <xdr:row>39</xdr:row>
      <xdr:rowOff>142875</xdr:rowOff>
    </xdr:from>
    <xdr:to>
      <xdr:col>2</xdr:col>
      <xdr:colOff>533400</xdr:colOff>
      <xdr:row>39</xdr:row>
      <xdr:rowOff>142875</xdr:rowOff>
    </xdr:to>
    <xdr:sp macro="" textlink="">
      <xdr:nvSpPr>
        <xdr:cNvPr id="317238" name="Line 66"/>
        <xdr:cNvSpPr>
          <a:spLocks noChangeShapeType="1"/>
        </xdr:cNvSpPr>
      </xdr:nvSpPr>
      <xdr:spPr bwMode="auto">
        <a:xfrm>
          <a:off x="2562225" y="5448300"/>
          <a:ext cx="0" cy="0"/>
        </a:xfrm>
        <a:prstGeom prst="line">
          <a:avLst/>
        </a:prstGeom>
        <a:noFill/>
        <a:ln w="9525">
          <a:solidFill>
            <a:srgbClr val="000000"/>
          </a:solidFill>
          <a:round/>
          <a:headEnd/>
          <a:tailEnd/>
        </a:ln>
      </xdr:spPr>
    </xdr:sp>
    <xdr:clientData/>
  </xdr:twoCellAnchor>
  <xdr:twoCellAnchor>
    <xdr:from>
      <xdr:col>2</xdr:col>
      <xdr:colOff>533400</xdr:colOff>
      <xdr:row>39</xdr:row>
      <xdr:rowOff>142875</xdr:rowOff>
    </xdr:from>
    <xdr:to>
      <xdr:col>2</xdr:col>
      <xdr:colOff>533400</xdr:colOff>
      <xdr:row>39</xdr:row>
      <xdr:rowOff>142875</xdr:rowOff>
    </xdr:to>
    <xdr:sp macro="" textlink="">
      <xdr:nvSpPr>
        <xdr:cNvPr id="317239" name="Line 12"/>
        <xdr:cNvSpPr>
          <a:spLocks noChangeShapeType="1"/>
        </xdr:cNvSpPr>
      </xdr:nvSpPr>
      <xdr:spPr bwMode="auto">
        <a:xfrm>
          <a:off x="2562225" y="5448300"/>
          <a:ext cx="0" cy="0"/>
        </a:xfrm>
        <a:prstGeom prst="line">
          <a:avLst/>
        </a:prstGeom>
        <a:noFill/>
        <a:ln w="9525">
          <a:solidFill>
            <a:srgbClr val="000000"/>
          </a:solidFill>
          <a:round/>
          <a:headEnd/>
          <a:tailEnd/>
        </a:ln>
      </xdr:spPr>
    </xdr:sp>
    <xdr:clientData/>
  </xdr:twoCellAnchor>
  <xdr:twoCellAnchor>
    <xdr:from>
      <xdr:col>2</xdr:col>
      <xdr:colOff>533400</xdr:colOff>
      <xdr:row>39</xdr:row>
      <xdr:rowOff>142875</xdr:rowOff>
    </xdr:from>
    <xdr:to>
      <xdr:col>2</xdr:col>
      <xdr:colOff>533400</xdr:colOff>
      <xdr:row>39</xdr:row>
      <xdr:rowOff>142875</xdr:rowOff>
    </xdr:to>
    <xdr:sp macro="" textlink="">
      <xdr:nvSpPr>
        <xdr:cNvPr id="317240" name="Line 17"/>
        <xdr:cNvSpPr>
          <a:spLocks noChangeShapeType="1"/>
        </xdr:cNvSpPr>
      </xdr:nvSpPr>
      <xdr:spPr bwMode="auto">
        <a:xfrm>
          <a:off x="2562225" y="5448300"/>
          <a:ext cx="0" cy="0"/>
        </a:xfrm>
        <a:prstGeom prst="line">
          <a:avLst/>
        </a:prstGeom>
        <a:noFill/>
        <a:ln w="9525">
          <a:solidFill>
            <a:srgbClr val="000000"/>
          </a:solidFill>
          <a:round/>
          <a:headEnd/>
          <a:tailEnd/>
        </a:ln>
      </xdr:spPr>
    </xdr:sp>
    <xdr:clientData/>
  </xdr:twoCellAnchor>
  <xdr:twoCellAnchor>
    <xdr:from>
      <xdr:col>2</xdr:col>
      <xdr:colOff>533400</xdr:colOff>
      <xdr:row>39</xdr:row>
      <xdr:rowOff>142875</xdr:rowOff>
    </xdr:from>
    <xdr:to>
      <xdr:col>2</xdr:col>
      <xdr:colOff>533400</xdr:colOff>
      <xdr:row>39</xdr:row>
      <xdr:rowOff>142875</xdr:rowOff>
    </xdr:to>
    <xdr:sp macro="" textlink="">
      <xdr:nvSpPr>
        <xdr:cNvPr id="317241" name="Line 19"/>
        <xdr:cNvSpPr>
          <a:spLocks noChangeShapeType="1"/>
        </xdr:cNvSpPr>
      </xdr:nvSpPr>
      <xdr:spPr bwMode="auto">
        <a:xfrm>
          <a:off x="2562225" y="5448300"/>
          <a:ext cx="0" cy="0"/>
        </a:xfrm>
        <a:prstGeom prst="line">
          <a:avLst/>
        </a:prstGeom>
        <a:noFill/>
        <a:ln w="9525">
          <a:solidFill>
            <a:srgbClr val="000000"/>
          </a:solidFill>
          <a:round/>
          <a:headEnd/>
          <a:tailEnd/>
        </a:ln>
      </xdr:spPr>
    </xdr:sp>
    <xdr:clientData/>
  </xdr:twoCellAnchor>
  <xdr:twoCellAnchor>
    <xdr:from>
      <xdr:col>2</xdr:col>
      <xdr:colOff>533400</xdr:colOff>
      <xdr:row>39</xdr:row>
      <xdr:rowOff>142875</xdr:rowOff>
    </xdr:from>
    <xdr:to>
      <xdr:col>2</xdr:col>
      <xdr:colOff>533400</xdr:colOff>
      <xdr:row>39</xdr:row>
      <xdr:rowOff>142875</xdr:rowOff>
    </xdr:to>
    <xdr:sp macro="" textlink="">
      <xdr:nvSpPr>
        <xdr:cNvPr id="317242" name="Line 20"/>
        <xdr:cNvSpPr>
          <a:spLocks noChangeShapeType="1"/>
        </xdr:cNvSpPr>
      </xdr:nvSpPr>
      <xdr:spPr bwMode="auto">
        <a:xfrm>
          <a:off x="2562225" y="5448300"/>
          <a:ext cx="0" cy="0"/>
        </a:xfrm>
        <a:prstGeom prst="line">
          <a:avLst/>
        </a:prstGeom>
        <a:noFill/>
        <a:ln w="9525">
          <a:solidFill>
            <a:srgbClr val="000000"/>
          </a:solidFill>
          <a:round/>
          <a:headEnd/>
          <a:tailEnd/>
        </a:ln>
      </xdr:spPr>
    </xdr:sp>
    <xdr:clientData/>
  </xdr:twoCellAnchor>
  <xdr:twoCellAnchor>
    <xdr:from>
      <xdr:col>2</xdr:col>
      <xdr:colOff>533400</xdr:colOff>
      <xdr:row>39</xdr:row>
      <xdr:rowOff>142875</xdr:rowOff>
    </xdr:from>
    <xdr:to>
      <xdr:col>2</xdr:col>
      <xdr:colOff>533400</xdr:colOff>
      <xdr:row>39</xdr:row>
      <xdr:rowOff>142875</xdr:rowOff>
    </xdr:to>
    <xdr:sp macro="" textlink="">
      <xdr:nvSpPr>
        <xdr:cNvPr id="317243" name="Line 21"/>
        <xdr:cNvSpPr>
          <a:spLocks noChangeShapeType="1"/>
        </xdr:cNvSpPr>
      </xdr:nvSpPr>
      <xdr:spPr bwMode="auto">
        <a:xfrm>
          <a:off x="2562225" y="5448300"/>
          <a:ext cx="0" cy="0"/>
        </a:xfrm>
        <a:prstGeom prst="line">
          <a:avLst/>
        </a:prstGeom>
        <a:noFill/>
        <a:ln w="9525">
          <a:solidFill>
            <a:srgbClr val="000000"/>
          </a:solidFill>
          <a:round/>
          <a:headEnd/>
          <a:tailEnd/>
        </a:ln>
      </xdr:spPr>
    </xdr:sp>
    <xdr:clientData/>
  </xdr:twoCellAnchor>
  <xdr:twoCellAnchor>
    <xdr:from>
      <xdr:col>2</xdr:col>
      <xdr:colOff>533400</xdr:colOff>
      <xdr:row>39</xdr:row>
      <xdr:rowOff>142875</xdr:rowOff>
    </xdr:from>
    <xdr:to>
      <xdr:col>2</xdr:col>
      <xdr:colOff>533400</xdr:colOff>
      <xdr:row>39</xdr:row>
      <xdr:rowOff>142875</xdr:rowOff>
    </xdr:to>
    <xdr:sp macro="" textlink="">
      <xdr:nvSpPr>
        <xdr:cNvPr id="317244" name="Line 22"/>
        <xdr:cNvSpPr>
          <a:spLocks noChangeShapeType="1"/>
        </xdr:cNvSpPr>
      </xdr:nvSpPr>
      <xdr:spPr bwMode="auto">
        <a:xfrm>
          <a:off x="2562225" y="5448300"/>
          <a:ext cx="0" cy="0"/>
        </a:xfrm>
        <a:prstGeom prst="line">
          <a:avLst/>
        </a:prstGeom>
        <a:noFill/>
        <a:ln w="9525">
          <a:solidFill>
            <a:srgbClr val="000000"/>
          </a:solidFill>
          <a:round/>
          <a:headEnd/>
          <a:tailEnd/>
        </a:ln>
      </xdr:spPr>
    </xdr:sp>
    <xdr:clientData/>
  </xdr:twoCellAnchor>
  <xdr:twoCellAnchor>
    <xdr:from>
      <xdr:col>2</xdr:col>
      <xdr:colOff>533400</xdr:colOff>
      <xdr:row>39</xdr:row>
      <xdr:rowOff>142875</xdr:rowOff>
    </xdr:from>
    <xdr:to>
      <xdr:col>2</xdr:col>
      <xdr:colOff>533400</xdr:colOff>
      <xdr:row>39</xdr:row>
      <xdr:rowOff>142875</xdr:rowOff>
    </xdr:to>
    <xdr:sp macro="" textlink="">
      <xdr:nvSpPr>
        <xdr:cNvPr id="317245" name="Line 23"/>
        <xdr:cNvSpPr>
          <a:spLocks noChangeShapeType="1"/>
        </xdr:cNvSpPr>
      </xdr:nvSpPr>
      <xdr:spPr bwMode="auto">
        <a:xfrm>
          <a:off x="2562225" y="5448300"/>
          <a:ext cx="0" cy="0"/>
        </a:xfrm>
        <a:prstGeom prst="line">
          <a:avLst/>
        </a:prstGeom>
        <a:noFill/>
        <a:ln w="9525">
          <a:solidFill>
            <a:srgbClr val="000000"/>
          </a:solidFill>
          <a:round/>
          <a:headEnd/>
          <a:tailEnd/>
        </a:ln>
      </xdr:spPr>
    </xdr:sp>
    <xdr:clientData/>
  </xdr:twoCellAnchor>
  <xdr:twoCellAnchor>
    <xdr:from>
      <xdr:col>2</xdr:col>
      <xdr:colOff>533400</xdr:colOff>
      <xdr:row>39</xdr:row>
      <xdr:rowOff>142875</xdr:rowOff>
    </xdr:from>
    <xdr:to>
      <xdr:col>2</xdr:col>
      <xdr:colOff>533400</xdr:colOff>
      <xdr:row>39</xdr:row>
      <xdr:rowOff>142875</xdr:rowOff>
    </xdr:to>
    <xdr:sp macro="" textlink="">
      <xdr:nvSpPr>
        <xdr:cNvPr id="317246" name="Line 24"/>
        <xdr:cNvSpPr>
          <a:spLocks noChangeShapeType="1"/>
        </xdr:cNvSpPr>
      </xdr:nvSpPr>
      <xdr:spPr bwMode="auto">
        <a:xfrm>
          <a:off x="2562225" y="5448300"/>
          <a:ext cx="0" cy="0"/>
        </a:xfrm>
        <a:prstGeom prst="line">
          <a:avLst/>
        </a:prstGeom>
        <a:noFill/>
        <a:ln w="9525">
          <a:solidFill>
            <a:srgbClr val="000000"/>
          </a:solidFill>
          <a:round/>
          <a:headEnd/>
          <a:tailEnd/>
        </a:ln>
      </xdr:spPr>
    </xdr:sp>
    <xdr:clientData/>
  </xdr:twoCellAnchor>
  <xdr:twoCellAnchor>
    <xdr:from>
      <xdr:col>2</xdr:col>
      <xdr:colOff>533400</xdr:colOff>
      <xdr:row>39</xdr:row>
      <xdr:rowOff>142875</xdr:rowOff>
    </xdr:from>
    <xdr:to>
      <xdr:col>2</xdr:col>
      <xdr:colOff>533400</xdr:colOff>
      <xdr:row>39</xdr:row>
      <xdr:rowOff>142875</xdr:rowOff>
    </xdr:to>
    <xdr:sp macro="" textlink="">
      <xdr:nvSpPr>
        <xdr:cNvPr id="317247" name="Line 25"/>
        <xdr:cNvSpPr>
          <a:spLocks noChangeShapeType="1"/>
        </xdr:cNvSpPr>
      </xdr:nvSpPr>
      <xdr:spPr bwMode="auto">
        <a:xfrm>
          <a:off x="2562225" y="5448300"/>
          <a:ext cx="0" cy="0"/>
        </a:xfrm>
        <a:prstGeom prst="line">
          <a:avLst/>
        </a:prstGeom>
        <a:noFill/>
        <a:ln w="9525">
          <a:solidFill>
            <a:srgbClr val="000000"/>
          </a:solidFill>
          <a:round/>
          <a:headEnd/>
          <a:tailEnd/>
        </a:ln>
      </xdr:spPr>
    </xdr:sp>
    <xdr:clientData/>
  </xdr:twoCellAnchor>
  <xdr:twoCellAnchor>
    <xdr:from>
      <xdr:col>2</xdr:col>
      <xdr:colOff>533400</xdr:colOff>
      <xdr:row>39</xdr:row>
      <xdr:rowOff>142875</xdr:rowOff>
    </xdr:from>
    <xdr:to>
      <xdr:col>2</xdr:col>
      <xdr:colOff>533400</xdr:colOff>
      <xdr:row>39</xdr:row>
      <xdr:rowOff>142875</xdr:rowOff>
    </xdr:to>
    <xdr:sp macro="" textlink="">
      <xdr:nvSpPr>
        <xdr:cNvPr id="317248" name="Line 26"/>
        <xdr:cNvSpPr>
          <a:spLocks noChangeShapeType="1"/>
        </xdr:cNvSpPr>
      </xdr:nvSpPr>
      <xdr:spPr bwMode="auto">
        <a:xfrm>
          <a:off x="2562225" y="5448300"/>
          <a:ext cx="0" cy="0"/>
        </a:xfrm>
        <a:prstGeom prst="line">
          <a:avLst/>
        </a:prstGeom>
        <a:noFill/>
        <a:ln w="9525">
          <a:solidFill>
            <a:srgbClr val="000000"/>
          </a:solidFill>
          <a:round/>
          <a:headEnd/>
          <a:tailEnd/>
        </a:ln>
      </xdr:spPr>
    </xdr:sp>
    <xdr:clientData/>
  </xdr:twoCellAnchor>
  <xdr:twoCellAnchor>
    <xdr:from>
      <xdr:col>2</xdr:col>
      <xdr:colOff>533400</xdr:colOff>
      <xdr:row>39</xdr:row>
      <xdr:rowOff>142875</xdr:rowOff>
    </xdr:from>
    <xdr:to>
      <xdr:col>2</xdr:col>
      <xdr:colOff>533400</xdr:colOff>
      <xdr:row>39</xdr:row>
      <xdr:rowOff>142875</xdr:rowOff>
    </xdr:to>
    <xdr:sp macro="" textlink="">
      <xdr:nvSpPr>
        <xdr:cNvPr id="317249" name="Line 27"/>
        <xdr:cNvSpPr>
          <a:spLocks noChangeShapeType="1"/>
        </xdr:cNvSpPr>
      </xdr:nvSpPr>
      <xdr:spPr bwMode="auto">
        <a:xfrm>
          <a:off x="2562225" y="5448300"/>
          <a:ext cx="0" cy="0"/>
        </a:xfrm>
        <a:prstGeom prst="line">
          <a:avLst/>
        </a:prstGeom>
        <a:noFill/>
        <a:ln w="9525">
          <a:solidFill>
            <a:srgbClr val="000000"/>
          </a:solidFill>
          <a:round/>
          <a:headEnd/>
          <a:tailEnd/>
        </a:ln>
      </xdr:spPr>
    </xdr:sp>
    <xdr:clientData/>
  </xdr:twoCellAnchor>
  <xdr:twoCellAnchor>
    <xdr:from>
      <xdr:col>2</xdr:col>
      <xdr:colOff>533400</xdr:colOff>
      <xdr:row>39</xdr:row>
      <xdr:rowOff>142875</xdr:rowOff>
    </xdr:from>
    <xdr:to>
      <xdr:col>2</xdr:col>
      <xdr:colOff>533400</xdr:colOff>
      <xdr:row>39</xdr:row>
      <xdr:rowOff>142875</xdr:rowOff>
    </xdr:to>
    <xdr:sp macro="" textlink="">
      <xdr:nvSpPr>
        <xdr:cNvPr id="317250" name="Line 29"/>
        <xdr:cNvSpPr>
          <a:spLocks noChangeShapeType="1"/>
        </xdr:cNvSpPr>
      </xdr:nvSpPr>
      <xdr:spPr bwMode="auto">
        <a:xfrm>
          <a:off x="2562225" y="5448300"/>
          <a:ext cx="0" cy="0"/>
        </a:xfrm>
        <a:prstGeom prst="line">
          <a:avLst/>
        </a:prstGeom>
        <a:noFill/>
        <a:ln w="9525">
          <a:solidFill>
            <a:srgbClr val="000000"/>
          </a:solidFill>
          <a:round/>
          <a:headEnd/>
          <a:tailEnd/>
        </a:ln>
      </xdr:spPr>
    </xdr:sp>
    <xdr:clientData/>
  </xdr:twoCellAnchor>
  <xdr:twoCellAnchor>
    <xdr:from>
      <xdr:col>2</xdr:col>
      <xdr:colOff>533400</xdr:colOff>
      <xdr:row>39</xdr:row>
      <xdr:rowOff>142875</xdr:rowOff>
    </xdr:from>
    <xdr:to>
      <xdr:col>2</xdr:col>
      <xdr:colOff>533400</xdr:colOff>
      <xdr:row>39</xdr:row>
      <xdr:rowOff>142875</xdr:rowOff>
    </xdr:to>
    <xdr:sp macro="" textlink="">
      <xdr:nvSpPr>
        <xdr:cNvPr id="317251" name="Line 30"/>
        <xdr:cNvSpPr>
          <a:spLocks noChangeShapeType="1"/>
        </xdr:cNvSpPr>
      </xdr:nvSpPr>
      <xdr:spPr bwMode="auto">
        <a:xfrm>
          <a:off x="2562225" y="5448300"/>
          <a:ext cx="0" cy="0"/>
        </a:xfrm>
        <a:prstGeom prst="line">
          <a:avLst/>
        </a:prstGeom>
        <a:noFill/>
        <a:ln w="9525">
          <a:solidFill>
            <a:srgbClr val="000000"/>
          </a:solidFill>
          <a:round/>
          <a:headEnd/>
          <a:tailEnd/>
        </a:ln>
      </xdr:spPr>
    </xdr:sp>
    <xdr:clientData/>
  </xdr:twoCellAnchor>
  <xdr:twoCellAnchor>
    <xdr:from>
      <xdr:col>2</xdr:col>
      <xdr:colOff>533400</xdr:colOff>
      <xdr:row>39</xdr:row>
      <xdr:rowOff>142875</xdr:rowOff>
    </xdr:from>
    <xdr:to>
      <xdr:col>2</xdr:col>
      <xdr:colOff>533400</xdr:colOff>
      <xdr:row>39</xdr:row>
      <xdr:rowOff>142875</xdr:rowOff>
    </xdr:to>
    <xdr:sp macro="" textlink="">
      <xdr:nvSpPr>
        <xdr:cNvPr id="317252" name="Line 31"/>
        <xdr:cNvSpPr>
          <a:spLocks noChangeShapeType="1"/>
        </xdr:cNvSpPr>
      </xdr:nvSpPr>
      <xdr:spPr bwMode="auto">
        <a:xfrm>
          <a:off x="2562225" y="5448300"/>
          <a:ext cx="0" cy="0"/>
        </a:xfrm>
        <a:prstGeom prst="line">
          <a:avLst/>
        </a:prstGeom>
        <a:noFill/>
        <a:ln w="9525">
          <a:solidFill>
            <a:srgbClr val="000000"/>
          </a:solidFill>
          <a:round/>
          <a:headEnd/>
          <a:tailEnd/>
        </a:ln>
      </xdr:spPr>
    </xdr:sp>
    <xdr:clientData/>
  </xdr:twoCellAnchor>
  <xdr:twoCellAnchor>
    <xdr:from>
      <xdr:col>2</xdr:col>
      <xdr:colOff>533400</xdr:colOff>
      <xdr:row>39</xdr:row>
      <xdr:rowOff>142875</xdr:rowOff>
    </xdr:from>
    <xdr:to>
      <xdr:col>2</xdr:col>
      <xdr:colOff>533400</xdr:colOff>
      <xdr:row>39</xdr:row>
      <xdr:rowOff>142875</xdr:rowOff>
    </xdr:to>
    <xdr:sp macro="" textlink="">
      <xdr:nvSpPr>
        <xdr:cNvPr id="317253" name="Line 32"/>
        <xdr:cNvSpPr>
          <a:spLocks noChangeShapeType="1"/>
        </xdr:cNvSpPr>
      </xdr:nvSpPr>
      <xdr:spPr bwMode="auto">
        <a:xfrm>
          <a:off x="2562225" y="5448300"/>
          <a:ext cx="0" cy="0"/>
        </a:xfrm>
        <a:prstGeom prst="line">
          <a:avLst/>
        </a:prstGeom>
        <a:noFill/>
        <a:ln w="9525">
          <a:solidFill>
            <a:srgbClr val="000000"/>
          </a:solidFill>
          <a:round/>
          <a:headEnd/>
          <a:tailEnd/>
        </a:ln>
      </xdr:spPr>
    </xdr:sp>
    <xdr:clientData/>
  </xdr:twoCellAnchor>
  <xdr:twoCellAnchor>
    <xdr:from>
      <xdr:col>2</xdr:col>
      <xdr:colOff>533400</xdr:colOff>
      <xdr:row>39</xdr:row>
      <xdr:rowOff>142875</xdr:rowOff>
    </xdr:from>
    <xdr:to>
      <xdr:col>2</xdr:col>
      <xdr:colOff>533400</xdr:colOff>
      <xdr:row>39</xdr:row>
      <xdr:rowOff>142875</xdr:rowOff>
    </xdr:to>
    <xdr:sp macro="" textlink="">
      <xdr:nvSpPr>
        <xdr:cNvPr id="317254" name="Line 33"/>
        <xdr:cNvSpPr>
          <a:spLocks noChangeShapeType="1"/>
        </xdr:cNvSpPr>
      </xdr:nvSpPr>
      <xdr:spPr bwMode="auto">
        <a:xfrm>
          <a:off x="2562225" y="5448300"/>
          <a:ext cx="0" cy="0"/>
        </a:xfrm>
        <a:prstGeom prst="line">
          <a:avLst/>
        </a:prstGeom>
        <a:noFill/>
        <a:ln w="9525">
          <a:solidFill>
            <a:srgbClr val="000000"/>
          </a:solidFill>
          <a:round/>
          <a:headEnd/>
          <a:tailEnd/>
        </a:ln>
      </xdr:spPr>
    </xdr:sp>
    <xdr:clientData/>
  </xdr:twoCellAnchor>
  <xdr:twoCellAnchor>
    <xdr:from>
      <xdr:col>2</xdr:col>
      <xdr:colOff>533400</xdr:colOff>
      <xdr:row>39</xdr:row>
      <xdr:rowOff>142875</xdr:rowOff>
    </xdr:from>
    <xdr:to>
      <xdr:col>2</xdr:col>
      <xdr:colOff>533400</xdr:colOff>
      <xdr:row>39</xdr:row>
      <xdr:rowOff>142875</xdr:rowOff>
    </xdr:to>
    <xdr:sp macro="" textlink="">
      <xdr:nvSpPr>
        <xdr:cNvPr id="317255" name="Line 34"/>
        <xdr:cNvSpPr>
          <a:spLocks noChangeShapeType="1"/>
        </xdr:cNvSpPr>
      </xdr:nvSpPr>
      <xdr:spPr bwMode="auto">
        <a:xfrm>
          <a:off x="2562225" y="5448300"/>
          <a:ext cx="0" cy="0"/>
        </a:xfrm>
        <a:prstGeom prst="line">
          <a:avLst/>
        </a:prstGeom>
        <a:noFill/>
        <a:ln w="9525">
          <a:solidFill>
            <a:srgbClr val="000000"/>
          </a:solidFill>
          <a:round/>
          <a:headEnd/>
          <a:tailEnd/>
        </a:ln>
      </xdr:spPr>
    </xdr:sp>
    <xdr:clientData/>
  </xdr:twoCellAnchor>
  <xdr:twoCellAnchor>
    <xdr:from>
      <xdr:col>2</xdr:col>
      <xdr:colOff>533400</xdr:colOff>
      <xdr:row>39</xdr:row>
      <xdr:rowOff>142875</xdr:rowOff>
    </xdr:from>
    <xdr:to>
      <xdr:col>2</xdr:col>
      <xdr:colOff>533400</xdr:colOff>
      <xdr:row>39</xdr:row>
      <xdr:rowOff>142875</xdr:rowOff>
    </xdr:to>
    <xdr:sp macro="" textlink="">
      <xdr:nvSpPr>
        <xdr:cNvPr id="317256" name="Line 36"/>
        <xdr:cNvSpPr>
          <a:spLocks noChangeShapeType="1"/>
        </xdr:cNvSpPr>
      </xdr:nvSpPr>
      <xdr:spPr bwMode="auto">
        <a:xfrm>
          <a:off x="2562225" y="5448300"/>
          <a:ext cx="0" cy="0"/>
        </a:xfrm>
        <a:prstGeom prst="line">
          <a:avLst/>
        </a:prstGeom>
        <a:noFill/>
        <a:ln w="9525">
          <a:solidFill>
            <a:srgbClr val="000000"/>
          </a:solidFill>
          <a:round/>
          <a:headEnd/>
          <a:tailEnd/>
        </a:ln>
      </xdr:spPr>
    </xdr:sp>
    <xdr:clientData/>
  </xdr:twoCellAnchor>
  <xdr:twoCellAnchor>
    <xdr:from>
      <xdr:col>2</xdr:col>
      <xdr:colOff>533400</xdr:colOff>
      <xdr:row>39</xdr:row>
      <xdr:rowOff>142875</xdr:rowOff>
    </xdr:from>
    <xdr:to>
      <xdr:col>2</xdr:col>
      <xdr:colOff>533400</xdr:colOff>
      <xdr:row>39</xdr:row>
      <xdr:rowOff>142875</xdr:rowOff>
    </xdr:to>
    <xdr:sp macro="" textlink="">
      <xdr:nvSpPr>
        <xdr:cNvPr id="317257" name="Line 37"/>
        <xdr:cNvSpPr>
          <a:spLocks noChangeShapeType="1"/>
        </xdr:cNvSpPr>
      </xdr:nvSpPr>
      <xdr:spPr bwMode="auto">
        <a:xfrm>
          <a:off x="2562225" y="5448300"/>
          <a:ext cx="0" cy="0"/>
        </a:xfrm>
        <a:prstGeom prst="line">
          <a:avLst/>
        </a:prstGeom>
        <a:noFill/>
        <a:ln w="9525">
          <a:solidFill>
            <a:srgbClr val="000000"/>
          </a:solidFill>
          <a:round/>
          <a:headEnd/>
          <a:tailEnd/>
        </a:ln>
      </xdr:spPr>
    </xdr:sp>
    <xdr:clientData/>
  </xdr:twoCellAnchor>
  <xdr:twoCellAnchor>
    <xdr:from>
      <xdr:col>2</xdr:col>
      <xdr:colOff>533400</xdr:colOff>
      <xdr:row>39</xdr:row>
      <xdr:rowOff>142875</xdr:rowOff>
    </xdr:from>
    <xdr:to>
      <xdr:col>2</xdr:col>
      <xdr:colOff>533400</xdr:colOff>
      <xdr:row>39</xdr:row>
      <xdr:rowOff>142875</xdr:rowOff>
    </xdr:to>
    <xdr:sp macro="" textlink="">
      <xdr:nvSpPr>
        <xdr:cNvPr id="317258" name="Line 38"/>
        <xdr:cNvSpPr>
          <a:spLocks noChangeShapeType="1"/>
        </xdr:cNvSpPr>
      </xdr:nvSpPr>
      <xdr:spPr bwMode="auto">
        <a:xfrm>
          <a:off x="2562225" y="5448300"/>
          <a:ext cx="0" cy="0"/>
        </a:xfrm>
        <a:prstGeom prst="line">
          <a:avLst/>
        </a:prstGeom>
        <a:noFill/>
        <a:ln w="9525">
          <a:solidFill>
            <a:srgbClr val="000000"/>
          </a:solidFill>
          <a:round/>
          <a:headEnd/>
          <a:tailEnd/>
        </a:ln>
      </xdr:spPr>
    </xdr:sp>
    <xdr:clientData/>
  </xdr:twoCellAnchor>
  <xdr:twoCellAnchor>
    <xdr:from>
      <xdr:col>2</xdr:col>
      <xdr:colOff>533400</xdr:colOff>
      <xdr:row>39</xdr:row>
      <xdr:rowOff>142875</xdr:rowOff>
    </xdr:from>
    <xdr:to>
      <xdr:col>2</xdr:col>
      <xdr:colOff>533400</xdr:colOff>
      <xdr:row>39</xdr:row>
      <xdr:rowOff>142875</xdr:rowOff>
    </xdr:to>
    <xdr:sp macro="" textlink="">
      <xdr:nvSpPr>
        <xdr:cNvPr id="317259" name="Line 39"/>
        <xdr:cNvSpPr>
          <a:spLocks noChangeShapeType="1"/>
        </xdr:cNvSpPr>
      </xdr:nvSpPr>
      <xdr:spPr bwMode="auto">
        <a:xfrm>
          <a:off x="2562225" y="5448300"/>
          <a:ext cx="0" cy="0"/>
        </a:xfrm>
        <a:prstGeom prst="line">
          <a:avLst/>
        </a:prstGeom>
        <a:noFill/>
        <a:ln w="9525">
          <a:solidFill>
            <a:srgbClr val="000000"/>
          </a:solidFill>
          <a:round/>
          <a:headEnd/>
          <a:tailEnd/>
        </a:ln>
      </xdr:spPr>
    </xdr:sp>
    <xdr:clientData/>
  </xdr:twoCellAnchor>
  <xdr:twoCellAnchor>
    <xdr:from>
      <xdr:col>2</xdr:col>
      <xdr:colOff>533400</xdr:colOff>
      <xdr:row>39</xdr:row>
      <xdr:rowOff>142875</xdr:rowOff>
    </xdr:from>
    <xdr:to>
      <xdr:col>2</xdr:col>
      <xdr:colOff>533400</xdr:colOff>
      <xdr:row>39</xdr:row>
      <xdr:rowOff>142875</xdr:rowOff>
    </xdr:to>
    <xdr:sp macro="" textlink="">
      <xdr:nvSpPr>
        <xdr:cNvPr id="317260" name="Line 40"/>
        <xdr:cNvSpPr>
          <a:spLocks noChangeShapeType="1"/>
        </xdr:cNvSpPr>
      </xdr:nvSpPr>
      <xdr:spPr bwMode="auto">
        <a:xfrm>
          <a:off x="2562225" y="5448300"/>
          <a:ext cx="0" cy="0"/>
        </a:xfrm>
        <a:prstGeom prst="line">
          <a:avLst/>
        </a:prstGeom>
        <a:noFill/>
        <a:ln w="9525">
          <a:solidFill>
            <a:srgbClr val="000000"/>
          </a:solidFill>
          <a:round/>
          <a:headEnd/>
          <a:tailEnd/>
        </a:ln>
      </xdr:spPr>
    </xdr:sp>
    <xdr:clientData/>
  </xdr:twoCellAnchor>
  <xdr:twoCellAnchor>
    <xdr:from>
      <xdr:col>2</xdr:col>
      <xdr:colOff>533400</xdr:colOff>
      <xdr:row>39</xdr:row>
      <xdr:rowOff>142875</xdr:rowOff>
    </xdr:from>
    <xdr:to>
      <xdr:col>2</xdr:col>
      <xdr:colOff>533400</xdr:colOff>
      <xdr:row>39</xdr:row>
      <xdr:rowOff>142875</xdr:rowOff>
    </xdr:to>
    <xdr:sp macro="" textlink="">
      <xdr:nvSpPr>
        <xdr:cNvPr id="317261" name="Line 41"/>
        <xdr:cNvSpPr>
          <a:spLocks noChangeShapeType="1"/>
        </xdr:cNvSpPr>
      </xdr:nvSpPr>
      <xdr:spPr bwMode="auto">
        <a:xfrm>
          <a:off x="2562225" y="5448300"/>
          <a:ext cx="0" cy="0"/>
        </a:xfrm>
        <a:prstGeom prst="line">
          <a:avLst/>
        </a:prstGeom>
        <a:noFill/>
        <a:ln w="9525">
          <a:solidFill>
            <a:srgbClr val="000000"/>
          </a:solidFill>
          <a:round/>
          <a:headEnd/>
          <a:tailEnd/>
        </a:ln>
      </xdr:spPr>
    </xdr:sp>
    <xdr:clientData/>
  </xdr:twoCellAnchor>
  <xdr:twoCellAnchor>
    <xdr:from>
      <xdr:col>2</xdr:col>
      <xdr:colOff>533400</xdr:colOff>
      <xdr:row>39</xdr:row>
      <xdr:rowOff>142875</xdr:rowOff>
    </xdr:from>
    <xdr:to>
      <xdr:col>2</xdr:col>
      <xdr:colOff>533400</xdr:colOff>
      <xdr:row>39</xdr:row>
      <xdr:rowOff>142875</xdr:rowOff>
    </xdr:to>
    <xdr:sp macro="" textlink="">
      <xdr:nvSpPr>
        <xdr:cNvPr id="317262" name="Line 42"/>
        <xdr:cNvSpPr>
          <a:spLocks noChangeShapeType="1"/>
        </xdr:cNvSpPr>
      </xdr:nvSpPr>
      <xdr:spPr bwMode="auto">
        <a:xfrm>
          <a:off x="2562225" y="5448300"/>
          <a:ext cx="0" cy="0"/>
        </a:xfrm>
        <a:prstGeom prst="line">
          <a:avLst/>
        </a:prstGeom>
        <a:noFill/>
        <a:ln w="9525">
          <a:solidFill>
            <a:srgbClr val="000000"/>
          </a:solidFill>
          <a:round/>
          <a:headEnd/>
          <a:tailEnd/>
        </a:ln>
      </xdr:spPr>
    </xdr:sp>
    <xdr:clientData/>
  </xdr:twoCellAnchor>
  <xdr:twoCellAnchor>
    <xdr:from>
      <xdr:col>2</xdr:col>
      <xdr:colOff>533400</xdr:colOff>
      <xdr:row>39</xdr:row>
      <xdr:rowOff>142875</xdr:rowOff>
    </xdr:from>
    <xdr:to>
      <xdr:col>2</xdr:col>
      <xdr:colOff>533400</xdr:colOff>
      <xdr:row>39</xdr:row>
      <xdr:rowOff>142875</xdr:rowOff>
    </xdr:to>
    <xdr:sp macro="" textlink="">
      <xdr:nvSpPr>
        <xdr:cNvPr id="317263" name="Line 43"/>
        <xdr:cNvSpPr>
          <a:spLocks noChangeShapeType="1"/>
        </xdr:cNvSpPr>
      </xdr:nvSpPr>
      <xdr:spPr bwMode="auto">
        <a:xfrm>
          <a:off x="2562225" y="5448300"/>
          <a:ext cx="0" cy="0"/>
        </a:xfrm>
        <a:prstGeom prst="line">
          <a:avLst/>
        </a:prstGeom>
        <a:noFill/>
        <a:ln w="9525">
          <a:solidFill>
            <a:srgbClr val="000000"/>
          </a:solidFill>
          <a:round/>
          <a:headEnd/>
          <a:tailEnd/>
        </a:ln>
      </xdr:spPr>
    </xdr:sp>
    <xdr:clientData/>
  </xdr:twoCellAnchor>
  <xdr:twoCellAnchor>
    <xdr:from>
      <xdr:col>2</xdr:col>
      <xdr:colOff>533400</xdr:colOff>
      <xdr:row>39</xdr:row>
      <xdr:rowOff>142875</xdr:rowOff>
    </xdr:from>
    <xdr:to>
      <xdr:col>2</xdr:col>
      <xdr:colOff>533400</xdr:colOff>
      <xdr:row>39</xdr:row>
      <xdr:rowOff>142875</xdr:rowOff>
    </xdr:to>
    <xdr:sp macro="" textlink="">
      <xdr:nvSpPr>
        <xdr:cNvPr id="317264" name="Line 44"/>
        <xdr:cNvSpPr>
          <a:spLocks noChangeShapeType="1"/>
        </xdr:cNvSpPr>
      </xdr:nvSpPr>
      <xdr:spPr bwMode="auto">
        <a:xfrm>
          <a:off x="2562225" y="5448300"/>
          <a:ext cx="0" cy="0"/>
        </a:xfrm>
        <a:prstGeom prst="line">
          <a:avLst/>
        </a:prstGeom>
        <a:noFill/>
        <a:ln w="9525">
          <a:solidFill>
            <a:srgbClr val="000000"/>
          </a:solidFill>
          <a:round/>
          <a:headEnd/>
          <a:tailEnd/>
        </a:ln>
      </xdr:spPr>
    </xdr:sp>
    <xdr:clientData/>
  </xdr:twoCellAnchor>
  <xdr:twoCellAnchor>
    <xdr:from>
      <xdr:col>2</xdr:col>
      <xdr:colOff>533400</xdr:colOff>
      <xdr:row>39</xdr:row>
      <xdr:rowOff>142875</xdr:rowOff>
    </xdr:from>
    <xdr:to>
      <xdr:col>2</xdr:col>
      <xdr:colOff>533400</xdr:colOff>
      <xdr:row>39</xdr:row>
      <xdr:rowOff>142875</xdr:rowOff>
    </xdr:to>
    <xdr:sp macro="" textlink="">
      <xdr:nvSpPr>
        <xdr:cNvPr id="317265" name="Line 45"/>
        <xdr:cNvSpPr>
          <a:spLocks noChangeShapeType="1"/>
        </xdr:cNvSpPr>
      </xdr:nvSpPr>
      <xdr:spPr bwMode="auto">
        <a:xfrm>
          <a:off x="2562225" y="5448300"/>
          <a:ext cx="0" cy="0"/>
        </a:xfrm>
        <a:prstGeom prst="line">
          <a:avLst/>
        </a:prstGeom>
        <a:noFill/>
        <a:ln w="9525">
          <a:solidFill>
            <a:srgbClr val="000000"/>
          </a:solidFill>
          <a:round/>
          <a:headEnd/>
          <a:tailEnd/>
        </a:ln>
      </xdr:spPr>
    </xdr:sp>
    <xdr:clientData/>
  </xdr:twoCellAnchor>
  <xdr:twoCellAnchor>
    <xdr:from>
      <xdr:col>2</xdr:col>
      <xdr:colOff>533400</xdr:colOff>
      <xdr:row>39</xdr:row>
      <xdr:rowOff>142875</xdr:rowOff>
    </xdr:from>
    <xdr:to>
      <xdr:col>2</xdr:col>
      <xdr:colOff>533400</xdr:colOff>
      <xdr:row>39</xdr:row>
      <xdr:rowOff>142875</xdr:rowOff>
    </xdr:to>
    <xdr:sp macro="" textlink="">
      <xdr:nvSpPr>
        <xdr:cNvPr id="317266" name="Line 46"/>
        <xdr:cNvSpPr>
          <a:spLocks noChangeShapeType="1"/>
        </xdr:cNvSpPr>
      </xdr:nvSpPr>
      <xdr:spPr bwMode="auto">
        <a:xfrm>
          <a:off x="2562225" y="5448300"/>
          <a:ext cx="0" cy="0"/>
        </a:xfrm>
        <a:prstGeom prst="line">
          <a:avLst/>
        </a:prstGeom>
        <a:noFill/>
        <a:ln w="9525">
          <a:solidFill>
            <a:srgbClr val="000000"/>
          </a:solidFill>
          <a:round/>
          <a:headEnd/>
          <a:tailEnd/>
        </a:ln>
      </xdr:spPr>
    </xdr:sp>
    <xdr:clientData/>
  </xdr:twoCellAnchor>
  <xdr:twoCellAnchor>
    <xdr:from>
      <xdr:col>2</xdr:col>
      <xdr:colOff>533400</xdr:colOff>
      <xdr:row>39</xdr:row>
      <xdr:rowOff>142875</xdr:rowOff>
    </xdr:from>
    <xdr:to>
      <xdr:col>2</xdr:col>
      <xdr:colOff>533400</xdr:colOff>
      <xdr:row>39</xdr:row>
      <xdr:rowOff>142875</xdr:rowOff>
    </xdr:to>
    <xdr:sp macro="" textlink="">
      <xdr:nvSpPr>
        <xdr:cNvPr id="317267" name="Line 47"/>
        <xdr:cNvSpPr>
          <a:spLocks noChangeShapeType="1"/>
        </xdr:cNvSpPr>
      </xdr:nvSpPr>
      <xdr:spPr bwMode="auto">
        <a:xfrm>
          <a:off x="2562225" y="5448300"/>
          <a:ext cx="0" cy="0"/>
        </a:xfrm>
        <a:prstGeom prst="line">
          <a:avLst/>
        </a:prstGeom>
        <a:noFill/>
        <a:ln w="9525">
          <a:solidFill>
            <a:srgbClr val="000000"/>
          </a:solidFill>
          <a:round/>
          <a:headEnd/>
          <a:tailEnd/>
        </a:ln>
      </xdr:spPr>
    </xdr:sp>
    <xdr:clientData/>
  </xdr:twoCellAnchor>
  <xdr:twoCellAnchor>
    <xdr:from>
      <xdr:col>2</xdr:col>
      <xdr:colOff>533400</xdr:colOff>
      <xdr:row>39</xdr:row>
      <xdr:rowOff>142875</xdr:rowOff>
    </xdr:from>
    <xdr:to>
      <xdr:col>2</xdr:col>
      <xdr:colOff>533400</xdr:colOff>
      <xdr:row>39</xdr:row>
      <xdr:rowOff>142875</xdr:rowOff>
    </xdr:to>
    <xdr:sp macro="" textlink="">
      <xdr:nvSpPr>
        <xdr:cNvPr id="317268" name="Line 48"/>
        <xdr:cNvSpPr>
          <a:spLocks noChangeShapeType="1"/>
        </xdr:cNvSpPr>
      </xdr:nvSpPr>
      <xdr:spPr bwMode="auto">
        <a:xfrm>
          <a:off x="2562225" y="5448300"/>
          <a:ext cx="0" cy="0"/>
        </a:xfrm>
        <a:prstGeom prst="line">
          <a:avLst/>
        </a:prstGeom>
        <a:noFill/>
        <a:ln w="9525">
          <a:solidFill>
            <a:srgbClr val="000000"/>
          </a:solidFill>
          <a:round/>
          <a:headEnd/>
          <a:tailEnd/>
        </a:ln>
      </xdr:spPr>
    </xdr:sp>
    <xdr:clientData/>
  </xdr:twoCellAnchor>
  <xdr:twoCellAnchor>
    <xdr:from>
      <xdr:col>2</xdr:col>
      <xdr:colOff>533400</xdr:colOff>
      <xdr:row>39</xdr:row>
      <xdr:rowOff>142875</xdr:rowOff>
    </xdr:from>
    <xdr:to>
      <xdr:col>2</xdr:col>
      <xdr:colOff>533400</xdr:colOff>
      <xdr:row>39</xdr:row>
      <xdr:rowOff>142875</xdr:rowOff>
    </xdr:to>
    <xdr:sp macro="" textlink="">
      <xdr:nvSpPr>
        <xdr:cNvPr id="317269" name="Line 49"/>
        <xdr:cNvSpPr>
          <a:spLocks noChangeShapeType="1"/>
        </xdr:cNvSpPr>
      </xdr:nvSpPr>
      <xdr:spPr bwMode="auto">
        <a:xfrm>
          <a:off x="2562225" y="5448300"/>
          <a:ext cx="0" cy="0"/>
        </a:xfrm>
        <a:prstGeom prst="line">
          <a:avLst/>
        </a:prstGeom>
        <a:noFill/>
        <a:ln w="9525">
          <a:solidFill>
            <a:srgbClr val="000000"/>
          </a:solidFill>
          <a:round/>
          <a:headEnd/>
          <a:tailEnd/>
        </a:ln>
      </xdr:spPr>
    </xdr:sp>
    <xdr:clientData/>
  </xdr:twoCellAnchor>
  <xdr:twoCellAnchor>
    <xdr:from>
      <xdr:col>2</xdr:col>
      <xdr:colOff>533400</xdr:colOff>
      <xdr:row>39</xdr:row>
      <xdr:rowOff>142875</xdr:rowOff>
    </xdr:from>
    <xdr:to>
      <xdr:col>2</xdr:col>
      <xdr:colOff>533400</xdr:colOff>
      <xdr:row>39</xdr:row>
      <xdr:rowOff>142875</xdr:rowOff>
    </xdr:to>
    <xdr:sp macro="" textlink="">
      <xdr:nvSpPr>
        <xdr:cNvPr id="317270" name="Line 50"/>
        <xdr:cNvSpPr>
          <a:spLocks noChangeShapeType="1"/>
        </xdr:cNvSpPr>
      </xdr:nvSpPr>
      <xdr:spPr bwMode="auto">
        <a:xfrm>
          <a:off x="2562225" y="5448300"/>
          <a:ext cx="0" cy="0"/>
        </a:xfrm>
        <a:prstGeom prst="line">
          <a:avLst/>
        </a:prstGeom>
        <a:noFill/>
        <a:ln w="9525">
          <a:solidFill>
            <a:srgbClr val="000000"/>
          </a:solidFill>
          <a:round/>
          <a:headEnd/>
          <a:tailEnd/>
        </a:ln>
      </xdr:spPr>
    </xdr:sp>
    <xdr:clientData/>
  </xdr:twoCellAnchor>
  <xdr:twoCellAnchor>
    <xdr:from>
      <xdr:col>2</xdr:col>
      <xdr:colOff>533400</xdr:colOff>
      <xdr:row>39</xdr:row>
      <xdr:rowOff>142875</xdr:rowOff>
    </xdr:from>
    <xdr:to>
      <xdr:col>2</xdr:col>
      <xdr:colOff>533400</xdr:colOff>
      <xdr:row>39</xdr:row>
      <xdr:rowOff>142875</xdr:rowOff>
    </xdr:to>
    <xdr:sp macro="" textlink="">
      <xdr:nvSpPr>
        <xdr:cNvPr id="317271" name="Line 51"/>
        <xdr:cNvSpPr>
          <a:spLocks noChangeShapeType="1"/>
        </xdr:cNvSpPr>
      </xdr:nvSpPr>
      <xdr:spPr bwMode="auto">
        <a:xfrm>
          <a:off x="2562225" y="5448300"/>
          <a:ext cx="0" cy="0"/>
        </a:xfrm>
        <a:prstGeom prst="line">
          <a:avLst/>
        </a:prstGeom>
        <a:noFill/>
        <a:ln w="9525">
          <a:solidFill>
            <a:srgbClr val="000000"/>
          </a:solidFill>
          <a:round/>
          <a:headEnd/>
          <a:tailEnd/>
        </a:ln>
      </xdr:spPr>
    </xdr:sp>
    <xdr:clientData/>
  </xdr:twoCellAnchor>
  <xdr:twoCellAnchor>
    <xdr:from>
      <xdr:col>2</xdr:col>
      <xdr:colOff>533400</xdr:colOff>
      <xdr:row>39</xdr:row>
      <xdr:rowOff>142875</xdr:rowOff>
    </xdr:from>
    <xdr:to>
      <xdr:col>2</xdr:col>
      <xdr:colOff>533400</xdr:colOff>
      <xdr:row>39</xdr:row>
      <xdr:rowOff>142875</xdr:rowOff>
    </xdr:to>
    <xdr:sp macro="" textlink="">
      <xdr:nvSpPr>
        <xdr:cNvPr id="317272" name="Line 52"/>
        <xdr:cNvSpPr>
          <a:spLocks noChangeShapeType="1"/>
        </xdr:cNvSpPr>
      </xdr:nvSpPr>
      <xdr:spPr bwMode="auto">
        <a:xfrm>
          <a:off x="2562225" y="5448300"/>
          <a:ext cx="0" cy="0"/>
        </a:xfrm>
        <a:prstGeom prst="line">
          <a:avLst/>
        </a:prstGeom>
        <a:noFill/>
        <a:ln w="9525">
          <a:solidFill>
            <a:srgbClr val="000000"/>
          </a:solidFill>
          <a:round/>
          <a:headEnd/>
          <a:tailEnd/>
        </a:ln>
      </xdr:spPr>
    </xdr:sp>
    <xdr:clientData/>
  </xdr:twoCellAnchor>
  <xdr:twoCellAnchor>
    <xdr:from>
      <xdr:col>2</xdr:col>
      <xdr:colOff>533400</xdr:colOff>
      <xdr:row>39</xdr:row>
      <xdr:rowOff>142875</xdr:rowOff>
    </xdr:from>
    <xdr:to>
      <xdr:col>2</xdr:col>
      <xdr:colOff>533400</xdr:colOff>
      <xdr:row>39</xdr:row>
      <xdr:rowOff>142875</xdr:rowOff>
    </xdr:to>
    <xdr:sp macro="" textlink="">
      <xdr:nvSpPr>
        <xdr:cNvPr id="317273" name="Line 53"/>
        <xdr:cNvSpPr>
          <a:spLocks noChangeShapeType="1"/>
        </xdr:cNvSpPr>
      </xdr:nvSpPr>
      <xdr:spPr bwMode="auto">
        <a:xfrm>
          <a:off x="2562225" y="5448300"/>
          <a:ext cx="0" cy="0"/>
        </a:xfrm>
        <a:prstGeom prst="line">
          <a:avLst/>
        </a:prstGeom>
        <a:noFill/>
        <a:ln w="9525">
          <a:solidFill>
            <a:srgbClr val="000000"/>
          </a:solidFill>
          <a:round/>
          <a:headEnd/>
          <a:tailEnd/>
        </a:ln>
      </xdr:spPr>
    </xdr:sp>
    <xdr:clientData/>
  </xdr:twoCellAnchor>
  <xdr:twoCellAnchor>
    <xdr:from>
      <xdr:col>2</xdr:col>
      <xdr:colOff>533400</xdr:colOff>
      <xdr:row>39</xdr:row>
      <xdr:rowOff>142875</xdr:rowOff>
    </xdr:from>
    <xdr:to>
      <xdr:col>2</xdr:col>
      <xdr:colOff>533400</xdr:colOff>
      <xdr:row>39</xdr:row>
      <xdr:rowOff>142875</xdr:rowOff>
    </xdr:to>
    <xdr:sp macro="" textlink="">
      <xdr:nvSpPr>
        <xdr:cNvPr id="317274" name="Line 54"/>
        <xdr:cNvSpPr>
          <a:spLocks noChangeShapeType="1"/>
        </xdr:cNvSpPr>
      </xdr:nvSpPr>
      <xdr:spPr bwMode="auto">
        <a:xfrm>
          <a:off x="2562225" y="5448300"/>
          <a:ext cx="0" cy="0"/>
        </a:xfrm>
        <a:prstGeom prst="line">
          <a:avLst/>
        </a:prstGeom>
        <a:noFill/>
        <a:ln w="9525">
          <a:solidFill>
            <a:srgbClr val="000000"/>
          </a:solidFill>
          <a:round/>
          <a:headEnd/>
          <a:tailEnd/>
        </a:ln>
      </xdr:spPr>
    </xdr:sp>
    <xdr:clientData/>
  </xdr:twoCellAnchor>
  <xdr:twoCellAnchor>
    <xdr:from>
      <xdr:col>2</xdr:col>
      <xdr:colOff>533400</xdr:colOff>
      <xdr:row>39</xdr:row>
      <xdr:rowOff>142875</xdr:rowOff>
    </xdr:from>
    <xdr:to>
      <xdr:col>2</xdr:col>
      <xdr:colOff>533400</xdr:colOff>
      <xdr:row>39</xdr:row>
      <xdr:rowOff>142875</xdr:rowOff>
    </xdr:to>
    <xdr:sp macro="" textlink="">
      <xdr:nvSpPr>
        <xdr:cNvPr id="317275" name="Line 55"/>
        <xdr:cNvSpPr>
          <a:spLocks noChangeShapeType="1"/>
        </xdr:cNvSpPr>
      </xdr:nvSpPr>
      <xdr:spPr bwMode="auto">
        <a:xfrm>
          <a:off x="2562225" y="5448300"/>
          <a:ext cx="0" cy="0"/>
        </a:xfrm>
        <a:prstGeom prst="line">
          <a:avLst/>
        </a:prstGeom>
        <a:noFill/>
        <a:ln w="9525">
          <a:solidFill>
            <a:srgbClr val="000000"/>
          </a:solidFill>
          <a:round/>
          <a:headEnd/>
          <a:tailEnd/>
        </a:ln>
      </xdr:spPr>
    </xdr:sp>
    <xdr:clientData/>
  </xdr:twoCellAnchor>
  <xdr:twoCellAnchor>
    <xdr:from>
      <xdr:col>2</xdr:col>
      <xdr:colOff>533400</xdr:colOff>
      <xdr:row>39</xdr:row>
      <xdr:rowOff>142875</xdr:rowOff>
    </xdr:from>
    <xdr:to>
      <xdr:col>2</xdr:col>
      <xdr:colOff>533400</xdr:colOff>
      <xdr:row>39</xdr:row>
      <xdr:rowOff>142875</xdr:rowOff>
    </xdr:to>
    <xdr:sp macro="" textlink="">
      <xdr:nvSpPr>
        <xdr:cNvPr id="317276" name="Line 56"/>
        <xdr:cNvSpPr>
          <a:spLocks noChangeShapeType="1"/>
        </xdr:cNvSpPr>
      </xdr:nvSpPr>
      <xdr:spPr bwMode="auto">
        <a:xfrm>
          <a:off x="2562225" y="5448300"/>
          <a:ext cx="0" cy="0"/>
        </a:xfrm>
        <a:prstGeom prst="line">
          <a:avLst/>
        </a:prstGeom>
        <a:noFill/>
        <a:ln w="9525">
          <a:solidFill>
            <a:srgbClr val="000000"/>
          </a:solidFill>
          <a:round/>
          <a:headEnd/>
          <a:tailEnd/>
        </a:ln>
      </xdr:spPr>
    </xdr:sp>
    <xdr:clientData/>
  </xdr:twoCellAnchor>
  <xdr:twoCellAnchor>
    <xdr:from>
      <xdr:col>2</xdr:col>
      <xdr:colOff>533400</xdr:colOff>
      <xdr:row>39</xdr:row>
      <xdr:rowOff>142875</xdr:rowOff>
    </xdr:from>
    <xdr:to>
      <xdr:col>2</xdr:col>
      <xdr:colOff>533400</xdr:colOff>
      <xdr:row>39</xdr:row>
      <xdr:rowOff>142875</xdr:rowOff>
    </xdr:to>
    <xdr:sp macro="" textlink="">
      <xdr:nvSpPr>
        <xdr:cNvPr id="317277" name="Line 57"/>
        <xdr:cNvSpPr>
          <a:spLocks noChangeShapeType="1"/>
        </xdr:cNvSpPr>
      </xdr:nvSpPr>
      <xdr:spPr bwMode="auto">
        <a:xfrm>
          <a:off x="2562225" y="5448300"/>
          <a:ext cx="0" cy="0"/>
        </a:xfrm>
        <a:prstGeom prst="line">
          <a:avLst/>
        </a:prstGeom>
        <a:noFill/>
        <a:ln w="9525">
          <a:solidFill>
            <a:srgbClr val="000000"/>
          </a:solidFill>
          <a:round/>
          <a:headEnd/>
          <a:tailEnd/>
        </a:ln>
      </xdr:spPr>
    </xdr:sp>
    <xdr:clientData/>
  </xdr:twoCellAnchor>
  <xdr:twoCellAnchor>
    <xdr:from>
      <xdr:col>2</xdr:col>
      <xdr:colOff>533400</xdr:colOff>
      <xdr:row>39</xdr:row>
      <xdr:rowOff>142875</xdr:rowOff>
    </xdr:from>
    <xdr:to>
      <xdr:col>2</xdr:col>
      <xdr:colOff>533400</xdr:colOff>
      <xdr:row>39</xdr:row>
      <xdr:rowOff>142875</xdr:rowOff>
    </xdr:to>
    <xdr:sp macro="" textlink="">
      <xdr:nvSpPr>
        <xdr:cNvPr id="317278" name="Line 58"/>
        <xdr:cNvSpPr>
          <a:spLocks noChangeShapeType="1"/>
        </xdr:cNvSpPr>
      </xdr:nvSpPr>
      <xdr:spPr bwMode="auto">
        <a:xfrm>
          <a:off x="2562225" y="5448300"/>
          <a:ext cx="0" cy="0"/>
        </a:xfrm>
        <a:prstGeom prst="line">
          <a:avLst/>
        </a:prstGeom>
        <a:noFill/>
        <a:ln w="9525">
          <a:solidFill>
            <a:srgbClr val="000000"/>
          </a:solidFill>
          <a:round/>
          <a:headEnd/>
          <a:tailEnd/>
        </a:ln>
      </xdr:spPr>
    </xdr:sp>
    <xdr:clientData/>
  </xdr:twoCellAnchor>
  <xdr:twoCellAnchor>
    <xdr:from>
      <xdr:col>2</xdr:col>
      <xdr:colOff>533400</xdr:colOff>
      <xdr:row>39</xdr:row>
      <xdr:rowOff>142875</xdr:rowOff>
    </xdr:from>
    <xdr:to>
      <xdr:col>2</xdr:col>
      <xdr:colOff>533400</xdr:colOff>
      <xdr:row>39</xdr:row>
      <xdr:rowOff>142875</xdr:rowOff>
    </xdr:to>
    <xdr:sp macro="" textlink="">
      <xdr:nvSpPr>
        <xdr:cNvPr id="317279" name="Line 59"/>
        <xdr:cNvSpPr>
          <a:spLocks noChangeShapeType="1"/>
        </xdr:cNvSpPr>
      </xdr:nvSpPr>
      <xdr:spPr bwMode="auto">
        <a:xfrm>
          <a:off x="2562225" y="5448300"/>
          <a:ext cx="0" cy="0"/>
        </a:xfrm>
        <a:prstGeom prst="line">
          <a:avLst/>
        </a:prstGeom>
        <a:noFill/>
        <a:ln w="9525">
          <a:solidFill>
            <a:srgbClr val="000000"/>
          </a:solidFill>
          <a:round/>
          <a:headEnd/>
          <a:tailEnd/>
        </a:ln>
      </xdr:spPr>
    </xdr:sp>
    <xdr:clientData/>
  </xdr:twoCellAnchor>
  <xdr:twoCellAnchor>
    <xdr:from>
      <xdr:col>2</xdr:col>
      <xdr:colOff>533400</xdr:colOff>
      <xdr:row>39</xdr:row>
      <xdr:rowOff>142875</xdr:rowOff>
    </xdr:from>
    <xdr:to>
      <xdr:col>2</xdr:col>
      <xdr:colOff>533400</xdr:colOff>
      <xdr:row>39</xdr:row>
      <xdr:rowOff>142875</xdr:rowOff>
    </xdr:to>
    <xdr:sp macro="" textlink="">
      <xdr:nvSpPr>
        <xdr:cNvPr id="317280" name="Line 60"/>
        <xdr:cNvSpPr>
          <a:spLocks noChangeShapeType="1"/>
        </xdr:cNvSpPr>
      </xdr:nvSpPr>
      <xdr:spPr bwMode="auto">
        <a:xfrm>
          <a:off x="2562225" y="5448300"/>
          <a:ext cx="0" cy="0"/>
        </a:xfrm>
        <a:prstGeom prst="line">
          <a:avLst/>
        </a:prstGeom>
        <a:noFill/>
        <a:ln w="9525">
          <a:solidFill>
            <a:srgbClr val="000000"/>
          </a:solidFill>
          <a:round/>
          <a:headEnd/>
          <a:tailEnd/>
        </a:ln>
      </xdr:spPr>
    </xdr:sp>
    <xdr:clientData/>
  </xdr:twoCellAnchor>
  <xdr:twoCellAnchor>
    <xdr:from>
      <xdr:col>2</xdr:col>
      <xdr:colOff>533400</xdr:colOff>
      <xdr:row>39</xdr:row>
      <xdr:rowOff>142875</xdr:rowOff>
    </xdr:from>
    <xdr:to>
      <xdr:col>2</xdr:col>
      <xdr:colOff>533400</xdr:colOff>
      <xdr:row>39</xdr:row>
      <xdr:rowOff>142875</xdr:rowOff>
    </xdr:to>
    <xdr:sp macro="" textlink="">
      <xdr:nvSpPr>
        <xdr:cNvPr id="317281" name="Line 61"/>
        <xdr:cNvSpPr>
          <a:spLocks noChangeShapeType="1"/>
        </xdr:cNvSpPr>
      </xdr:nvSpPr>
      <xdr:spPr bwMode="auto">
        <a:xfrm>
          <a:off x="2562225" y="5448300"/>
          <a:ext cx="0" cy="0"/>
        </a:xfrm>
        <a:prstGeom prst="line">
          <a:avLst/>
        </a:prstGeom>
        <a:noFill/>
        <a:ln w="9525">
          <a:solidFill>
            <a:srgbClr val="000000"/>
          </a:solidFill>
          <a:round/>
          <a:headEnd/>
          <a:tailEnd/>
        </a:ln>
      </xdr:spPr>
    </xdr:sp>
    <xdr:clientData/>
  </xdr:twoCellAnchor>
  <xdr:twoCellAnchor>
    <xdr:from>
      <xdr:col>2</xdr:col>
      <xdr:colOff>533400</xdr:colOff>
      <xdr:row>39</xdr:row>
      <xdr:rowOff>142875</xdr:rowOff>
    </xdr:from>
    <xdr:to>
      <xdr:col>2</xdr:col>
      <xdr:colOff>533400</xdr:colOff>
      <xdr:row>39</xdr:row>
      <xdr:rowOff>142875</xdr:rowOff>
    </xdr:to>
    <xdr:sp macro="" textlink="">
      <xdr:nvSpPr>
        <xdr:cNvPr id="317282" name="Line 62"/>
        <xdr:cNvSpPr>
          <a:spLocks noChangeShapeType="1"/>
        </xdr:cNvSpPr>
      </xdr:nvSpPr>
      <xdr:spPr bwMode="auto">
        <a:xfrm>
          <a:off x="2562225" y="5448300"/>
          <a:ext cx="0" cy="0"/>
        </a:xfrm>
        <a:prstGeom prst="line">
          <a:avLst/>
        </a:prstGeom>
        <a:noFill/>
        <a:ln w="9525">
          <a:solidFill>
            <a:srgbClr val="000000"/>
          </a:solidFill>
          <a:round/>
          <a:headEnd/>
          <a:tailEnd/>
        </a:ln>
      </xdr:spPr>
    </xdr:sp>
    <xdr:clientData/>
  </xdr:twoCellAnchor>
  <xdr:twoCellAnchor>
    <xdr:from>
      <xdr:col>2</xdr:col>
      <xdr:colOff>533400</xdr:colOff>
      <xdr:row>39</xdr:row>
      <xdr:rowOff>142875</xdr:rowOff>
    </xdr:from>
    <xdr:to>
      <xdr:col>2</xdr:col>
      <xdr:colOff>533400</xdr:colOff>
      <xdr:row>39</xdr:row>
      <xdr:rowOff>142875</xdr:rowOff>
    </xdr:to>
    <xdr:sp macro="" textlink="">
      <xdr:nvSpPr>
        <xdr:cNvPr id="317283" name="Line 63"/>
        <xdr:cNvSpPr>
          <a:spLocks noChangeShapeType="1"/>
        </xdr:cNvSpPr>
      </xdr:nvSpPr>
      <xdr:spPr bwMode="auto">
        <a:xfrm>
          <a:off x="2562225" y="5448300"/>
          <a:ext cx="0" cy="0"/>
        </a:xfrm>
        <a:prstGeom prst="line">
          <a:avLst/>
        </a:prstGeom>
        <a:noFill/>
        <a:ln w="9525">
          <a:solidFill>
            <a:srgbClr val="000000"/>
          </a:solidFill>
          <a:round/>
          <a:headEnd/>
          <a:tailEnd/>
        </a:ln>
      </xdr:spPr>
    </xdr:sp>
    <xdr:clientData/>
  </xdr:twoCellAnchor>
  <xdr:twoCellAnchor>
    <xdr:from>
      <xdr:col>2</xdr:col>
      <xdr:colOff>533400</xdr:colOff>
      <xdr:row>39</xdr:row>
      <xdr:rowOff>142875</xdr:rowOff>
    </xdr:from>
    <xdr:to>
      <xdr:col>2</xdr:col>
      <xdr:colOff>533400</xdr:colOff>
      <xdr:row>39</xdr:row>
      <xdr:rowOff>142875</xdr:rowOff>
    </xdr:to>
    <xdr:sp macro="" textlink="">
      <xdr:nvSpPr>
        <xdr:cNvPr id="317284" name="Line 64"/>
        <xdr:cNvSpPr>
          <a:spLocks noChangeShapeType="1"/>
        </xdr:cNvSpPr>
      </xdr:nvSpPr>
      <xdr:spPr bwMode="auto">
        <a:xfrm>
          <a:off x="2562225" y="5448300"/>
          <a:ext cx="0" cy="0"/>
        </a:xfrm>
        <a:prstGeom prst="line">
          <a:avLst/>
        </a:prstGeom>
        <a:noFill/>
        <a:ln w="9525">
          <a:solidFill>
            <a:srgbClr val="000000"/>
          </a:solidFill>
          <a:round/>
          <a:headEnd/>
          <a:tailEnd/>
        </a:ln>
      </xdr:spPr>
    </xdr:sp>
    <xdr:clientData/>
  </xdr:twoCellAnchor>
  <xdr:twoCellAnchor>
    <xdr:from>
      <xdr:col>2</xdr:col>
      <xdr:colOff>533400</xdr:colOff>
      <xdr:row>39</xdr:row>
      <xdr:rowOff>142875</xdr:rowOff>
    </xdr:from>
    <xdr:to>
      <xdr:col>2</xdr:col>
      <xdr:colOff>533400</xdr:colOff>
      <xdr:row>39</xdr:row>
      <xdr:rowOff>142875</xdr:rowOff>
    </xdr:to>
    <xdr:sp macro="" textlink="">
      <xdr:nvSpPr>
        <xdr:cNvPr id="317285" name="Line 65"/>
        <xdr:cNvSpPr>
          <a:spLocks noChangeShapeType="1"/>
        </xdr:cNvSpPr>
      </xdr:nvSpPr>
      <xdr:spPr bwMode="auto">
        <a:xfrm>
          <a:off x="2562225" y="5448300"/>
          <a:ext cx="0" cy="0"/>
        </a:xfrm>
        <a:prstGeom prst="line">
          <a:avLst/>
        </a:prstGeom>
        <a:noFill/>
        <a:ln w="9525">
          <a:solidFill>
            <a:srgbClr val="000000"/>
          </a:solidFill>
          <a:round/>
          <a:headEnd/>
          <a:tailEnd/>
        </a:ln>
      </xdr:spPr>
    </xdr:sp>
    <xdr:clientData/>
  </xdr:twoCellAnchor>
  <xdr:twoCellAnchor>
    <xdr:from>
      <xdr:col>2</xdr:col>
      <xdr:colOff>533400</xdr:colOff>
      <xdr:row>39</xdr:row>
      <xdr:rowOff>142875</xdr:rowOff>
    </xdr:from>
    <xdr:to>
      <xdr:col>2</xdr:col>
      <xdr:colOff>533400</xdr:colOff>
      <xdr:row>39</xdr:row>
      <xdr:rowOff>142875</xdr:rowOff>
    </xdr:to>
    <xdr:sp macro="" textlink="">
      <xdr:nvSpPr>
        <xdr:cNvPr id="317286" name="Line 66"/>
        <xdr:cNvSpPr>
          <a:spLocks noChangeShapeType="1"/>
        </xdr:cNvSpPr>
      </xdr:nvSpPr>
      <xdr:spPr bwMode="auto">
        <a:xfrm>
          <a:off x="2562225" y="5448300"/>
          <a:ext cx="0" cy="0"/>
        </a:xfrm>
        <a:prstGeom prst="line">
          <a:avLst/>
        </a:prstGeom>
        <a:noFill/>
        <a:ln w="9525">
          <a:solidFill>
            <a:srgbClr val="000000"/>
          </a:solidFill>
          <a:round/>
          <a:headEnd/>
          <a:tailEnd/>
        </a:ln>
      </xdr:spPr>
    </xdr:sp>
    <xdr:clientData/>
  </xdr:twoCellAnchor>
  <xdr:twoCellAnchor>
    <xdr:from>
      <xdr:col>0</xdr:col>
      <xdr:colOff>38100</xdr:colOff>
      <xdr:row>44</xdr:row>
      <xdr:rowOff>123825</xdr:rowOff>
    </xdr:from>
    <xdr:to>
      <xdr:col>6</xdr:col>
      <xdr:colOff>0</xdr:colOff>
      <xdr:row>62</xdr:row>
      <xdr:rowOff>114301</xdr:rowOff>
    </xdr:to>
    <xdr:graphicFrame macro="">
      <xdr:nvGraphicFramePr>
        <xdr:cNvPr id="317287" name="Chart 12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1028700</xdr:colOff>
      <xdr:row>1</xdr:row>
      <xdr:rowOff>41329</xdr:rowOff>
    </xdr:to>
    <xdr:pic>
      <xdr:nvPicPr>
        <xdr:cNvPr id="148" name="Picture 8" descr="Logo Izquierda Oficial"/>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blip>
        <a:srcRect/>
        <a:stretch>
          <a:fillRect/>
        </a:stretch>
      </xdr:blipFill>
      <xdr:spPr bwMode="auto">
        <a:xfrm>
          <a:off x="0" y="0"/>
          <a:ext cx="1028700" cy="422329"/>
        </a:xfrm>
        <a:prstGeom prst="rect">
          <a:avLst/>
        </a:prstGeom>
        <a:noFill/>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1028700</xdr:colOff>
      <xdr:row>1</xdr:row>
      <xdr:rowOff>41329</xdr:rowOff>
    </xdr:to>
    <xdr:pic>
      <xdr:nvPicPr>
        <xdr:cNvPr id="8" name="Picture 8" descr="Logo Izquierda Oficial"/>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1028700" cy="422329"/>
        </a:xfrm>
        <a:prstGeom prst="rect">
          <a:avLst/>
        </a:prstGeom>
        <a:noFill/>
      </xdr:spPr>
    </xdr:pic>
    <xdr:clientData/>
  </xdr:twoCellAnchor>
  <xdr:twoCellAnchor editAs="oneCell">
    <xdr:from>
      <xdr:col>0</xdr:col>
      <xdr:colOff>0</xdr:colOff>
      <xdr:row>53</xdr:row>
      <xdr:rowOff>57150</xdr:rowOff>
    </xdr:from>
    <xdr:to>
      <xdr:col>1</xdr:col>
      <xdr:colOff>38099</xdr:colOff>
      <xdr:row>55</xdr:row>
      <xdr:rowOff>38100</xdr:rowOff>
    </xdr:to>
    <xdr:pic>
      <xdr:nvPicPr>
        <xdr:cNvPr id="9" name="Picture 8" descr="Logo Izquierda Oficial"/>
        <xdr:cNvPicPr>
          <a:picLocks noChangeAspect="1" noChangeArrowheads="1"/>
        </xdr:cNvPicPr>
      </xdr:nvPicPr>
      <xdr:blipFill>
        <a:blip xmlns:r="http://schemas.openxmlformats.org/officeDocument/2006/relationships" r:embed="rId1" cstate="print"/>
        <a:srcRect/>
        <a:stretch>
          <a:fillRect/>
        </a:stretch>
      </xdr:blipFill>
      <xdr:spPr bwMode="auto">
        <a:xfrm>
          <a:off x="0" y="9001125"/>
          <a:ext cx="1419224" cy="390525"/>
        </a:xfrm>
        <a:prstGeom prst="rect">
          <a:avLst/>
        </a:prstGeom>
        <a:noFill/>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161925</xdr:colOff>
      <xdr:row>1</xdr:row>
      <xdr:rowOff>41329</xdr:rowOff>
    </xdr:to>
    <xdr:pic>
      <xdr:nvPicPr>
        <xdr:cNvPr id="3" name="Picture 8" descr="Logo Izquierda Oficial"/>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914400" cy="422329"/>
        </a:xfrm>
        <a:prstGeom prst="rect">
          <a:avLst/>
        </a:prstGeom>
        <a:noFill/>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1028700</xdr:colOff>
      <xdr:row>1</xdr:row>
      <xdr:rowOff>41329</xdr:rowOff>
    </xdr:to>
    <xdr:pic>
      <xdr:nvPicPr>
        <xdr:cNvPr id="5" name="Picture 8" descr="Logo Izquierda Oficial"/>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0" y="0"/>
          <a:ext cx="1028700" cy="422329"/>
        </a:xfrm>
        <a:prstGeom prst="rect">
          <a:avLst/>
        </a:prstGeom>
        <a:noFill/>
      </xdr:spPr>
    </xdr:pic>
    <xdr:clientData/>
  </xdr:twoCellAnchor>
</xdr:wsDr>
</file>

<file path=xl/drawings/drawing27.xml><?xml version="1.0" encoding="utf-8"?>
<xdr:wsDr xmlns:xdr="http://schemas.openxmlformats.org/drawingml/2006/spreadsheetDrawing" xmlns:a="http://schemas.openxmlformats.org/drawingml/2006/main">
  <xdr:twoCellAnchor>
    <xdr:from>
      <xdr:col>0</xdr:col>
      <xdr:colOff>0</xdr:colOff>
      <xdr:row>46</xdr:row>
      <xdr:rowOff>9524</xdr:rowOff>
    </xdr:from>
    <xdr:to>
      <xdr:col>12</xdr:col>
      <xdr:colOff>171450</xdr:colOff>
      <xdr:row>63</xdr:row>
      <xdr:rowOff>133350</xdr:rowOff>
    </xdr:to>
    <xdr:graphicFrame macro="">
      <xdr:nvGraphicFramePr>
        <xdr:cNvPr id="33831"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1028700</xdr:colOff>
      <xdr:row>1</xdr:row>
      <xdr:rowOff>41329</xdr:rowOff>
    </xdr:to>
    <xdr:pic>
      <xdr:nvPicPr>
        <xdr:cNvPr id="4" name="Picture 8" descr="Logo Izquierda Oficial"/>
        <xdr:cNvPicPr>
          <a:picLocks noChangeAspect="1" noChangeArrowheads="1"/>
        </xdr:cNvPicPr>
      </xdr:nvPicPr>
      <xdr:blipFill>
        <a:blip xmlns:r="http://schemas.openxmlformats.org/officeDocument/2006/relationships" r:embed="rId2" cstate="print"/>
        <a:srcRect/>
        <a:stretch>
          <a:fillRect/>
        </a:stretch>
      </xdr:blipFill>
      <xdr:spPr bwMode="auto">
        <a:xfrm>
          <a:off x="0" y="0"/>
          <a:ext cx="1028700" cy="422329"/>
        </a:xfrm>
        <a:prstGeom prst="rect">
          <a:avLst/>
        </a:prstGeom>
        <a:noFill/>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95250</xdr:colOff>
      <xdr:row>43</xdr:row>
      <xdr:rowOff>310090</xdr:rowOff>
    </xdr:from>
    <xdr:to>
      <xdr:col>11</xdr:col>
      <xdr:colOff>295275</xdr:colOff>
      <xdr:row>52</xdr:row>
      <xdr:rowOff>105222</xdr:rowOff>
    </xdr:to>
    <xdr:pic>
      <xdr:nvPicPr>
        <xdr:cNvPr id="23" name="22 Imagen" descr="Areas protegidas con reconocimiento internacional.bmp"/>
        <xdr:cNvPicPr>
          <a:picLocks noChangeAspect="1"/>
        </xdr:cNvPicPr>
      </xdr:nvPicPr>
      <xdr:blipFill>
        <a:blip xmlns:r="http://schemas.openxmlformats.org/officeDocument/2006/relationships" r:embed="rId1" cstate="print">
          <a:clrChange>
            <a:clrFrom>
              <a:srgbClr val="FFFFFF"/>
            </a:clrFrom>
            <a:clrTo>
              <a:srgbClr val="FFFFFF">
                <a:alpha val="0"/>
              </a:srgbClr>
            </a:clrTo>
          </a:clrChange>
        </a:blip>
        <a:stretch>
          <a:fillRect/>
        </a:stretch>
      </xdr:blipFill>
      <xdr:spPr>
        <a:xfrm>
          <a:off x="95250" y="5958415"/>
          <a:ext cx="6143625" cy="2290682"/>
        </a:xfrm>
        <a:prstGeom prst="rect">
          <a:avLst/>
        </a:prstGeom>
      </xdr:spPr>
    </xdr:pic>
    <xdr:clientData/>
  </xdr:twoCellAnchor>
  <xdr:twoCellAnchor>
    <xdr:from>
      <xdr:col>0</xdr:col>
      <xdr:colOff>765400</xdr:colOff>
      <xdr:row>43</xdr:row>
      <xdr:rowOff>47625</xdr:rowOff>
    </xdr:from>
    <xdr:to>
      <xdr:col>1</xdr:col>
      <xdr:colOff>171449</xdr:colOff>
      <xdr:row>45</xdr:row>
      <xdr:rowOff>228728</xdr:rowOff>
    </xdr:to>
    <xdr:sp macro="" textlink="">
      <xdr:nvSpPr>
        <xdr:cNvPr id="9" name="8 CuadroTexto"/>
        <xdr:cNvSpPr txBox="1"/>
      </xdr:nvSpPr>
      <xdr:spPr>
        <a:xfrm>
          <a:off x="765400" y="5695950"/>
          <a:ext cx="1044349" cy="790703"/>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lIns="0" tIns="0" rIns="0" bIns="0" rtlCol="0" anchor="t"/>
        <a:lstStyle/>
        <a:p>
          <a:pPr algn="ctr"/>
          <a:r>
            <a:rPr lang="es-ES" sz="900">
              <a:latin typeface="Arial" pitchFamily="34" charset="0"/>
              <a:cs typeface="Arial" pitchFamily="34" charset="0"/>
            </a:rPr>
            <a:t>Reserva de la Biósfera</a:t>
          </a:r>
          <a:r>
            <a:rPr lang="es-ES" sz="900" baseline="0">
              <a:latin typeface="Arial" pitchFamily="34" charset="0"/>
              <a:cs typeface="Arial" pitchFamily="34" charset="0"/>
            </a:rPr>
            <a:t> Sierra del Rosario</a:t>
          </a:r>
          <a:endParaRPr lang="es-ES" sz="900">
            <a:latin typeface="Arial" pitchFamily="34" charset="0"/>
            <a:cs typeface="Arial" pitchFamily="34" charset="0"/>
          </a:endParaRPr>
        </a:p>
      </xdr:txBody>
    </xdr:sp>
    <xdr:clientData/>
  </xdr:twoCellAnchor>
  <xdr:twoCellAnchor>
    <xdr:from>
      <xdr:col>0</xdr:col>
      <xdr:colOff>1</xdr:colOff>
      <xdr:row>47</xdr:row>
      <xdr:rowOff>200025</xdr:rowOff>
    </xdr:from>
    <xdr:to>
      <xdr:col>0</xdr:col>
      <xdr:colOff>923925</xdr:colOff>
      <xdr:row>50</xdr:row>
      <xdr:rowOff>250713</xdr:rowOff>
    </xdr:to>
    <xdr:sp macro="" textlink="">
      <xdr:nvSpPr>
        <xdr:cNvPr id="19" name="18 CuadroTexto"/>
        <xdr:cNvSpPr txBox="1"/>
      </xdr:nvSpPr>
      <xdr:spPr>
        <a:xfrm>
          <a:off x="1" y="6953250"/>
          <a:ext cx="923924" cy="869838"/>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lIns="0" tIns="0" rIns="0" bIns="0" rtlCol="0" anchor="t"/>
        <a:lstStyle/>
        <a:p>
          <a:pPr algn="ctr"/>
          <a:r>
            <a:rPr lang="es-ES" sz="900">
              <a:latin typeface="Arial" pitchFamily="34" charset="0"/>
              <a:cs typeface="Arial" pitchFamily="34" charset="0"/>
            </a:rPr>
            <a:t>Reserva de la Biósfera</a:t>
          </a:r>
          <a:r>
            <a:rPr lang="es-ES" sz="900" baseline="0">
              <a:latin typeface="Arial" pitchFamily="34" charset="0"/>
              <a:cs typeface="Arial" pitchFamily="34" charset="0"/>
            </a:rPr>
            <a:t> Guanahacabibes</a:t>
          </a:r>
          <a:endParaRPr lang="es-ES" sz="900">
            <a:latin typeface="Arial" pitchFamily="34" charset="0"/>
            <a:cs typeface="Arial" pitchFamily="34" charset="0"/>
          </a:endParaRPr>
        </a:p>
      </xdr:txBody>
    </xdr:sp>
    <xdr:clientData/>
  </xdr:twoCellAnchor>
  <xdr:twoCellAnchor>
    <xdr:from>
      <xdr:col>0</xdr:col>
      <xdr:colOff>1</xdr:colOff>
      <xdr:row>44</xdr:row>
      <xdr:rowOff>114300</xdr:rowOff>
    </xdr:from>
    <xdr:to>
      <xdr:col>0</xdr:col>
      <xdr:colOff>904875</xdr:colOff>
      <xdr:row>47</xdr:row>
      <xdr:rowOff>176652</xdr:rowOff>
    </xdr:to>
    <xdr:sp macro="" textlink="">
      <xdr:nvSpPr>
        <xdr:cNvPr id="21" name="20 CuadroTexto"/>
        <xdr:cNvSpPr txBox="1"/>
      </xdr:nvSpPr>
      <xdr:spPr>
        <a:xfrm>
          <a:off x="1" y="6124575"/>
          <a:ext cx="904874" cy="805302"/>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lIns="0" tIns="0" rIns="0" bIns="0" rtlCol="0" anchor="t"/>
        <a:lstStyle/>
        <a:p>
          <a:pPr algn="ctr"/>
          <a:r>
            <a:rPr lang="es-ES" sz="900">
              <a:latin typeface="Arial" pitchFamily="34" charset="0"/>
              <a:cs typeface="Arial" pitchFamily="34" charset="0"/>
            </a:rPr>
            <a:t>Parque Nacional Viñales</a:t>
          </a:r>
        </a:p>
      </xdr:txBody>
    </xdr:sp>
    <xdr:clientData/>
  </xdr:twoCellAnchor>
  <xdr:twoCellAnchor>
    <xdr:from>
      <xdr:col>0</xdr:col>
      <xdr:colOff>1003526</xdr:colOff>
      <xdr:row>48</xdr:row>
      <xdr:rowOff>142875</xdr:rowOff>
    </xdr:from>
    <xdr:to>
      <xdr:col>0</xdr:col>
      <xdr:colOff>1628776</xdr:colOff>
      <xdr:row>51</xdr:row>
      <xdr:rowOff>220910</xdr:rowOff>
    </xdr:to>
    <xdr:sp macro="" textlink="">
      <xdr:nvSpPr>
        <xdr:cNvPr id="22" name="21 CuadroTexto"/>
        <xdr:cNvSpPr txBox="1"/>
      </xdr:nvSpPr>
      <xdr:spPr>
        <a:xfrm>
          <a:off x="1003526" y="7143750"/>
          <a:ext cx="625250" cy="935285"/>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lIns="0" tIns="0" rIns="0" bIns="0" rtlCol="0" anchor="t"/>
        <a:lstStyle/>
        <a:p>
          <a:pPr algn="ctr"/>
          <a:r>
            <a:rPr lang="es-ES" sz="900">
              <a:latin typeface="Arial" pitchFamily="34" charset="0"/>
              <a:cs typeface="Arial" pitchFamily="34" charset="0"/>
            </a:rPr>
            <a:t>Ciénaga</a:t>
          </a:r>
          <a:r>
            <a:rPr lang="es-ES" sz="900" baseline="0">
              <a:latin typeface="Arial" pitchFamily="34" charset="0"/>
              <a:cs typeface="Arial" pitchFamily="34" charset="0"/>
            </a:rPr>
            <a:t> de Lanier y Sur de la Isla de la Juventud</a:t>
          </a:r>
          <a:endParaRPr lang="es-ES" sz="900">
            <a:latin typeface="Arial" pitchFamily="34" charset="0"/>
            <a:cs typeface="Arial" pitchFamily="34" charset="0"/>
          </a:endParaRPr>
        </a:p>
      </xdr:txBody>
    </xdr:sp>
    <xdr:clientData/>
  </xdr:twoCellAnchor>
  <xdr:twoCellAnchor>
    <xdr:from>
      <xdr:col>1</xdr:col>
      <xdr:colOff>323788</xdr:colOff>
      <xdr:row>47</xdr:row>
      <xdr:rowOff>238125</xdr:rowOff>
    </xdr:from>
    <xdr:to>
      <xdr:col>1</xdr:col>
      <xdr:colOff>1266826</xdr:colOff>
      <xdr:row>51</xdr:row>
      <xdr:rowOff>1580</xdr:rowOff>
    </xdr:to>
    <xdr:sp macro="" textlink="">
      <xdr:nvSpPr>
        <xdr:cNvPr id="24" name="23 CuadroTexto"/>
        <xdr:cNvSpPr txBox="1"/>
      </xdr:nvSpPr>
      <xdr:spPr>
        <a:xfrm>
          <a:off x="1962088" y="6991350"/>
          <a:ext cx="943038" cy="868355"/>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lIns="0" tIns="0" rIns="0" bIns="0" rtlCol="0" anchor="t"/>
        <a:lstStyle/>
        <a:p>
          <a:pPr algn="ctr"/>
          <a:r>
            <a:rPr lang="es-ES" sz="900">
              <a:latin typeface="Arial" pitchFamily="34" charset="0"/>
              <a:cs typeface="Arial" pitchFamily="34" charset="0"/>
            </a:rPr>
            <a:t>Reserva de la Biósfera</a:t>
          </a:r>
          <a:r>
            <a:rPr lang="es-ES" sz="900" baseline="0">
              <a:latin typeface="Arial" pitchFamily="34" charset="0"/>
              <a:cs typeface="Arial" pitchFamily="34" charset="0"/>
            </a:rPr>
            <a:t> Ciénaga de Zapata</a:t>
          </a:r>
          <a:endParaRPr lang="es-ES" sz="900">
            <a:latin typeface="Arial" pitchFamily="34" charset="0"/>
            <a:cs typeface="Arial" pitchFamily="34" charset="0"/>
          </a:endParaRPr>
        </a:p>
      </xdr:txBody>
    </xdr:sp>
    <xdr:clientData/>
  </xdr:twoCellAnchor>
  <xdr:twoCellAnchor>
    <xdr:from>
      <xdr:col>2</xdr:col>
      <xdr:colOff>103911</xdr:colOff>
      <xdr:row>43</xdr:row>
      <xdr:rowOff>247650</xdr:rowOff>
    </xdr:from>
    <xdr:to>
      <xdr:col>4</xdr:col>
      <xdr:colOff>428626</xdr:colOff>
      <xdr:row>46</xdr:row>
      <xdr:rowOff>126239</xdr:rowOff>
    </xdr:to>
    <xdr:sp macro="" textlink="">
      <xdr:nvSpPr>
        <xdr:cNvPr id="25" name="24 CuadroTexto"/>
        <xdr:cNvSpPr txBox="1"/>
      </xdr:nvSpPr>
      <xdr:spPr>
        <a:xfrm>
          <a:off x="3190011" y="5895975"/>
          <a:ext cx="867640" cy="735839"/>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lIns="0" tIns="0" rIns="0" bIns="0" rtlCol="0" anchor="t"/>
        <a:lstStyle/>
        <a:p>
          <a:pPr algn="ctr"/>
          <a:r>
            <a:rPr lang="es-ES" sz="900">
              <a:latin typeface="Arial" pitchFamily="34" charset="0"/>
              <a:cs typeface="Arial" pitchFamily="34" charset="0"/>
            </a:rPr>
            <a:t>Reserva de la Biósfera</a:t>
          </a:r>
          <a:r>
            <a:rPr lang="es-ES" sz="900" baseline="0">
              <a:latin typeface="Arial" pitchFamily="34" charset="0"/>
              <a:cs typeface="Arial" pitchFamily="34" charset="0"/>
            </a:rPr>
            <a:t> Buenavista</a:t>
          </a:r>
          <a:endParaRPr lang="es-ES" sz="900">
            <a:latin typeface="Arial" pitchFamily="34" charset="0"/>
            <a:cs typeface="Arial" pitchFamily="34" charset="0"/>
          </a:endParaRPr>
        </a:p>
      </xdr:txBody>
    </xdr:sp>
    <xdr:clientData/>
  </xdr:twoCellAnchor>
  <xdr:twoCellAnchor>
    <xdr:from>
      <xdr:col>4</xdr:col>
      <xdr:colOff>337704</xdr:colOff>
      <xdr:row>45</xdr:row>
      <xdr:rowOff>38100</xdr:rowOff>
    </xdr:from>
    <xdr:to>
      <xdr:col>8</xdr:col>
      <xdr:colOff>0</xdr:colOff>
      <xdr:row>47</xdr:row>
      <xdr:rowOff>117580</xdr:rowOff>
    </xdr:to>
    <xdr:sp macro="" textlink="">
      <xdr:nvSpPr>
        <xdr:cNvPr id="26" name="25 CuadroTexto"/>
        <xdr:cNvSpPr txBox="1"/>
      </xdr:nvSpPr>
      <xdr:spPr>
        <a:xfrm>
          <a:off x="3966729" y="6296025"/>
          <a:ext cx="967221" cy="574780"/>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lIns="0" tIns="0" rIns="0" bIns="0" rtlCol="0" anchor="t"/>
        <a:lstStyle/>
        <a:p>
          <a:pPr algn="ctr"/>
          <a:r>
            <a:rPr lang="es-ES" sz="900">
              <a:latin typeface="Arial" pitchFamily="34" charset="0"/>
              <a:cs typeface="Arial" pitchFamily="34" charset="0"/>
            </a:rPr>
            <a:t>Humedal del Norte de Ciego de Ávila</a:t>
          </a:r>
        </a:p>
      </xdr:txBody>
    </xdr:sp>
    <xdr:clientData/>
  </xdr:twoCellAnchor>
  <xdr:twoCellAnchor>
    <xdr:from>
      <xdr:col>6</xdr:col>
      <xdr:colOff>2595</xdr:colOff>
      <xdr:row>46</xdr:row>
      <xdr:rowOff>200026</xdr:rowOff>
    </xdr:from>
    <xdr:to>
      <xdr:col>8</xdr:col>
      <xdr:colOff>228599</xdr:colOff>
      <xdr:row>49</xdr:row>
      <xdr:rowOff>105454</xdr:rowOff>
    </xdr:to>
    <xdr:sp macro="" textlink="">
      <xdr:nvSpPr>
        <xdr:cNvPr id="27" name="26 CuadroTexto"/>
        <xdr:cNvSpPr txBox="1"/>
      </xdr:nvSpPr>
      <xdr:spPr>
        <a:xfrm>
          <a:off x="4469820" y="6705601"/>
          <a:ext cx="692729" cy="686478"/>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lIns="0" tIns="0" rIns="0" bIns="0" rtlCol="0" anchor="t"/>
        <a:lstStyle/>
        <a:p>
          <a:pPr algn="ctr"/>
          <a:r>
            <a:rPr lang="es-ES" sz="900">
              <a:latin typeface="Arial" pitchFamily="34" charset="0"/>
              <a:cs typeface="Arial" pitchFamily="34" charset="0"/>
            </a:rPr>
            <a:t>Humedal del Río Máximo</a:t>
          </a:r>
        </a:p>
      </xdr:txBody>
    </xdr:sp>
    <xdr:clientData/>
  </xdr:twoCellAnchor>
  <xdr:twoCellAnchor>
    <xdr:from>
      <xdr:col>8</xdr:col>
      <xdr:colOff>333375</xdr:colOff>
      <xdr:row>48</xdr:row>
      <xdr:rowOff>133351</xdr:rowOff>
    </xdr:from>
    <xdr:to>
      <xdr:col>12</xdr:col>
      <xdr:colOff>19050</xdr:colOff>
      <xdr:row>49</xdr:row>
      <xdr:rowOff>228600</xdr:rowOff>
    </xdr:to>
    <xdr:sp macro="" textlink="">
      <xdr:nvSpPr>
        <xdr:cNvPr id="28" name="27 CuadroTexto"/>
        <xdr:cNvSpPr txBox="1"/>
      </xdr:nvSpPr>
      <xdr:spPr>
        <a:xfrm>
          <a:off x="5267325" y="7134226"/>
          <a:ext cx="1076325" cy="380999"/>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lIns="0" tIns="0" rIns="0" bIns="0" rtlCol="0" anchor="t"/>
        <a:lstStyle/>
        <a:p>
          <a:pPr algn="ctr"/>
          <a:r>
            <a:rPr lang="es-ES" sz="900">
              <a:latin typeface="Arial" pitchFamily="34" charset="0"/>
              <a:cs typeface="Arial" pitchFamily="34" charset="0"/>
            </a:rPr>
            <a:t>Parque Nacional Alejandro de Humbold</a:t>
          </a:r>
        </a:p>
      </xdr:txBody>
    </xdr:sp>
    <xdr:clientData/>
  </xdr:twoCellAnchor>
  <xdr:twoCellAnchor>
    <xdr:from>
      <xdr:col>8</xdr:col>
      <xdr:colOff>103910</xdr:colOff>
      <xdr:row>51</xdr:row>
      <xdr:rowOff>209551</xdr:rowOff>
    </xdr:from>
    <xdr:to>
      <xdr:col>11</xdr:col>
      <xdr:colOff>85726</xdr:colOff>
      <xdr:row>54</xdr:row>
      <xdr:rowOff>251115</xdr:rowOff>
    </xdr:to>
    <xdr:sp macro="" textlink="">
      <xdr:nvSpPr>
        <xdr:cNvPr id="29" name="28 CuadroTexto"/>
        <xdr:cNvSpPr txBox="1"/>
      </xdr:nvSpPr>
      <xdr:spPr>
        <a:xfrm>
          <a:off x="5037860" y="8067676"/>
          <a:ext cx="991466" cy="1108364"/>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lIns="0" tIns="0" rIns="0" bIns="0" rtlCol="0" anchor="t"/>
        <a:lstStyle/>
        <a:p>
          <a:pPr algn="ctr"/>
          <a:r>
            <a:rPr lang="es-ES" sz="900">
              <a:latin typeface="Arial" pitchFamily="34" charset="0"/>
              <a:cs typeface="Arial" pitchFamily="34" charset="0"/>
            </a:rPr>
            <a:t>Reserva de la Biósfera</a:t>
          </a:r>
          <a:r>
            <a:rPr lang="es-ES" sz="900" baseline="0">
              <a:latin typeface="Arial" pitchFamily="34" charset="0"/>
              <a:cs typeface="Arial" pitchFamily="34" charset="0"/>
            </a:rPr>
            <a:t> Baconao</a:t>
          </a:r>
          <a:endParaRPr lang="es-ES" sz="900">
            <a:latin typeface="Arial" pitchFamily="34" charset="0"/>
            <a:cs typeface="Arial" pitchFamily="34" charset="0"/>
          </a:endParaRPr>
        </a:p>
      </xdr:txBody>
    </xdr:sp>
    <xdr:clientData/>
  </xdr:twoCellAnchor>
  <xdr:twoCellAnchor>
    <xdr:from>
      <xdr:col>3</xdr:col>
      <xdr:colOff>27122</xdr:colOff>
      <xdr:row>51</xdr:row>
      <xdr:rowOff>228600</xdr:rowOff>
    </xdr:from>
    <xdr:to>
      <xdr:col>7</xdr:col>
      <xdr:colOff>66675</xdr:colOff>
      <xdr:row>55</xdr:row>
      <xdr:rowOff>14674</xdr:rowOff>
    </xdr:to>
    <xdr:sp macro="" textlink="">
      <xdr:nvSpPr>
        <xdr:cNvPr id="30" name="29 CuadroTexto"/>
        <xdr:cNvSpPr txBox="1"/>
      </xdr:nvSpPr>
      <xdr:spPr>
        <a:xfrm>
          <a:off x="3627572" y="8086725"/>
          <a:ext cx="925378" cy="1195774"/>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lIns="0" tIns="0" rIns="0" bIns="0" rtlCol="0" anchor="t"/>
        <a:lstStyle/>
        <a:p>
          <a:pPr algn="ctr"/>
          <a:r>
            <a:rPr lang="es-ES" sz="900">
              <a:latin typeface="Arial" pitchFamily="34" charset="0"/>
              <a:cs typeface="Arial" pitchFamily="34" charset="0"/>
            </a:rPr>
            <a:t>Parque Nacional Desembarco del Granma</a:t>
          </a:r>
        </a:p>
      </xdr:txBody>
    </xdr:sp>
    <xdr:clientData/>
  </xdr:twoCellAnchor>
  <xdr:twoCellAnchor>
    <xdr:from>
      <xdr:col>2</xdr:col>
      <xdr:colOff>19051</xdr:colOff>
      <xdr:row>50</xdr:row>
      <xdr:rowOff>47625</xdr:rowOff>
    </xdr:from>
    <xdr:to>
      <xdr:col>7</xdr:col>
      <xdr:colOff>190500</xdr:colOff>
      <xdr:row>52</xdr:row>
      <xdr:rowOff>260732</xdr:rowOff>
    </xdr:to>
    <xdr:sp macro="" textlink="">
      <xdr:nvSpPr>
        <xdr:cNvPr id="31" name="30 CuadroTexto"/>
        <xdr:cNvSpPr txBox="1"/>
      </xdr:nvSpPr>
      <xdr:spPr>
        <a:xfrm>
          <a:off x="3105151" y="7620000"/>
          <a:ext cx="1571624" cy="784607"/>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wrap="square" lIns="0" tIns="0" rIns="0" bIns="0" rtlCol="0" anchor="t"/>
        <a:lstStyle/>
        <a:p>
          <a:pPr algn="ctr"/>
          <a:r>
            <a:rPr lang="es-ES" sz="900">
              <a:latin typeface="Arial" pitchFamily="34" charset="0"/>
              <a:cs typeface="Arial" pitchFamily="34" charset="0"/>
            </a:rPr>
            <a:t>Humedal</a:t>
          </a:r>
        </a:p>
        <a:p>
          <a:pPr algn="ctr"/>
          <a:r>
            <a:rPr lang="es-ES" sz="900">
              <a:latin typeface="Arial" pitchFamily="34" charset="0"/>
              <a:cs typeface="Arial" pitchFamily="34" charset="0"/>
            </a:rPr>
            <a:t>Delta del Cauto</a:t>
          </a:r>
        </a:p>
      </xdr:txBody>
    </xdr:sp>
    <xdr:clientData/>
  </xdr:twoCellAnchor>
  <xdr:twoCellAnchor editAs="oneCell">
    <xdr:from>
      <xdr:col>0</xdr:col>
      <xdr:colOff>0</xdr:colOff>
      <xdr:row>0</xdr:row>
      <xdr:rowOff>0</xdr:rowOff>
    </xdr:from>
    <xdr:to>
      <xdr:col>0</xdr:col>
      <xdr:colOff>1028700</xdr:colOff>
      <xdr:row>1</xdr:row>
      <xdr:rowOff>41329</xdr:rowOff>
    </xdr:to>
    <xdr:pic>
      <xdr:nvPicPr>
        <xdr:cNvPr id="17" name="Picture 8" descr="Logo Izquierda Oficial"/>
        <xdr:cNvPicPr>
          <a:picLocks noChangeAspect="1" noChangeArrowheads="1"/>
        </xdr:cNvPicPr>
      </xdr:nvPicPr>
      <xdr:blipFill>
        <a:blip xmlns:r="http://schemas.openxmlformats.org/officeDocument/2006/relationships" r:embed="rId2" cstate="print"/>
        <a:srcRect/>
        <a:stretch>
          <a:fillRect/>
        </a:stretch>
      </xdr:blipFill>
      <xdr:spPr bwMode="auto">
        <a:xfrm>
          <a:off x="0" y="0"/>
          <a:ext cx="1028700" cy="422329"/>
        </a:xfrm>
        <a:prstGeom prst="rect">
          <a:avLst/>
        </a:prstGeom>
        <a:noFill/>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1028700</xdr:colOff>
      <xdr:row>1</xdr:row>
      <xdr:rowOff>41329</xdr:rowOff>
    </xdr:to>
    <xdr:pic>
      <xdr:nvPicPr>
        <xdr:cNvPr id="2" name="Picture 8" descr="Logo Izquierda Oficial"/>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1028700" cy="422329"/>
        </a:xfrm>
        <a:prstGeom prst="rect">
          <a:avLst/>
        </a:prstGeom>
        <a:noFill/>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1028700</xdr:colOff>
      <xdr:row>1</xdr:row>
      <xdr:rowOff>41329</xdr:rowOff>
    </xdr:to>
    <xdr:pic>
      <xdr:nvPicPr>
        <xdr:cNvPr id="3" name="Picture 8" descr="Logo Izquierda Oficial"/>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0" y="0"/>
          <a:ext cx="1028700" cy="422329"/>
        </a:xfrm>
        <a:prstGeom prst="rect">
          <a:avLst/>
        </a:prstGeom>
        <a:noFill/>
      </xdr:spPr>
    </xdr:pic>
    <xdr:clientData/>
  </xdr:twoCellAnchor>
</xdr:wsDr>
</file>

<file path=xl/drawings/drawing30.xml><?xml version="1.0" encoding="utf-8"?>
<xdr:wsDr xmlns:xdr="http://schemas.openxmlformats.org/drawingml/2006/spreadsheetDrawing" xmlns:a="http://schemas.openxmlformats.org/drawingml/2006/main">
  <xdr:twoCellAnchor>
    <xdr:from>
      <xdr:col>0</xdr:col>
      <xdr:colOff>28575</xdr:colOff>
      <xdr:row>17</xdr:row>
      <xdr:rowOff>104775</xdr:rowOff>
    </xdr:from>
    <xdr:to>
      <xdr:col>6</xdr:col>
      <xdr:colOff>676275</xdr:colOff>
      <xdr:row>29</xdr:row>
      <xdr:rowOff>95250</xdr:rowOff>
    </xdr:to>
    <xdr:graphicFrame macro="">
      <xdr:nvGraphicFramePr>
        <xdr:cNvPr id="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1028700</xdr:colOff>
      <xdr:row>1</xdr:row>
      <xdr:rowOff>41329</xdr:rowOff>
    </xdr:to>
    <xdr:pic>
      <xdr:nvPicPr>
        <xdr:cNvPr id="3" name="Picture 8" descr="Logo Izquierda Oficial"/>
        <xdr:cNvPicPr>
          <a:picLocks noChangeAspect="1" noChangeArrowheads="1"/>
        </xdr:cNvPicPr>
      </xdr:nvPicPr>
      <xdr:blipFill>
        <a:blip xmlns:r="http://schemas.openxmlformats.org/officeDocument/2006/relationships" r:embed="rId2" cstate="print"/>
        <a:srcRect/>
        <a:stretch>
          <a:fillRect/>
        </a:stretch>
      </xdr:blipFill>
      <xdr:spPr bwMode="auto">
        <a:xfrm>
          <a:off x="0" y="0"/>
          <a:ext cx="1028700" cy="422329"/>
        </a:xfrm>
        <a:prstGeom prst="rect">
          <a:avLst/>
        </a:prstGeom>
        <a:noFill/>
      </xdr:spPr>
    </xdr:pic>
    <xdr:clientData/>
  </xdr:twoCellAnchor>
</xdr:wsDr>
</file>

<file path=xl/drawings/drawing31.xml><?xml version="1.0" encoding="utf-8"?>
<c:userShapes xmlns:c="http://schemas.openxmlformats.org/drawingml/2006/chart">
  <cdr:relSizeAnchor xmlns:cdr="http://schemas.openxmlformats.org/drawingml/2006/chartDrawing">
    <cdr:from>
      <cdr:x>0.68419</cdr:x>
      <cdr:y>0</cdr:y>
    </cdr:from>
    <cdr:to>
      <cdr:x>0.99132</cdr:x>
      <cdr:y>0.2035</cdr:y>
    </cdr:to>
    <cdr:sp macro="" textlink="">
      <cdr:nvSpPr>
        <cdr:cNvPr id="37889" name="1 CuadroTexto"/>
        <cdr:cNvSpPr txBox="1">
          <a:spLocks xmlns:a="http://schemas.openxmlformats.org/drawingml/2006/main" noChangeArrowheads="1"/>
        </cdr:cNvSpPr>
      </cdr:nvSpPr>
      <cdr:spPr bwMode="auto">
        <a:xfrm xmlns:a="http://schemas.openxmlformats.org/drawingml/2006/main">
          <a:off x="3984980" y="-4731"/>
          <a:ext cx="1787483" cy="44581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91440" tIns="45720" rIns="91440" bIns="45720" anchor="t" upright="1"/>
        <a:lstStyle xmlns:a="http://schemas.openxmlformats.org/drawingml/2006/main"/>
        <a:p xmlns:a="http://schemas.openxmlformats.org/drawingml/2006/main">
          <a:pPr algn="l" rtl="1">
            <a:defRPr sz="1000"/>
          </a:pPr>
          <a:r>
            <a:rPr lang="es-ES" sz="900" b="0" i="0" strike="noStrike">
              <a:solidFill>
                <a:srgbClr val="000000"/>
              </a:solidFill>
              <a:latin typeface="Arial"/>
              <a:cs typeface="Arial"/>
            </a:rPr>
            <a:t>Kilogramos de  combustible convencional por peso</a:t>
          </a:r>
        </a:p>
        <a:p xmlns:a="http://schemas.openxmlformats.org/drawingml/2006/main">
          <a:pPr algn="l" rtl="1">
            <a:defRPr sz="1000"/>
          </a:pPr>
          <a:endParaRPr lang="es-ES" sz="900" b="0" i="0" strike="noStrike">
            <a:solidFill>
              <a:srgbClr val="000000"/>
            </a:solidFill>
            <a:latin typeface="Arial"/>
            <a:cs typeface="Arial"/>
          </a:endParaRPr>
        </a:p>
      </cdr:txBody>
    </cdr:sp>
  </cdr:relSizeAnchor>
</c:userShapes>
</file>

<file path=xl/drawings/drawing32.xml><?xml version="1.0" encoding="utf-8"?>
<xdr:wsDr xmlns:xdr="http://schemas.openxmlformats.org/drawingml/2006/spreadsheetDrawing" xmlns:a="http://schemas.openxmlformats.org/drawingml/2006/main">
  <xdr:twoCellAnchor editAs="oneCell">
    <xdr:from>
      <xdr:col>0</xdr:col>
      <xdr:colOff>266699</xdr:colOff>
      <xdr:row>51</xdr:row>
      <xdr:rowOff>63499</xdr:rowOff>
    </xdr:from>
    <xdr:to>
      <xdr:col>5</xdr:col>
      <xdr:colOff>590549</xdr:colOff>
      <xdr:row>58</xdr:row>
      <xdr:rowOff>133350</xdr:rowOff>
    </xdr:to>
    <xdr:pic>
      <xdr:nvPicPr>
        <xdr:cNvPr id="2" name="Picture 9" descr="Dibujo1.bmp"/>
        <xdr:cNvPicPr>
          <a:picLocks noChangeAspect="1"/>
        </xdr:cNvPicPr>
      </xdr:nvPicPr>
      <xdr:blipFill>
        <a:blip xmlns:r="http://schemas.openxmlformats.org/officeDocument/2006/relationships" r:embed="rId1" cstate="print">
          <a:clrChange>
            <a:clrFrom>
              <a:srgbClr val="F8F7F2"/>
            </a:clrFrom>
            <a:clrTo>
              <a:srgbClr val="F8F7F2">
                <a:alpha val="0"/>
              </a:srgbClr>
            </a:clrTo>
          </a:clrChange>
        </a:blip>
        <a:srcRect/>
        <a:stretch>
          <a:fillRect/>
        </a:stretch>
      </xdr:blipFill>
      <xdr:spPr bwMode="auto">
        <a:xfrm>
          <a:off x="266699" y="7407274"/>
          <a:ext cx="5762625" cy="1603376"/>
        </a:xfrm>
        <a:prstGeom prst="rect">
          <a:avLst/>
        </a:prstGeom>
        <a:noFill/>
        <a:ln w="22225">
          <a:noFill/>
          <a:miter lim="800000"/>
          <a:headEnd/>
          <a:tailEnd/>
        </a:ln>
      </xdr:spPr>
    </xdr:pic>
    <xdr:clientData/>
  </xdr:twoCellAnchor>
  <xdr:twoCellAnchor editAs="oneCell">
    <xdr:from>
      <xdr:col>0</xdr:col>
      <xdr:colOff>9526</xdr:colOff>
      <xdr:row>0</xdr:row>
      <xdr:rowOff>0</xdr:rowOff>
    </xdr:from>
    <xdr:to>
      <xdr:col>0</xdr:col>
      <xdr:colOff>1000126</xdr:colOff>
      <xdr:row>1</xdr:row>
      <xdr:rowOff>3229</xdr:rowOff>
    </xdr:to>
    <xdr:pic>
      <xdr:nvPicPr>
        <xdr:cNvPr id="3" name="Picture 8" descr="Logo Izquierda Oficial"/>
        <xdr:cNvPicPr>
          <a:picLocks noChangeAspect="1" noChangeArrowheads="1"/>
        </xdr:cNvPicPr>
      </xdr:nvPicPr>
      <xdr:blipFill>
        <a:blip xmlns:r="http://schemas.openxmlformats.org/officeDocument/2006/relationships" r:embed="rId2" cstate="print"/>
        <a:srcRect/>
        <a:stretch>
          <a:fillRect/>
        </a:stretch>
      </xdr:blipFill>
      <xdr:spPr bwMode="auto">
        <a:xfrm>
          <a:off x="9526" y="0"/>
          <a:ext cx="990600" cy="422329"/>
        </a:xfrm>
        <a:prstGeom prst="rect">
          <a:avLst/>
        </a:prstGeom>
        <a:noFill/>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638175</xdr:colOff>
      <xdr:row>1</xdr:row>
      <xdr:rowOff>41329</xdr:rowOff>
    </xdr:to>
    <xdr:pic>
      <xdr:nvPicPr>
        <xdr:cNvPr id="5" name="Picture 8" descr="Logo Izquierda Oficial"/>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0" y="0"/>
          <a:ext cx="1028700" cy="422329"/>
        </a:xfrm>
        <a:prstGeom prst="rect">
          <a:avLst/>
        </a:prstGeom>
        <a:noFill/>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771525</xdr:colOff>
      <xdr:row>42</xdr:row>
      <xdr:rowOff>57150</xdr:rowOff>
    </xdr:from>
    <xdr:to>
      <xdr:col>1</xdr:col>
      <xdr:colOff>561975</xdr:colOff>
      <xdr:row>49</xdr:row>
      <xdr:rowOff>9525</xdr:rowOff>
    </xdr:to>
    <xdr:sp macro="" textlink="">
      <xdr:nvSpPr>
        <xdr:cNvPr id="2" name="AutoShape 1"/>
        <xdr:cNvSpPr>
          <a:spLocks noChangeAspect="1" noChangeArrowheads="1"/>
        </xdr:cNvSpPr>
      </xdr:nvSpPr>
      <xdr:spPr bwMode="auto">
        <a:xfrm>
          <a:off x="771525" y="7038975"/>
          <a:ext cx="942975" cy="1085850"/>
        </a:xfrm>
        <a:prstGeom prst="rect">
          <a:avLst/>
        </a:prstGeom>
        <a:noFill/>
        <a:ln w="9525">
          <a:noFill/>
          <a:miter lim="800000"/>
          <a:headEnd/>
          <a:tailEnd/>
        </a:ln>
      </xdr:spPr>
    </xdr:sp>
    <xdr:clientData/>
  </xdr:twoCellAnchor>
  <xdr:twoCellAnchor editAs="oneCell">
    <xdr:from>
      <xdr:col>0</xdr:col>
      <xdr:colOff>0</xdr:colOff>
      <xdr:row>45</xdr:row>
      <xdr:rowOff>0</xdr:rowOff>
    </xdr:from>
    <xdr:to>
      <xdr:col>0</xdr:col>
      <xdr:colOff>0</xdr:colOff>
      <xdr:row>52</xdr:row>
      <xdr:rowOff>152400</xdr:rowOff>
    </xdr:to>
    <xdr:pic>
      <xdr:nvPicPr>
        <xdr:cNvPr id="3" name="4 Imagen" descr="8_7_1_0.emf"/>
        <xdr:cNvPicPr>
          <a:picLocks noChangeAspect="1"/>
        </xdr:cNvPicPr>
      </xdr:nvPicPr>
      <xdr:blipFill>
        <a:blip xmlns:r="http://schemas.openxmlformats.org/officeDocument/2006/relationships" r:embed="rId1"/>
        <a:srcRect/>
        <a:stretch>
          <a:fillRect/>
        </a:stretch>
      </xdr:blipFill>
      <xdr:spPr bwMode="auto">
        <a:xfrm>
          <a:off x="0" y="7467600"/>
          <a:ext cx="0" cy="128587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0</xdr:col>
      <xdr:colOff>1028700</xdr:colOff>
      <xdr:row>1</xdr:row>
      <xdr:rowOff>41329</xdr:rowOff>
    </xdr:to>
    <xdr:pic>
      <xdr:nvPicPr>
        <xdr:cNvPr id="5" name="Picture 8" descr="Logo Izquierda Oficial"/>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blip>
        <a:srcRect/>
        <a:stretch>
          <a:fillRect/>
        </a:stretch>
      </xdr:blipFill>
      <xdr:spPr bwMode="auto">
        <a:xfrm>
          <a:off x="0" y="0"/>
          <a:ext cx="1028700" cy="422329"/>
        </a:xfrm>
        <a:prstGeom prst="rect">
          <a:avLst/>
        </a:prstGeom>
        <a:noFill/>
      </xdr:spPr>
    </xdr:pic>
    <xdr:clientData/>
  </xdr:twoCellAnchor>
  <xdr:twoCellAnchor editAs="oneCell">
    <xdr:from>
      <xdr:col>0</xdr:col>
      <xdr:colOff>171451</xdr:colOff>
      <xdr:row>36</xdr:row>
      <xdr:rowOff>85726</xdr:rowOff>
    </xdr:from>
    <xdr:to>
      <xdr:col>14</xdr:col>
      <xdr:colOff>209225</xdr:colOff>
      <xdr:row>49</xdr:row>
      <xdr:rowOff>66675</xdr:rowOff>
    </xdr:to>
    <xdr:pic>
      <xdr:nvPicPr>
        <xdr:cNvPr id="6" name="5 Imagen"/>
        <xdr:cNvPicPr>
          <a:picLocks noChangeAspect="1"/>
        </xdr:cNvPicPr>
      </xdr:nvPicPr>
      <xdr:blipFill>
        <a:blip xmlns:r="http://schemas.openxmlformats.org/officeDocument/2006/relationships" r:embed="rId3"/>
        <a:stretch>
          <a:fillRect/>
        </a:stretch>
      </xdr:blipFill>
      <xdr:spPr>
        <a:xfrm>
          <a:off x="171451" y="5972176"/>
          <a:ext cx="6057574" cy="2085974"/>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1</xdr:colOff>
      <xdr:row>34</xdr:row>
      <xdr:rowOff>1</xdr:rowOff>
    </xdr:from>
    <xdr:to>
      <xdr:col>11</xdr:col>
      <xdr:colOff>319913</xdr:colOff>
      <xdr:row>45</xdr:row>
      <xdr:rowOff>57149</xdr:rowOff>
    </xdr:to>
    <xdr:pic>
      <xdr:nvPicPr>
        <xdr:cNvPr id="5" name="4 Imagen"/>
        <xdr:cNvPicPr>
          <a:picLocks noChangeAspect="1"/>
        </xdr:cNvPicPr>
      </xdr:nvPicPr>
      <xdr:blipFill>
        <a:blip xmlns:r="http://schemas.openxmlformats.org/officeDocument/2006/relationships" r:embed="rId1"/>
        <a:stretch>
          <a:fillRect/>
        </a:stretch>
      </xdr:blipFill>
      <xdr:spPr>
        <a:xfrm>
          <a:off x="1" y="5991226"/>
          <a:ext cx="5977762" cy="2047873"/>
        </a:xfrm>
        <a:prstGeom prst="rect">
          <a:avLst/>
        </a:prstGeom>
      </xdr:spPr>
    </xdr:pic>
    <xdr:clientData/>
  </xdr:twoCellAnchor>
  <xdr:twoCellAnchor editAs="oneCell">
    <xdr:from>
      <xdr:col>0</xdr:col>
      <xdr:colOff>771525</xdr:colOff>
      <xdr:row>44</xdr:row>
      <xdr:rowOff>57150</xdr:rowOff>
    </xdr:from>
    <xdr:to>
      <xdr:col>1</xdr:col>
      <xdr:colOff>400050</xdr:colOff>
      <xdr:row>49</xdr:row>
      <xdr:rowOff>161925</xdr:rowOff>
    </xdr:to>
    <xdr:sp macro="" textlink="">
      <xdr:nvSpPr>
        <xdr:cNvPr id="2" name="AutoShape 1"/>
        <xdr:cNvSpPr>
          <a:spLocks noChangeAspect="1" noChangeArrowheads="1"/>
        </xdr:cNvSpPr>
      </xdr:nvSpPr>
      <xdr:spPr bwMode="auto">
        <a:xfrm>
          <a:off x="771525" y="8210550"/>
          <a:ext cx="942975" cy="1085850"/>
        </a:xfrm>
        <a:prstGeom prst="rect">
          <a:avLst/>
        </a:prstGeom>
        <a:noFill/>
        <a:ln w="9525">
          <a:noFill/>
          <a:miter lim="800000"/>
          <a:headEnd/>
          <a:tailEnd/>
        </a:ln>
      </xdr:spPr>
    </xdr:sp>
    <xdr:clientData/>
  </xdr:twoCellAnchor>
  <xdr:twoCellAnchor editAs="oneCell">
    <xdr:from>
      <xdr:col>0</xdr:col>
      <xdr:colOff>0</xdr:colOff>
      <xdr:row>47</xdr:row>
      <xdr:rowOff>0</xdr:rowOff>
    </xdr:from>
    <xdr:to>
      <xdr:col>0</xdr:col>
      <xdr:colOff>0</xdr:colOff>
      <xdr:row>54</xdr:row>
      <xdr:rowOff>95250</xdr:rowOff>
    </xdr:to>
    <xdr:pic>
      <xdr:nvPicPr>
        <xdr:cNvPr id="3" name="4 Imagen" descr="8_7_1_0.emf"/>
        <xdr:cNvPicPr>
          <a:picLocks noChangeAspect="1"/>
        </xdr:cNvPicPr>
      </xdr:nvPicPr>
      <xdr:blipFill>
        <a:blip xmlns:r="http://schemas.openxmlformats.org/officeDocument/2006/relationships" r:embed="rId2"/>
        <a:srcRect/>
        <a:stretch>
          <a:fillRect/>
        </a:stretch>
      </xdr:blipFill>
      <xdr:spPr bwMode="auto">
        <a:xfrm>
          <a:off x="0" y="8734425"/>
          <a:ext cx="0" cy="128587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0</xdr:col>
      <xdr:colOff>1028700</xdr:colOff>
      <xdr:row>1</xdr:row>
      <xdr:rowOff>41329</xdr:rowOff>
    </xdr:to>
    <xdr:pic>
      <xdr:nvPicPr>
        <xdr:cNvPr id="4" name="Picture 8" descr="Logo Izquierda Oficial"/>
        <xdr:cNvPicPr>
          <a:picLocks noChangeAspect="1" noChangeArrowheads="1"/>
        </xdr:cNvPicPr>
      </xdr:nvPicPr>
      <xdr:blipFill>
        <a:blip xmlns:r="http://schemas.openxmlformats.org/officeDocument/2006/relationships" r:embed="rId3" cstate="print">
          <a:clrChange>
            <a:clrFrom>
              <a:srgbClr val="FEFEFE"/>
            </a:clrFrom>
            <a:clrTo>
              <a:srgbClr val="FEFEFE">
                <a:alpha val="0"/>
              </a:srgbClr>
            </a:clrTo>
          </a:clrChange>
        </a:blip>
        <a:srcRect/>
        <a:stretch>
          <a:fillRect/>
        </a:stretch>
      </xdr:blipFill>
      <xdr:spPr bwMode="auto">
        <a:xfrm>
          <a:off x="0" y="0"/>
          <a:ext cx="1028700" cy="422329"/>
        </a:xfrm>
        <a:prstGeom prst="rect">
          <a:avLst/>
        </a:prstGeom>
        <a:noFill/>
      </xdr:spPr>
    </xdr:pic>
    <xdr:clientData/>
  </xdr:twoCellAnchor>
  <xdr:twoCellAnchor>
    <xdr:from>
      <xdr:col>7</xdr:col>
      <xdr:colOff>361951</xdr:colOff>
      <xdr:row>33</xdr:row>
      <xdr:rowOff>114300</xdr:rowOff>
    </xdr:from>
    <xdr:to>
      <xdr:col>11</xdr:col>
      <xdr:colOff>304801</xdr:colOff>
      <xdr:row>36</xdr:row>
      <xdr:rowOff>42975</xdr:rowOff>
    </xdr:to>
    <xdr:sp macro="" textlink="">
      <xdr:nvSpPr>
        <xdr:cNvPr id="6" name="5 Rectángulo redondeado"/>
        <xdr:cNvSpPr/>
      </xdr:nvSpPr>
      <xdr:spPr bwMode="auto">
        <a:xfrm>
          <a:off x="3962401" y="5924550"/>
          <a:ext cx="2000250" cy="471600"/>
        </a:xfrm>
        <a:prstGeom prst="roundRect">
          <a:avLst/>
        </a:prstGeom>
        <a:solidFill>
          <a:schemeClr val="accent6">
            <a:lumMod val="75000"/>
          </a:schemeClr>
        </a:solidFill>
        <a:ln>
          <a:headEnd type="none" w="med" len="med"/>
          <a:tailEnd type="none" w="med" len="med"/>
        </a:ln>
      </xdr:spPr>
      <xdr:style>
        <a:lnRef idx="3">
          <a:schemeClr val="lt1"/>
        </a:lnRef>
        <a:fillRef idx="1">
          <a:schemeClr val="accent2"/>
        </a:fillRef>
        <a:effectRef idx="1">
          <a:schemeClr val="accent2"/>
        </a:effectRef>
        <a:fontRef idx="minor">
          <a:schemeClr val="lt1"/>
        </a:fontRef>
      </xdr:style>
      <xdr:txBody>
        <a:bodyPr vertOverflow="clip" wrap="square" lIns="18288" tIns="0" rIns="0" bIns="0" rtlCol="0" anchor="ctr" upright="1"/>
        <a:lstStyle/>
        <a:p>
          <a:pPr algn="ctr"/>
          <a:r>
            <a:rPr lang="es-ES" sz="900" b="1">
              <a:latin typeface="Arial" pitchFamily="34" charset="0"/>
              <a:cs typeface="Arial" pitchFamily="34" charset="0"/>
            </a:rPr>
            <a:t>Cuba:</a:t>
          </a:r>
          <a:r>
            <a:rPr lang="es-ES" sz="900" b="1" baseline="0">
              <a:latin typeface="Arial" pitchFamily="34" charset="0"/>
              <a:cs typeface="Arial" pitchFamily="34" charset="0"/>
            </a:rPr>
            <a:t>  5.3 ha / incendio</a:t>
          </a:r>
          <a:endParaRPr lang="es-ES" sz="900" b="1">
            <a:latin typeface="Arial" pitchFamily="34" charset="0"/>
            <a:cs typeface="Arial" pitchFamily="34" charset="0"/>
          </a:endParaRPr>
        </a:p>
      </xdr:txBody>
    </xdr:sp>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1028700</xdr:colOff>
      <xdr:row>1</xdr:row>
      <xdr:rowOff>41329</xdr:rowOff>
    </xdr:to>
    <xdr:pic>
      <xdr:nvPicPr>
        <xdr:cNvPr id="2" name="Picture 8" descr="Logo Izquierda Oficial"/>
        <xdr:cNvPicPr>
          <a:picLocks noChangeAspect="1" noChangeArrowheads="1"/>
        </xdr:cNvPicPr>
      </xdr:nvPicPr>
      <xdr:blipFill>
        <a:blip xmlns:r="http://schemas.openxmlformats.org/officeDocument/2006/relationships" r:embed="rId1" cstate="print">
          <a:clrChange>
            <a:clrFrom>
              <a:srgbClr val="FEFEFE"/>
            </a:clrFrom>
            <a:clrTo>
              <a:srgbClr val="FEFEFE">
                <a:alpha val="0"/>
              </a:srgbClr>
            </a:clrTo>
          </a:clrChange>
        </a:blip>
        <a:srcRect/>
        <a:stretch>
          <a:fillRect/>
        </a:stretch>
      </xdr:blipFill>
      <xdr:spPr bwMode="auto">
        <a:xfrm>
          <a:off x="0" y="0"/>
          <a:ext cx="1028700" cy="422329"/>
        </a:xfrm>
        <a:prstGeom prst="rect">
          <a:avLst/>
        </a:prstGeom>
        <a:noFill/>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1028700</xdr:colOff>
      <xdr:row>1</xdr:row>
      <xdr:rowOff>41329</xdr:rowOff>
    </xdr:to>
    <xdr:pic>
      <xdr:nvPicPr>
        <xdr:cNvPr id="2" name="Picture 8" descr="Logo Izquierda Oficial"/>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1028700" cy="422329"/>
        </a:xfrm>
        <a:prstGeom prst="rect">
          <a:avLst/>
        </a:prstGeom>
        <a:noFill/>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1028700</xdr:colOff>
      <xdr:row>1</xdr:row>
      <xdr:rowOff>41329</xdr:rowOff>
    </xdr:to>
    <xdr:pic>
      <xdr:nvPicPr>
        <xdr:cNvPr id="2" name="Picture 8" descr="Logo Izquierda Oficial"/>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0" y="0"/>
          <a:ext cx="1028700" cy="422329"/>
        </a:xfrm>
        <a:prstGeom prst="rect">
          <a:avLst/>
        </a:prstGeom>
        <a:noFill/>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1028700</xdr:colOff>
      <xdr:row>1</xdr:row>
      <xdr:rowOff>41329</xdr:rowOff>
    </xdr:to>
    <xdr:pic>
      <xdr:nvPicPr>
        <xdr:cNvPr id="2" name="Picture 8" descr="Logo Izquierda Oficial"/>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1028700" cy="422329"/>
        </a:xfrm>
        <a:prstGeom prst="rect">
          <a:avLst/>
        </a:prstGeom>
        <a:noFill/>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276225</xdr:colOff>
      <xdr:row>120</xdr:row>
      <xdr:rowOff>133349</xdr:rowOff>
    </xdr:from>
    <xdr:to>
      <xdr:col>8</xdr:col>
      <xdr:colOff>563850</xdr:colOff>
      <xdr:row>133</xdr:row>
      <xdr:rowOff>104775</xdr:rowOff>
    </xdr:to>
    <xdr:grpSp>
      <xdr:nvGrpSpPr>
        <xdr:cNvPr id="28" name="27 Grupo"/>
        <xdr:cNvGrpSpPr/>
      </xdr:nvGrpSpPr>
      <xdr:grpSpPr>
        <a:xfrm>
          <a:off x="276225" y="17268824"/>
          <a:ext cx="6374100" cy="2171701"/>
          <a:chOff x="276225" y="15106649"/>
          <a:chExt cx="5821650" cy="2171701"/>
        </a:xfrm>
      </xdr:grpSpPr>
      <xdr:sp macro="" textlink="">
        <xdr:nvSpPr>
          <xdr:cNvPr id="24" name="23 Rectángulo redondeado"/>
          <xdr:cNvSpPr/>
        </xdr:nvSpPr>
        <xdr:spPr bwMode="auto">
          <a:xfrm>
            <a:off x="2257425" y="15106649"/>
            <a:ext cx="1725900" cy="2171701"/>
          </a:xfrm>
          <a:prstGeom prst="roundRect">
            <a:avLst/>
          </a:prstGeom>
          <a:solidFill>
            <a:schemeClr val="accent3"/>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t" anchorCtr="0" upright="1"/>
          <a:lstStyle/>
          <a:p>
            <a:pPr algn="ctr"/>
            <a:r>
              <a:rPr lang="es-ES" sz="1100" b="1">
                <a:solidFill>
                  <a:schemeClr val="accent3">
                    <a:lumMod val="50000"/>
                  </a:schemeClr>
                </a:solidFill>
                <a:latin typeface="Arial" pitchFamily="34" charset="0"/>
                <a:cs typeface="Arial" pitchFamily="34" charset="0"/>
              </a:rPr>
              <a:t>Máximas</a:t>
            </a:r>
          </a:p>
        </xdr:txBody>
      </xdr:sp>
      <xdr:sp macro="" textlink="">
        <xdr:nvSpPr>
          <xdr:cNvPr id="25" name="24 Rectángulo redondeado"/>
          <xdr:cNvSpPr/>
        </xdr:nvSpPr>
        <xdr:spPr bwMode="auto">
          <a:xfrm>
            <a:off x="4333875" y="15106649"/>
            <a:ext cx="1764000" cy="2171701"/>
          </a:xfrm>
          <a:prstGeom prst="roundRect">
            <a:avLst/>
          </a:prstGeom>
          <a:solidFill>
            <a:schemeClr val="accent3"/>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t" anchorCtr="0" upright="1"/>
          <a:lstStyle/>
          <a:p>
            <a:pPr algn="ctr"/>
            <a:r>
              <a:rPr lang="es-ES" sz="1100" b="1">
                <a:solidFill>
                  <a:schemeClr val="accent3">
                    <a:lumMod val="50000"/>
                  </a:schemeClr>
                </a:solidFill>
                <a:latin typeface="Arial" pitchFamily="34" charset="0"/>
                <a:cs typeface="Arial" pitchFamily="34" charset="0"/>
              </a:rPr>
              <a:t>Mínimas</a:t>
            </a:r>
          </a:p>
        </xdr:txBody>
      </xdr:sp>
      <xdr:sp macro="" textlink="">
        <xdr:nvSpPr>
          <xdr:cNvPr id="23" name="22 Rectángulo redondeado"/>
          <xdr:cNvSpPr/>
        </xdr:nvSpPr>
        <xdr:spPr bwMode="auto">
          <a:xfrm>
            <a:off x="276225" y="15106649"/>
            <a:ext cx="1764000" cy="2171701"/>
          </a:xfrm>
          <a:prstGeom prst="roundRect">
            <a:avLst/>
          </a:prstGeom>
          <a:solidFill>
            <a:schemeClr val="accent3"/>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t" anchorCtr="0" upright="1"/>
          <a:lstStyle/>
          <a:p>
            <a:pPr algn="ctr"/>
            <a:r>
              <a:rPr lang="es-ES" sz="1100" b="1">
                <a:solidFill>
                  <a:schemeClr val="accent3">
                    <a:lumMod val="50000"/>
                  </a:schemeClr>
                </a:solidFill>
                <a:latin typeface="Arial" pitchFamily="34" charset="0"/>
                <a:cs typeface="Arial" pitchFamily="34" charset="0"/>
              </a:rPr>
              <a:t>Región</a:t>
            </a:r>
          </a:p>
        </xdr:txBody>
      </xdr:sp>
    </xdr:grpSp>
    <xdr:clientData/>
  </xdr:twoCellAnchor>
  <xdr:twoCellAnchor>
    <xdr:from>
      <xdr:col>0</xdr:col>
      <xdr:colOff>495300</xdr:colOff>
      <xdr:row>123</xdr:row>
      <xdr:rowOff>1</xdr:rowOff>
    </xdr:from>
    <xdr:to>
      <xdr:col>1</xdr:col>
      <xdr:colOff>564675</xdr:colOff>
      <xdr:row>126</xdr:row>
      <xdr:rowOff>0</xdr:rowOff>
    </xdr:to>
    <xdr:sp macro="" textlink="">
      <xdr:nvSpPr>
        <xdr:cNvPr id="6" name="5 Rectángulo redondeado"/>
        <xdr:cNvSpPr/>
      </xdr:nvSpPr>
      <xdr:spPr bwMode="auto">
        <a:xfrm>
          <a:off x="495300" y="15487651"/>
          <a:ext cx="1260000" cy="514349"/>
        </a:xfrm>
        <a:prstGeom prst="roundRect">
          <a:avLst/>
        </a:prstGeom>
        <a:solidFill>
          <a:schemeClr val="accent3">
            <a:lumMod val="20000"/>
            <a:lumOff val="80000"/>
          </a:schemeClr>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lang="es-ES" sz="900" b="1">
              <a:solidFill>
                <a:schemeClr val="accent3">
                  <a:lumMod val="50000"/>
                </a:schemeClr>
              </a:solidFill>
              <a:latin typeface="Arial" pitchFamily="34" charset="0"/>
              <a:cs typeface="Arial" pitchFamily="34" charset="0"/>
            </a:rPr>
            <a:t>Occidental</a:t>
          </a:r>
        </a:p>
      </xdr:txBody>
    </xdr:sp>
    <xdr:clientData/>
  </xdr:twoCellAnchor>
  <xdr:twoCellAnchor>
    <xdr:from>
      <xdr:col>1</xdr:col>
      <xdr:colOff>1304924</xdr:colOff>
      <xdr:row>123</xdr:row>
      <xdr:rowOff>1</xdr:rowOff>
    </xdr:from>
    <xdr:to>
      <xdr:col>3</xdr:col>
      <xdr:colOff>705599</xdr:colOff>
      <xdr:row>126</xdr:row>
      <xdr:rowOff>25651</xdr:rowOff>
    </xdr:to>
    <xdr:sp macro="" textlink="">
      <xdr:nvSpPr>
        <xdr:cNvPr id="15" name="14 Rectángulo redondeado"/>
        <xdr:cNvSpPr/>
      </xdr:nvSpPr>
      <xdr:spPr bwMode="auto">
        <a:xfrm>
          <a:off x="2495549" y="17021176"/>
          <a:ext cx="1620000" cy="540000"/>
        </a:xfrm>
        <a:prstGeom prst="roundRect">
          <a:avLst/>
        </a:prstGeom>
        <a:solidFill>
          <a:schemeClr val="accent3">
            <a:lumMod val="20000"/>
            <a:lumOff val="80000"/>
          </a:schemeClr>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marL="0" marR="0" indent="0" algn="ctr" defTabSz="914400" eaLnBrk="1" fontAlgn="auto" latinLnBrk="0" hangingPunct="1">
            <a:lnSpc>
              <a:spcPct val="100000"/>
            </a:lnSpc>
            <a:spcBef>
              <a:spcPts val="0"/>
            </a:spcBef>
            <a:spcAft>
              <a:spcPts val="0"/>
            </a:spcAft>
            <a:buClrTx/>
            <a:buSzTx/>
            <a:buFontTx/>
            <a:buNone/>
            <a:tabLst/>
            <a:defRPr/>
          </a:pPr>
          <a:r>
            <a:rPr lang="es-ES" sz="900" b="0">
              <a:solidFill>
                <a:schemeClr val="accent3">
                  <a:lumMod val="50000"/>
                </a:schemeClr>
              </a:solidFill>
              <a:latin typeface="Arial" pitchFamily="34" charset="0"/>
              <a:ea typeface="+mn-ea"/>
              <a:cs typeface="Arial" pitchFamily="34" charset="0"/>
            </a:rPr>
            <a:t>38,2 </a:t>
          </a:r>
          <a:r>
            <a:rPr lang="es-ES" sz="900" b="0">
              <a:solidFill>
                <a:schemeClr val="accent3">
                  <a:lumMod val="50000"/>
                </a:schemeClr>
              </a:solidFill>
              <a:latin typeface="Arial"/>
              <a:ea typeface="+mn-ea"/>
              <a:cs typeface="Arial"/>
            </a:rPr>
            <a:t>˚</a:t>
          </a:r>
          <a:r>
            <a:rPr lang="es-ES" sz="900" b="0">
              <a:solidFill>
                <a:schemeClr val="accent3">
                  <a:lumMod val="50000"/>
                </a:schemeClr>
              </a:solidFill>
              <a:latin typeface="Arial" pitchFamily="34" charset="0"/>
              <a:ea typeface="+mn-ea"/>
              <a:cs typeface="Arial" pitchFamily="34" charset="0"/>
            </a:rPr>
            <a:t>C </a:t>
          </a:r>
        </a:p>
        <a:p>
          <a:pPr marL="0" marR="0" indent="0" algn="ctr" defTabSz="914400" eaLnBrk="1" fontAlgn="auto" latinLnBrk="0" hangingPunct="1">
            <a:lnSpc>
              <a:spcPct val="100000"/>
            </a:lnSpc>
            <a:spcBef>
              <a:spcPts val="0"/>
            </a:spcBef>
            <a:spcAft>
              <a:spcPts val="0"/>
            </a:spcAft>
            <a:buClrTx/>
            <a:buSzTx/>
            <a:buFontTx/>
            <a:buNone/>
            <a:tabLst/>
            <a:defRPr/>
          </a:pPr>
          <a:r>
            <a:rPr lang="es-ES" sz="800" b="0">
              <a:solidFill>
                <a:schemeClr val="accent3">
                  <a:lumMod val="50000"/>
                </a:schemeClr>
              </a:solidFill>
              <a:latin typeface="Arial" pitchFamily="34" charset="0"/>
              <a:ea typeface="+mn-ea"/>
              <a:cs typeface="Arial" pitchFamily="34" charset="0"/>
            </a:rPr>
            <a:t>Casablanca</a:t>
          </a:r>
        </a:p>
        <a:p>
          <a:pPr marL="0" marR="0" indent="0" algn="ctr" defTabSz="914400" eaLnBrk="1" fontAlgn="auto" latinLnBrk="0" hangingPunct="1">
            <a:lnSpc>
              <a:spcPct val="100000"/>
            </a:lnSpc>
            <a:spcBef>
              <a:spcPts val="0"/>
            </a:spcBef>
            <a:spcAft>
              <a:spcPts val="0"/>
            </a:spcAft>
            <a:buClrTx/>
            <a:buSzTx/>
            <a:buFontTx/>
            <a:buNone/>
            <a:tabLst/>
            <a:defRPr/>
          </a:pPr>
          <a:r>
            <a:rPr lang="es-ES" sz="800" b="0">
              <a:solidFill>
                <a:schemeClr val="accent3">
                  <a:lumMod val="50000"/>
                </a:schemeClr>
              </a:solidFill>
              <a:latin typeface="Arial" pitchFamily="34" charset="0"/>
              <a:ea typeface="+mn-ea"/>
              <a:cs typeface="Arial" pitchFamily="34" charset="0"/>
            </a:rPr>
            <a:t>La Habana,</a:t>
          </a:r>
          <a:r>
            <a:rPr lang="es-ES" sz="800" b="0" baseline="0">
              <a:solidFill>
                <a:schemeClr val="accent3">
                  <a:lumMod val="50000"/>
                </a:schemeClr>
              </a:solidFill>
              <a:latin typeface="Arial" pitchFamily="34" charset="0"/>
              <a:ea typeface="+mn-ea"/>
              <a:cs typeface="Arial" pitchFamily="34" charset="0"/>
            </a:rPr>
            <a:t> </a:t>
          </a:r>
          <a:r>
            <a:rPr lang="es-ES" sz="800" b="0">
              <a:solidFill>
                <a:schemeClr val="accent3">
                  <a:lumMod val="50000"/>
                </a:schemeClr>
              </a:solidFill>
              <a:latin typeface="Arial" pitchFamily="34" charset="0"/>
              <a:ea typeface="+mn-ea"/>
              <a:cs typeface="Arial" pitchFamily="34" charset="0"/>
            </a:rPr>
            <a:t>12/09/2015</a:t>
          </a:r>
        </a:p>
      </xdr:txBody>
    </xdr:sp>
    <xdr:clientData/>
  </xdr:twoCellAnchor>
  <xdr:twoCellAnchor>
    <xdr:from>
      <xdr:col>5</xdr:col>
      <xdr:colOff>438149</xdr:colOff>
      <xdr:row>123</xdr:row>
      <xdr:rowOff>1</xdr:rowOff>
    </xdr:from>
    <xdr:to>
      <xdr:col>8</xdr:col>
      <xdr:colOff>466724</xdr:colOff>
      <xdr:row>126</xdr:row>
      <xdr:rowOff>0</xdr:rowOff>
    </xdr:to>
    <xdr:sp macro="" textlink="">
      <xdr:nvSpPr>
        <xdr:cNvPr id="16" name="15 Rectángulo redondeado"/>
        <xdr:cNvSpPr/>
      </xdr:nvSpPr>
      <xdr:spPr bwMode="auto">
        <a:xfrm>
          <a:off x="4705349" y="17021176"/>
          <a:ext cx="1666875" cy="514349"/>
        </a:xfrm>
        <a:prstGeom prst="roundRect">
          <a:avLst/>
        </a:prstGeom>
        <a:solidFill>
          <a:schemeClr val="accent3">
            <a:lumMod val="20000"/>
            <a:lumOff val="80000"/>
          </a:schemeClr>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marL="0" indent="0" algn="ctr"/>
          <a:r>
            <a:rPr lang="es-ES" sz="900" b="0">
              <a:solidFill>
                <a:schemeClr val="accent3">
                  <a:lumMod val="50000"/>
                </a:schemeClr>
              </a:solidFill>
              <a:latin typeface="Arial" pitchFamily="34" charset="0"/>
              <a:ea typeface="+mn-ea"/>
              <a:cs typeface="Arial" pitchFamily="34" charset="0"/>
            </a:rPr>
            <a:t>0,6</a:t>
          </a:r>
          <a:r>
            <a:rPr lang="es-ES" sz="1000" b="0">
              <a:solidFill>
                <a:schemeClr val="accent3">
                  <a:lumMod val="50000"/>
                </a:schemeClr>
              </a:solidFill>
              <a:latin typeface="Arial" pitchFamily="34" charset="0"/>
              <a:ea typeface="+mn-ea"/>
              <a:cs typeface="Arial" pitchFamily="34" charset="0"/>
            </a:rPr>
            <a:t> </a:t>
          </a:r>
          <a:r>
            <a:rPr lang="es-ES" sz="1000" b="0">
              <a:solidFill>
                <a:schemeClr val="accent3">
                  <a:lumMod val="50000"/>
                </a:schemeClr>
              </a:solidFill>
              <a:latin typeface="Arial"/>
              <a:ea typeface="+mn-ea"/>
              <a:cs typeface="Arial"/>
            </a:rPr>
            <a:t>˚</a:t>
          </a:r>
          <a:r>
            <a:rPr lang="es-ES" sz="900" b="0">
              <a:solidFill>
                <a:schemeClr val="accent3">
                  <a:lumMod val="50000"/>
                </a:schemeClr>
              </a:solidFill>
              <a:latin typeface="Arial" pitchFamily="34" charset="0"/>
              <a:ea typeface="+mn-ea"/>
              <a:cs typeface="Arial" pitchFamily="34" charset="0"/>
            </a:rPr>
            <a:t>C </a:t>
          </a:r>
        </a:p>
        <a:p>
          <a:pPr marL="0" indent="0" algn="ctr"/>
          <a:r>
            <a:rPr lang="es-ES" sz="800" b="0">
              <a:solidFill>
                <a:schemeClr val="accent3">
                  <a:lumMod val="50000"/>
                </a:schemeClr>
              </a:solidFill>
              <a:latin typeface="Arial" pitchFamily="34" charset="0"/>
              <a:ea typeface="+mn-ea"/>
              <a:cs typeface="Arial" pitchFamily="34" charset="0"/>
            </a:rPr>
            <a:t>Est. Bainoa,  La Habana </a:t>
          </a:r>
        </a:p>
        <a:p>
          <a:pPr marL="0" indent="0" algn="ctr"/>
          <a:r>
            <a:rPr lang="es-ES" sz="800" b="0">
              <a:solidFill>
                <a:schemeClr val="accent3">
                  <a:lumMod val="50000"/>
                </a:schemeClr>
              </a:solidFill>
              <a:latin typeface="Arial" pitchFamily="34" charset="0"/>
              <a:ea typeface="+mn-ea"/>
              <a:cs typeface="Arial" pitchFamily="34" charset="0"/>
            </a:rPr>
            <a:t>18/2/1996</a:t>
          </a:r>
        </a:p>
      </xdr:txBody>
    </xdr:sp>
    <xdr:clientData/>
  </xdr:twoCellAnchor>
  <xdr:twoCellAnchor>
    <xdr:from>
      <xdr:col>0</xdr:col>
      <xdr:colOff>495300</xdr:colOff>
      <xdr:row>126</xdr:row>
      <xdr:rowOff>85726</xdr:rowOff>
    </xdr:from>
    <xdr:to>
      <xdr:col>1</xdr:col>
      <xdr:colOff>564675</xdr:colOff>
      <xdr:row>129</xdr:row>
      <xdr:rowOff>85725</xdr:rowOff>
    </xdr:to>
    <xdr:sp macro="" textlink="">
      <xdr:nvSpPr>
        <xdr:cNvPr id="17" name="16 Rectángulo redondeado"/>
        <xdr:cNvSpPr/>
      </xdr:nvSpPr>
      <xdr:spPr bwMode="auto">
        <a:xfrm>
          <a:off x="495300" y="16087726"/>
          <a:ext cx="1260000" cy="514349"/>
        </a:xfrm>
        <a:prstGeom prst="roundRect">
          <a:avLst/>
        </a:prstGeom>
        <a:solidFill>
          <a:schemeClr val="accent3">
            <a:lumMod val="20000"/>
            <a:lumOff val="80000"/>
          </a:schemeClr>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lang="es-ES" sz="900" b="1">
              <a:solidFill>
                <a:schemeClr val="accent3">
                  <a:lumMod val="50000"/>
                </a:schemeClr>
              </a:solidFill>
              <a:latin typeface="Arial" pitchFamily="34" charset="0"/>
              <a:cs typeface="Arial" pitchFamily="34" charset="0"/>
            </a:rPr>
            <a:t>Central</a:t>
          </a:r>
        </a:p>
      </xdr:txBody>
    </xdr:sp>
    <xdr:clientData/>
  </xdr:twoCellAnchor>
  <xdr:twoCellAnchor>
    <xdr:from>
      <xdr:col>1</xdr:col>
      <xdr:colOff>1304924</xdr:colOff>
      <xdr:row>126</xdr:row>
      <xdr:rowOff>85726</xdr:rowOff>
    </xdr:from>
    <xdr:to>
      <xdr:col>3</xdr:col>
      <xdr:colOff>705599</xdr:colOff>
      <xdr:row>129</xdr:row>
      <xdr:rowOff>111376</xdr:rowOff>
    </xdr:to>
    <xdr:sp macro="" textlink="">
      <xdr:nvSpPr>
        <xdr:cNvPr id="18" name="17 Rectángulo redondeado"/>
        <xdr:cNvSpPr/>
      </xdr:nvSpPr>
      <xdr:spPr bwMode="auto">
        <a:xfrm>
          <a:off x="2495549" y="17621251"/>
          <a:ext cx="1620000" cy="540000"/>
        </a:xfrm>
        <a:prstGeom prst="roundRect">
          <a:avLst/>
        </a:prstGeom>
        <a:solidFill>
          <a:schemeClr val="accent3">
            <a:lumMod val="20000"/>
            <a:lumOff val="80000"/>
          </a:schemeClr>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marL="0" indent="0" algn="ctr"/>
          <a:r>
            <a:rPr lang="es-ES" sz="900" b="0">
              <a:solidFill>
                <a:schemeClr val="accent3">
                  <a:lumMod val="50000"/>
                </a:schemeClr>
              </a:solidFill>
              <a:latin typeface="Arial" pitchFamily="34" charset="0"/>
              <a:ea typeface="+mn-ea"/>
              <a:cs typeface="Arial" pitchFamily="34" charset="0"/>
            </a:rPr>
            <a:t>38,5</a:t>
          </a:r>
          <a:r>
            <a:rPr lang="es-ES" sz="1000" b="0">
              <a:solidFill>
                <a:schemeClr val="accent3">
                  <a:lumMod val="50000"/>
                </a:schemeClr>
              </a:solidFill>
              <a:latin typeface="Arial" pitchFamily="34" charset="0"/>
              <a:ea typeface="+mn-ea"/>
              <a:cs typeface="Arial" pitchFamily="34" charset="0"/>
            </a:rPr>
            <a:t> </a:t>
          </a:r>
          <a:r>
            <a:rPr lang="es-ES" sz="1000" b="0">
              <a:solidFill>
                <a:schemeClr val="accent3">
                  <a:lumMod val="50000"/>
                </a:schemeClr>
              </a:solidFill>
              <a:latin typeface="Arial"/>
              <a:ea typeface="+mn-ea"/>
              <a:cs typeface="Arial"/>
            </a:rPr>
            <a:t>˚</a:t>
          </a:r>
          <a:r>
            <a:rPr lang="es-ES" sz="900" b="0">
              <a:solidFill>
                <a:schemeClr val="accent3">
                  <a:lumMod val="50000"/>
                </a:schemeClr>
              </a:solidFill>
              <a:latin typeface="Arial" pitchFamily="34" charset="0"/>
              <a:ea typeface="+mn-ea"/>
              <a:cs typeface="Arial" pitchFamily="34" charset="0"/>
            </a:rPr>
            <a:t>C</a:t>
          </a:r>
        </a:p>
        <a:p>
          <a:pPr marL="0" indent="0" algn="ctr"/>
          <a:r>
            <a:rPr lang="es-ES" sz="800" b="0">
              <a:solidFill>
                <a:schemeClr val="accent3">
                  <a:lumMod val="50000"/>
                </a:schemeClr>
              </a:solidFill>
              <a:latin typeface="Arial" pitchFamily="34" charset="0"/>
              <a:ea typeface="+mn-ea"/>
              <a:cs typeface="Arial" pitchFamily="34" charset="0"/>
            </a:rPr>
            <a:t>Est. Sancti Spíritus, 28/8/1952</a:t>
          </a:r>
        </a:p>
      </xdr:txBody>
    </xdr:sp>
    <xdr:clientData/>
  </xdr:twoCellAnchor>
  <xdr:twoCellAnchor>
    <xdr:from>
      <xdr:col>5</xdr:col>
      <xdr:colOff>438150</xdr:colOff>
      <xdr:row>126</xdr:row>
      <xdr:rowOff>85726</xdr:rowOff>
    </xdr:from>
    <xdr:to>
      <xdr:col>8</xdr:col>
      <xdr:colOff>476250</xdr:colOff>
      <xdr:row>129</xdr:row>
      <xdr:rowOff>123825</xdr:rowOff>
    </xdr:to>
    <xdr:sp macro="" textlink="">
      <xdr:nvSpPr>
        <xdr:cNvPr id="19" name="18 Rectángulo redondeado"/>
        <xdr:cNvSpPr/>
      </xdr:nvSpPr>
      <xdr:spPr bwMode="auto">
        <a:xfrm>
          <a:off x="4705350" y="17621251"/>
          <a:ext cx="1676400" cy="552449"/>
        </a:xfrm>
        <a:prstGeom prst="roundRect">
          <a:avLst/>
        </a:prstGeom>
        <a:solidFill>
          <a:schemeClr val="accent3">
            <a:lumMod val="20000"/>
            <a:lumOff val="80000"/>
          </a:schemeClr>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marL="0" indent="0" algn="ctr"/>
          <a:r>
            <a:rPr lang="es-ES" sz="900" b="0">
              <a:solidFill>
                <a:schemeClr val="accent3">
                  <a:lumMod val="50000"/>
                </a:schemeClr>
              </a:solidFill>
              <a:latin typeface="Arial" pitchFamily="34" charset="0"/>
              <a:ea typeface="+mn-ea"/>
              <a:cs typeface="Arial" pitchFamily="34" charset="0"/>
            </a:rPr>
            <a:t>1,8</a:t>
          </a:r>
          <a:r>
            <a:rPr lang="es-ES" sz="1000" b="0">
              <a:solidFill>
                <a:schemeClr val="accent3">
                  <a:lumMod val="50000"/>
                </a:schemeClr>
              </a:solidFill>
              <a:latin typeface="Arial" pitchFamily="34" charset="0"/>
              <a:ea typeface="+mn-ea"/>
              <a:cs typeface="Arial" pitchFamily="34" charset="0"/>
            </a:rPr>
            <a:t> </a:t>
          </a:r>
          <a:r>
            <a:rPr lang="es-ES" sz="1000" b="0">
              <a:solidFill>
                <a:schemeClr val="accent3">
                  <a:lumMod val="50000"/>
                </a:schemeClr>
              </a:solidFill>
              <a:latin typeface="Arial"/>
              <a:ea typeface="+mn-ea"/>
              <a:cs typeface="Arial"/>
            </a:rPr>
            <a:t>˚</a:t>
          </a:r>
          <a:r>
            <a:rPr lang="es-ES" sz="900" b="0">
              <a:solidFill>
                <a:schemeClr val="accent3">
                  <a:lumMod val="50000"/>
                </a:schemeClr>
              </a:solidFill>
              <a:latin typeface="Arial" pitchFamily="34" charset="0"/>
              <a:ea typeface="+mn-ea"/>
              <a:cs typeface="Arial" pitchFamily="34" charset="0"/>
            </a:rPr>
            <a:t>C</a:t>
          </a:r>
        </a:p>
        <a:p>
          <a:pPr marL="0" indent="0" algn="ctr"/>
          <a:r>
            <a:rPr lang="es-ES" sz="800" b="0">
              <a:solidFill>
                <a:schemeClr val="accent3">
                  <a:lumMod val="50000"/>
                </a:schemeClr>
              </a:solidFill>
              <a:latin typeface="Arial" pitchFamily="34" charset="0"/>
              <a:ea typeface="+mn-ea"/>
              <a:cs typeface="Arial" pitchFamily="34" charset="0"/>
            </a:rPr>
            <a:t>Est. Ciego de Ávila</a:t>
          </a:r>
        </a:p>
        <a:p>
          <a:pPr marL="0" indent="0" algn="ctr"/>
          <a:r>
            <a:rPr lang="es-ES" sz="800" b="0">
              <a:solidFill>
                <a:schemeClr val="accent3">
                  <a:lumMod val="50000"/>
                </a:schemeClr>
              </a:solidFill>
              <a:latin typeface="Arial" pitchFamily="34" charset="0"/>
              <a:ea typeface="+mn-ea"/>
              <a:cs typeface="Arial" pitchFamily="34" charset="0"/>
            </a:rPr>
            <a:t>2/3/1968</a:t>
          </a:r>
        </a:p>
      </xdr:txBody>
    </xdr:sp>
    <xdr:clientData/>
  </xdr:twoCellAnchor>
  <xdr:twoCellAnchor>
    <xdr:from>
      <xdr:col>0</xdr:col>
      <xdr:colOff>495300</xdr:colOff>
      <xdr:row>130</xdr:row>
      <xdr:rowOff>1</xdr:rowOff>
    </xdr:from>
    <xdr:to>
      <xdr:col>1</xdr:col>
      <xdr:colOff>564675</xdr:colOff>
      <xdr:row>133</xdr:row>
      <xdr:rowOff>0</xdr:rowOff>
    </xdr:to>
    <xdr:sp macro="" textlink="">
      <xdr:nvSpPr>
        <xdr:cNvPr id="20" name="19 Rectángulo redondeado"/>
        <xdr:cNvSpPr/>
      </xdr:nvSpPr>
      <xdr:spPr bwMode="auto">
        <a:xfrm>
          <a:off x="495300" y="16687801"/>
          <a:ext cx="1260000" cy="514349"/>
        </a:xfrm>
        <a:prstGeom prst="roundRect">
          <a:avLst/>
        </a:prstGeom>
        <a:solidFill>
          <a:schemeClr val="accent3">
            <a:lumMod val="20000"/>
            <a:lumOff val="80000"/>
          </a:schemeClr>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lang="es-ES" sz="900" b="1">
              <a:solidFill>
                <a:schemeClr val="accent3">
                  <a:lumMod val="50000"/>
                </a:schemeClr>
              </a:solidFill>
              <a:latin typeface="Arial" pitchFamily="34" charset="0"/>
              <a:cs typeface="Arial" pitchFamily="34" charset="0"/>
            </a:rPr>
            <a:t>Oriental</a:t>
          </a:r>
        </a:p>
      </xdr:txBody>
    </xdr:sp>
    <xdr:clientData/>
  </xdr:twoCellAnchor>
  <xdr:twoCellAnchor>
    <xdr:from>
      <xdr:col>1</xdr:col>
      <xdr:colOff>1304924</xdr:colOff>
      <xdr:row>130</xdr:row>
      <xdr:rowOff>1</xdr:rowOff>
    </xdr:from>
    <xdr:to>
      <xdr:col>3</xdr:col>
      <xdr:colOff>705599</xdr:colOff>
      <xdr:row>133</xdr:row>
      <xdr:rowOff>25651</xdr:rowOff>
    </xdr:to>
    <xdr:sp macro="" textlink="">
      <xdr:nvSpPr>
        <xdr:cNvPr id="21" name="20 Rectángulo redondeado"/>
        <xdr:cNvSpPr/>
      </xdr:nvSpPr>
      <xdr:spPr bwMode="auto">
        <a:xfrm>
          <a:off x="2495549" y="18221326"/>
          <a:ext cx="1620000" cy="540000"/>
        </a:xfrm>
        <a:prstGeom prst="roundRect">
          <a:avLst/>
        </a:prstGeom>
        <a:solidFill>
          <a:schemeClr val="accent3">
            <a:lumMod val="20000"/>
            <a:lumOff val="80000"/>
          </a:schemeClr>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rtl="1">
            <a:defRPr sz="1000"/>
          </a:pPr>
          <a:r>
            <a:rPr lang="es-ES" sz="900" b="0" i="0" strike="noStrike">
              <a:solidFill>
                <a:schemeClr val="accent3">
                  <a:lumMod val="50000"/>
                </a:schemeClr>
              </a:solidFill>
              <a:latin typeface="Arial"/>
              <a:cs typeface="Arial"/>
            </a:rPr>
            <a:t>39,1 ˚C </a:t>
          </a:r>
        </a:p>
        <a:p>
          <a:pPr algn="ctr" rtl="1">
            <a:defRPr sz="1000"/>
          </a:pPr>
          <a:r>
            <a:rPr lang="es-ES" sz="900" b="0" i="0" strike="noStrike">
              <a:solidFill>
                <a:schemeClr val="accent3">
                  <a:lumMod val="50000"/>
                </a:schemeClr>
              </a:solidFill>
              <a:latin typeface="Arial"/>
              <a:cs typeface="Arial"/>
            </a:rPr>
            <a:t>Veguitas</a:t>
          </a:r>
        </a:p>
        <a:p>
          <a:pPr algn="ctr" rtl="1">
            <a:defRPr sz="1000"/>
          </a:pPr>
          <a:r>
            <a:rPr lang="es-ES" sz="900" b="0" i="0" strike="noStrike">
              <a:solidFill>
                <a:schemeClr val="accent3">
                  <a:lumMod val="50000"/>
                </a:schemeClr>
              </a:solidFill>
              <a:latin typeface="Arial"/>
              <a:cs typeface="Arial"/>
            </a:rPr>
            <a:t>Granma, 30/06/2019</a:t>
          </a:r>
        </a:p>
      </xdr:txBody>
    </xdr:sp>
    <xdr:clientData/>
  </xdr:twoCellAnchor>
  <xdr:twoCellAnchor>
    <xdr:from>
      <xdr:col>5</xdr:col>
      <xdr:colOff>438150</xdr:colOff>
      <xdr:row>130</xdr:row>
      <xdr:rowOff>1</xdr:rowOff>
    </xdr:from>
    <xdr:to>
      <xdr:col>8</xdr:col>
      <xdr:colOff>495300</xdr:colOff>
      <xdr:row>133</xdr:row>
      <xdr:rowOff>1695</xdr:rowOff>
    </xdr:to>
    <xdr:sp macro="" textlink="">
      <xdr:nvSpPr>
        <xdr:cNvPr id="22" name="21 Rectángulo redondeado"/>
        <xdr:cNvSpPr/>
      </xdr:nvSpPr>
      <xdr:spPr bwMode="auto">
        <a:xfrm>
          <a:off x="4705350" y="18221326"/>
          <a:ext cx="1695450" cy="516044"/>
        </a:xfrm>
        <a:prstGeom prst="roundRect">
          <a:avLst/>
        </a:prstGeom>
        <a:solidFill>
          <a:schemeClr val="accent3">
            <a:lumMod val="20000"/>
            <a:lumOff val="80000"/>
          </a:schemeClr>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marL="0" marR="0" indent="0" algn="ctr" defTabSz="914400" eaLnBrk="1" fontAlgn="auto" latinLnBrk="0" hangingPunct="1">
            <a:lnSpc>
              <a:spcPct val="100000"/>
            </a:lnSpc>
            <a:spcBef>
              <a:spcPts val="0"/>
            </a:spcBef>
            <a:spcAft>
              <a:spcPts val="0"/>
            </a:spcAft>
            <a:buClrTx/>
            <a:buSzTx/>
            <a:buFontTx/>
            <a:buNone/>
            <a:tabLst/>
            <a:defRPr/>
          </a:pPr>
          <a:r>
            <a:rPr lang="es-ES" sz="900" b="0">
              <a:solidFill>
                <a:schemeClr val="accent3">
                  <a:lumMod val="50000"/>
                </a:schemeClr>
              </a:solidFill>
              <a:latin typeface="Arial" pitchFamily="34" charset="0"/>
              <a:ea typeface="+mn-ea"/>
              <a:cs typeface="Arial" pitchFamily="34" charset="0"/>
            </a:rPr>
            <a:t>3,0 </a:t>
          </a:r>
          <a:r>
            <a:rPr lang="es-ES" sz="900" b="0">
              <a:solidFill>
                <a:schemeClr val="accent3">
                  <a:lumMod val="50000"/>
                </a:schemeClr>
              </a:solidFill>
              <a:latin typeface="Arial"/>
              <a:ea typeface="+mn-ea"/>
              <a:cs typeface="Arial"/>
            </a:rPr>
            <a:t>˚</a:t>
          </a:r>
          <a:r>
            <a:rPr lang="es-ES" sz="900" b="0">
              <a:solidFill>
                <a:schemeClr val="accent3">
                  <a:lumMod val="50000"/>
                </a:schemeClr>
              </a:solidFill>
              <a:latin typeface="Arial" pitchFamily="34" charset="0"/>
              <a:ea typeface="+mn-ea"/>
              <a:cs typeface="Arial" pitchFamily="34" charset="0"/>
            </a:rPr>
            <a:t>C </a:t>
          </a:r>
        </a:p>
        <a:p>
          <a:pPr marL="0" marR="0" indent="0" algn="ctr" defTabSz="914400" eaLnBrk="1" fontAlgn="auto" latinLnBrk="0" hangingPunct="1">
            <a:lnSpc>
              <a:spcPct val="100000"/>
            </a:lnSpc>
            <a:spcBef>
              <a:spcPts val="0"/>
            </a:spcBef>
            <a:spcAft>
              <a:spcPts val="0"/>
            </a:spcAft>
            <a:buClrTx/>
            <a:buSzTx/>
            <a:buFontTx/>
            <a:buNone/>
            <a:tabLst/>
            <a:defRPr/>
          </a:pPr>
          <a:r>
            <a:rPr lang="es-ES" sz="800" b="0">
              <a:solidFill>
                <a:schemeClr val="accent3">
                  <a:lumMod val="50000"/>
                </a:schemeClr>
              </a:solidFill>
              <a:latin typeface="Arial" pitchFamily="34" charset="0"/>
              <a:ea typeface="+mn-ea"/>
              <a:cs typeface="Arial" pitchFamily="34" charset="0"/>
            </a:rPr>
            <a:t>Est.  Camagüey,  Camagüey  </a:t>
          </a:r>
        </a:p>
        <a:p>
          <a:pPr marL="0" marR="0" indent="0" algn="ctr" defTabSz="914400" eaLnBrk="1" fontAlgn="auto" latinLnBrk="0" hangingPunct="1">
            <a:lnSpc>
              <a:spcPct val="100000"/>
            </a:lnSpc>
            <a:spcBef>
              <a:spcPts val="0"/>
            </a:spcBef>
            <a:spcAft>
              <a:spcPts val="0"/>
            </a:spcAft>
            <a:buClrTx/>
            <a:buSzTx/>
            <a:buFontTx/>
            <a:buNone/>
            <a:tabLst/>
            <a:defRPr/>
          </a:pPr>
          <a:r>
            <a:rPr lang="es-ES" sz="800" b="0">
              <a:solidFill>
                <a:schemeClr val="accent3">
                  <a:lumMod val="50000"/>
                </a:schemeClr>
              </a:solidFill>
              <a:latin typeface="Arial" pitchFamily="34" charset="0"/>
              <a:ea typeface="+mn-ea"/>
              <a:cs typeface="Arial" pitchFamily="34" charset="0"/>
            </a:rPr>
            <a:t>5/2/1958</a:t>
          </a:r>
        </a:p>
      </xdr:txBody>
    </xdr:sp>
    <xdr:clientData/>
  </xdr:twoCellAnchor>
  <xdr:twoCellAnchor editAs="oneCell">
    <xdr:from>
      <xdr:col>0</xdr:col>
      <xdr:colOff>0</xdr:colOff>
      <xdr:row>0</xdr:row>
      <xdr:rowOff>0</xdr:rowOff>
    </xdr:from>
    <xdr:to>
      <xdr:col>0</xdr:col>
      <xdr:colOff>1028700</xdr:colOff>
      <xdr:row>1</xdr:row>
      <xdr:rowOff>41329</xdr:rowOff>
    </xdr:to>
    <xdr:pic>
      <xdr:nvPicPr>
        <xdr:cNvPr id="26" name="Picture 8" descr="Logo Izquierda Oficial"/>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1028700" cy="422329"/>
        </a:xfrm>
        <a:prstGeom prst="rect">
          <a:avLst/>
        </a:prstGeom>
        <a:noFill/>
      </xdr:spPr>
    </xdr:pic>
    <xdr:clientData/>
  </xdr:twoCellAnchor>
  <xdr:twoCellAnchor editAs="oneCell">
    <xdr:from>
      <xdr:col>0</xdr:col>
      <xdr:colOff>0</xdr:colOff>
      <xdr:row>73</xdr:row>
      <xdr:rowOff>0</xdr:rowOff>
    </xdr:from>
    <xdr:to>
      <xdr:col>0</xdr:col>
      <xdr:colOff>1028700</xdr:colOff>
      <xdr:row>74</xdr:row>
      <xdr:rowOff>41329</xdr:rowOff>
    </xdr:to>
    <xdr:pic>
      <xdr:nvPicPr>
        <xdr:cNvPr id="27" name="Picture 8" descr="Logo Izquierda Oficial"/>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0" y="10058400"/>
          <a:ext cx="1028700" cy="422329"/>
        </a:xfrm>
        <a:prstGeom prst="rect">
          <a:avLst/>
        </a:prstGeom>
        <a:noFill/>
      </xdr:spPr>
    </xdr:pic>
    <xdr:clientData/>
  </xdr:twoCellAnchor>
</xdr:wsDr>
</file>

<file path=xl/drawings/drawing40.xml><?xml version="1.0" encoding="utf-8"?>
<xdr:wsDr xmlns:xdr="http://schemas.openxmlformats.org/drawingml/2006/spreadsheetDrawing" xmlns:a="http://schemas.openxmlformats.org/drawingml/2006/main">
  <xdr:twoCellAnchor>
    <xdr:from>
      <xdr:col>0</xdr:col>
      <xdr:colOff>1</xdr:colOff>
      <xdr:row>33</xdr:row>
      <xdr:rowOff>171451</xdr:rowOff>
    </xdr:from>
    <xdr:to>
      <xdr:col>7</xdr:col>
      <xdr:colOff>619125</xdr:colOff>
      <xdr:row>57</xdr:row>
      <xdr:rowOff>114300</xdr:rowOff>
    </xdr:to>
    <xdr:graphicFrame macro="">
      <xdr:nvGraphicFramePr>
        <xdr:cNvPr id="2" name="1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1028700</xdr:colOff>
      <xdr:row>1</xdr:row>
      <xdr:rowOff>41329</xdr:rowOff>
    </xdr:to>
    <xdr:pic>
      <xdr:nvPicPr>
        <xdr:cNvPr id="3" name="Picture 8" descr="Logo Izquierda Oficial"/>
        <xdr:cNvPicPr>
          <a:picLocks noChangeAspect="1" noChangeArrowheads="1"/>
        </xdr:cNvPicPr>
      </xdr:nvPicPr>
      <xdr:blipFill>
        <a:blip xmlns:r="http://schemas.openxmlformats.org/officeDocument/2006/relationships" r:embed="rId2" cstate="print"/>
        <a:srcRect/>
        <a:stretch>
          <a:fillRect/>
        </a:stretch>
      </xdr:blipFill>
      <xdr:spPr bwMode="auto">
        <a:xfrm>
          <a:off x="0" y="0"/>
          <a:ext cx="1028700" cy="422329"/>
        </a:xfrm>
        <a:prstGeom prst="rect">
          <a:avLst/>
        </a:prstGeom>
        <a:noFill/>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1028700</xdr:colOff>
      <xdr:row>1</xdr:row>
      <xdr:rowOff>41329</xdr:rowOff>
    </xdr:to>
    <xdr:pic>
      <xdr:nvPicPr>
        <xdr:cNvPr id="2" name="Picture 8" descr="Logo Izquierda Oficial"/>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0" y="0"/>
          <a:ext cx="1028700" cy="422329"/>
        </a:xfrm>
        <a:prstGeom prst="rect">
          <a:avLst/>
        </a:prstGeom>
        <a:noFill/>
      </xdr:spPr>
    </xdr:pic>
    <xdr:clientData/>
  </xdr:twoCellAnchor>
  <xdr:twoCellAnchor>
    <xdr:from>
      <xdr:col>2</xdr:col>
      <xdr:colOff>609601</xdr:colOff>
      <xdr:row>33</xdr:row>
      <xdr:rowOff>152400</xdr:rowOff>
    </xdr:from>
    <xdr:to>
      <xdr:col>5</xdr:col>
      <xdr:colOff>600076</xdr:colOff>
      <xdr:row>35</xdr:row>
      <xdr:rowOff>123825</xdr:rowOff>
    </xdr:to>
    <xdr:sp macro="" textlink="">
      <xdr:nvSpPr>
        <xdr:cNvPr id="4" name="3 Rectángulo redondeado"/>
        <xdr:cNvSpPr/>
      </xdr:nvSpPr>
      <xdr:spPr bwMode="auto">
        <a:xfrm>
          <a:off x="3038476" y="5848350"/>
          <a:ext cx="2933700" cy="390525"/>
        </a:xfrm>
        <a:prstGeom prst="roundRect">
          <a:avLst/>
        </a:prstGeom>
        <a:solidFill>
          <a:schemeClr val="accent3">
            <a:lumMod val="75000"/>
          </a:schemeClr>
        </a:solidFill>
        <a:ln>
          <a:solidFill>
            <a:schemeClr val="accent3">
              <a:lumMod val="50000"/>
            </a:schemeClr>
          </a:solidFill>
          <a:headEnd type="none" w="med" len="med"/>
          <a:tailEnd type="none" w="med" len="med"/>
        </a:ln>
      </xdr:spPr>
      <xdr:style>
        <a:lnRef idx="2">
          <a:schemeClr val="accent3">
            <a:shade val="50000"/>
          </a:schemeClr>
        </a:lnRef>
        <a:fillRef idx="1">
          <a:schemeClr val="accent3"/>
        </a:fillRef>
        <a:effectRef idx="0">
          <a:schemeClr val="accent3"/>
        </a:effectRef>
        <a:fontRef idx="minor">
          <a:schemeClr val="lt1"/>
        </a:fontRef>
      </xdr:style>
      <xdr:txBody>
        <a:bodyPr vertOverflow="clip" wrap="square" lIns="18288" tIns="0" rIns="0" bIns="0" rtlCol="0" anchor="ctr" upright="1"/>
        <a:lstStyle/>
        <a:p>
          <a:pPr algn="ctr"/>
          <a:r>
            <a:rPr lang="es-ES" sz="1100" b="1"/>
            <a:t>Cuba:  31.6  </a:t>
          </a:r>
          <a:r>
            <a:rPr lang="es-ES" sz="1100" b="1" baseline="0"/>
            <a:t>m</a:t>
          </a:r>
          <a:r>
            <a:rPr lang="es-ES" sz="1100" b="1" baseline="30000"/>
            <a:t>2</a:t>
          </a:r>
          <a:r>
            <a:rPr lang="es-ES" sz="1100" b="1"/>
            <a:t> /  habitante urbano </a:t>
          </a:r>
        </a:p>
      </xdr:txBody>
    </xdr:sp>
    <xdr:clientData/>
  </xdr:twoCellAnchor>
  <xdr:twoCellAnchor editAs="oneCell">
    <xdr:from>
      <xdr:col>0</xdr:col>
      <xdr:colOff>2</xdr:colOff>
      <xdr:row>36</xdr:row>
      <xdr:rowOff>0</xdr:rowOff>
    </xdr:from>
    <xdr:to>
      <xdr:col>5</xdr:col>
      <xdr:colOff>960504</xdr:colOff>
      <xdr:row>46</xdr:row>
      <xdr:rowOff>142875</xdr:rowOff>
    </xdr:to>
    <xdr:pic>
      <xdr:nvPicPr>
        <xdr:cNvPr id="3" name="2 Imagen"/>
        <xdr:cNvPicPr>
          <a:picLocks noChangeAspect="1"/>
        </xdr:cNvPicPr>
      </xdr:nvPicPr>
      <xdr:blipFill>
        <a:blip xmlns:r="http://schemas.openxmlformats.org/officeDocument/2006/relationships" r:embed="rId2"/>
        <a:stretch>
          <a:fillRect/>
        </a:stretch>
      </xdr:blipFill>
      <xdr:spPr>
        <a:xfrm>
          <a:off x="2" y="6324600"/>
          <a:ext cx="6332602" cy="2238375"/>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xdr:from>
      <xdr:col>0</xdr:col>
      <xdr:colOff>57149</xdr:colOff>
      <xdr:row>43</xdr:row>
      <xdr:rowOff>0</xdr:rowOff>
    </xdr:from>
    <xdr:to>
      <xdr:col>5</xdr:col>
      <xdr:colOff>714375</xdr:colOff>
      <xdr:row>57</xdr:row>
      <xdr:rowOff>38101</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1028700</xdr:colOff>
      <xdr:row>1</xdr:row>
      <xdr:rowOff>41329</xdr:rowOff>
    </xdr:to>
    <xdr:pic>
      <xdr:nvPicPr>
        <xdr:cNvPr id="5" name="Picture 8" descr="Logo Izquierda Oficial"/>
        <xdr:cNvPicPr>
          <a:picLocks noChangeAspect="1" noChangeArrowheads="1"/>
        </xdr:cNvPicPr>
      </xdr:nvPicPr>
      <xdr:blipFill>
        <a:blip xmlns:r="http://schemas.openxmlformats.org/officeDocument/2006/relationships" r:embed="rId2" cstate="print"/>
        <a:srcRect/>
        <a:stretch>
          <a:fillRect/>
        </a:stretch>
      </xdr:blipFill>
      <xdr:spPr bwMode="auto">
        <a:xfrm>
          <a:off x="0" y="0"/>
          <a:ext cx="1028700" cy="422329"/>
        </a:xfrm>
        <a:prstGeom prst="rect">
          <a:avLst/>
        </a:prstGeom>
        <a:noFill/>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1123950</xdr:colOff>
      <xdr:row>1</xdr:row>
      <xdr:rowOff>19050</xdr:rowOff>
    </xdr:to>
    <xdr:pic>
      <xdr:nvPicPr>
        <xdr:cNvPr id="2" name="Picture 28" descr="Logo Izquierda Oficial"/>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1123950" cy="457200"/>
        </a:xfrm>
        <a:prstGeom prst="rect">
          <a:avLst/>
        </a:prstGeom>
        <a:noFill/>
        <a:ln w="9525">
          <a:noFill/>
          <a:miter lim="800000"/>
          <a:headEnd/>
          <a:tailEnd/>
        </a:ln>
      </xdr:spPr>
    </xdr:pic>
    <xdr:clientData/>
  </xdr:twoCellAnchor>
  <xdr:twoCellAnchor>
    <xdr:from>
      <xdr:col>0</xdr:col>
      <xdr:colOff>217169</xdr:colOff>
      <xdr:row>39</xdr:row>
      <xdr:rowOff>38101</xdr:rowOff>
    </xdr:from>
    <xdr:to>
      <xdr:col>4</xdr:col>
      <xdr:colOff>438150</xdr:colOff>
      <xdr:row>53</xdr:row>
      <xdr:rowOff>133350</xdr:rowOff>
    </xdr:to>
    <xdr:graphicFrame macro="">
      <xdr:nvGraphicFramePr>
        <xdr:cNvPr id="3"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1</xdr:colOff>
      <xdr:row>33</xdr:row>
      <xdr:rowOff>1</xdr:rowOff>
    </xdr:from>
    <xdr:to>
      <xdr:col>14</xdr:col>
      <xdr:colOff>965470</xdr:colOff>
      <xdr:row>43</xdr:row>
      <xdr:rowOff>47625</xdr:rowOff>
    </xdr:to>
    <xdr:pic>
      <xdr:nvPicPr>
        <xdr:cNvPr id="2" name="1 Imagen"/>
        <xdr:cNvPicPr>
          <a:picLocks noChangeAspect="1"/>
        </xdr:cNvPicPr>
      </xdr:nvPicPr>
      <xdr:blipFill>
        <a:blip xmlns:r="http://schemas.openxmlformats.org/officeDocument/2006/relationships" r:embed="rId1"/>
        <a:stretch>
          <a:fillRect/>
        </a:stretch>
      </xdr:blipFill>
      <xdr:spPr>
        <a:xfrm>
          <a:off x="1" y="5524501"/>
          <a:ext cx="6270894" cy="2143124"/>
        </a:xfrm>
        <a:prstGeom prst="rect">
          <a:avLst/>
        </a:prstGeom>
      </xdr:spPr>
    </xdr:pic>
    <xdr:clientData/>
  </xdr:twoCellAnchor>
  <xdr:twoCellAnchor editAs="oneCell">
    <xdr:from>
      <xdr:col>0</xdr:col>
      <xdr:colOff>0</xdr:colOff>
      <xdr:row>0</xdr:row>
      <xdr:rowOff>0</xdr:rowOff>
    </xdr:from>
    <xdr:to>
      <xdr:col>0</xdr:col>
      <xdr:colOff>1123950</xdr:colOff>
      <xdr:row>1</xdr:row>
      <xdr:rowOff>19050</xdr:rowOff>
    </xdr:to>
    <xdr:pic>
      <xdr:nvPicPr>
        <xdr:cNvPr id="3" name="Picture 28" descr="Logo Izquierda Oficial"/>
        <xdr:cNvPicPr>
          <a:picLocks noChangeAspect="1" noChangeArrowheads="1"/>
        </xdr:cNvPicPr>
      </xdr:nvPicPr>
      <xdr:blipFill>
        <a:blip xmlns:r="http://schemas.openxmlformats.org/officeDocument/2006/relationships" r:embed="rId2" cstate="print"/>
        <a:srcRect/>
        <a:stretch>
          <a:fillRect/>
        </a:stretch>
      </xdr:blipFill>
      <xdr:spPr bwMode="auto">
        <a:xfrm>
          <a:off x="0" y="0"/>
          <a:ext cx="1123950" cy="457200"/>
        </a:xfrm>
        <a:prstGeom prst="rect">
          <a:avLst/>
        </a:prstGeom>
        <a:noFill/>
        <a:ln w="9525">
          <a:noFill/>
          <a:miter lim="800000"/>
          <a:headEnd/>
          <a:tailEnd/>
        </a:ln>
      </xdr:spPr>
    </xdr:pic>
    <xdr:clientData/>
  </xdr:twoCellAnchor>
  <xdr:twoCellAnchor editAs="oneCell">
    <xdr:from>
      <xdr:col>17</xdr:col>
      <xdr:colOff>676275</xdr:colOff>
      <xdr:row>36</xdr:row>
      <xdr:rowOff>152399</xdr:rowOff>
    </xdr:from>
    <xdr:to>
      <xdr:col>40</xdr:col>
      <xdr:colOff>371475</xdr:colOff>
      <xdr:row>39</xdr:row>
      <xdr:rowOff>9524</xdr:rowOff>
    </xdr:to>
    <xdr:pic>
      <xdr:nvPicPr>
        <xdr:cNvPr id="4" name="3 Imagen" descr="Cuba 642.5 MMP"/>
        <xdr:cNvPicPr>
          <a:picLocks noChangeAspect="1"/>
        </xdr:cNvPicPr>
      </xdr:nvPicPr>
      <xdr:blipFill>
        <a:blip xmlns:r="http://schemas.openxmlformats.org/officeDocument/2006/relationships" r:embed="rId3" cstate="print"/>
        <a:stretch>
          <a:fillRect/>
        </a:stretch>
      </xdr:blipFill>
      <xdr:spPr>
        <a:xfrm>
          <a:off x="8486775" y="6305549"/>
          <a:ext cx="1219200" cy="485775"/>
        </a:xfrm>
        <a:prstGeom prst="rect">
          <a:avLst/>
        </a:prstGeom>
      </xdr:spPr>
    </xdr:pic>
    <xdr:clientData/>
  </xdr:twoCellAnchor>
  <xdr:twoCellAnchor>
    <xdr:from>
      <xdr:col>12</xdr:col>
      <xdr:colOff>742950</xdr:colOff>
      <xdr:row>32</xdr:row>
      <xdr:rowOff>133349</xdr:rowOff>
    </xdr:from>
    <xdr:to>
      <xdr:col>14</xdr:col>
      <xdr:colOff>342900</xdr:colOff>
      <xdr:row>34</xdr:row>
      <xdr:rowOff>152400</xdr:rowOff>
    </xdr:to>
    <xdr:sp macro="" textlink="">
      <xdr:nvSpPr>
        <xdr:cNvPr id="5" name="4 Rectángulo redondeado"/>
        <xdr:cNvSpPr/>
      </xdr:nvSpPr>
      <xdr:spPr bwMode="auto">
        <a:xfrm>
          <a:off x="4086225" y="5448299"/>
          <a:ext cx="1562100" cy="438151"/>
        </a:xfrm>
        <a:prstGeom prst="roundRect">
          <a:avLst/>
        </a:prstGeom>
        <a:ln>
          <a:headEnd type="none" w="med" len="med"/>
          <a:tailEnd type="none" w="med" len="med"/>
        </a:ln>
      </xdr:spPr>
      <xdr:style>
        <a:lnRef idx="2">
          <a:schemeClr val="accent3">
            <a:shade val="50000"/>
          </a:schemeClr>
        </a:lnRef>
        <a:fillRef idx="1">
          <a:schemeClr val="accent3"/>
        </a:fillRef>
        <a:effectRef idx="0">
          <a:schemeClr val="accent3"/>
        </a:effectRef>
        <a:fontRef idx="minor">
          <a:schemeClr val="lt1"/>
        </a:fontRef>
      </xdr:style>
      <xdr:txBody>
        <a:bodyPr vertOverflow="clip" wrap="square" lIns="18288" tIns="0" rIns="0" bIns="0" rtlCol="0" anchor="ctr" upright="1"/>
        <a:lstStyle/>
        <a:p>
          <a:pPr algn="ctr"/>
          <a:r>
            <a:rPr lang="es-ES" sz="1100" b="1"/>
            <a:t>Cuba:</a:t>
          </a:r>
          <a:r>
            <a:rPr lang="es-ES" sz="1100" b="1" baseline="0"/>
            <a:t>  587.1  MMP</a:t>
          </a:r>
          <a:endParaRPr lang="es-ES" sz="1100" b="1"/>
        </a:p>
      </xdr:txBody>
    </xdr:sp>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1028700</xdr:colOff>
      <xdr:row>1</xdr:row>
      <xdr:rowOff>41329</xdr:rowOff>
    </xdr:to>
    <xdr:pic>
      <xdr:nvPicPr>
        <xdr:cNvPr id="3" name="Picture 8" descr="Logo Izquierda Oficial"/>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0" y="0"/>
          <a:ext cx="1028700" cy="422329"/>
        </a:xfrm>
        <a:prstGeom prst="rect">
          <a:avLst/>
        </a:prstGeom>
        <a:noFill/>
      </xdr:spPr>
    </xdr:pic>
    <xdr:clientData/>
  </xdr:twoCellAnchor>
</xdr:wsDr>
</file>

<file path=xl/drawings/drawing46.xml><?xml version="1.0" encoding="utf-8"?>
<xdr:wsDr xmlns:xdr="http://schemas.openxmlformats.org/drawingml/2006/spreadsheetDrawing" xmlns:a="http://schemas.openxmlformats.org/drawingml/2006/main">
  <xdr:twoCellAnchor>
    <xdr:from>
      <xdr:col>3</xdr:col>
      <xdr:colOff>542926</xdr:colOff>
      <xdr:row>35</xdr:row>
      <xdr:rowOff>150395</xdr:rowOff>
    </xdr:from>
    <xdr:to>
      <xdr:col>7</xdr:col>
      <xdr:colOff>676275</xdr:colOff>
      <xdr:row>56</xdr:row>
      <xdr:rowOff>140369</xdr:rowOff>
    </xdr:to>
    <xdr:graphicFrame macro="">
      <xdr:nvGraphicFramePr>
        <xdr:cNvPr id="2"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35</xdr:row>
      <xdr:rowOff>140368</xdr:rowOff>
    </xdr:from>
    <xdr:to>
      <xdr:col>3</xdr:col>
      <xdr:colOff>723900</xdr:colOff>
      <xdr:row>56</xdr:row>
      <xdr:rowOff>70183</xdr:rowOff>
    </xdr:to>
    <xdr:graphicFrame macro="">
      <xdr:nvGraphicFramePr>
        <xdr:cNvPr id="3"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171450</xdr:colOff>
      <xdr:row>7</xdr:row>
      <xdr:rowOff>142875</xdr:rowOff>
    </xdr:from>
    <xdr:to>
      <xdr:col>3</xdr:col>
      <xdr:colOff>495300</xdr:colOff>
      <xdr:row>31</xdr:row>
      <xdr:rowOff>85725</xdr:rowOff>
    </xdr:to>
    <xdr:graphicFrame macro="">
      <xdr:nvGraphicFramePr>
        <xdr:cNvPr id="4"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476251</xdr:colOff>
      <xdr:row>7</xdr:row>
      <xdr:rowOff>150395</xdr:rowOff>
    </xdr:from>
    <xdr:to>
      <xdr:col>8</xdr:col>
      <xdr:colOff>1</xdr:colOff>
      <xdr:row>31</xdr:row>
      <xdr:rowOff>94749</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0</xdr:col>
      <xdr:colOff>0</xdr:colOff>
      <xdr:row>0</xdr:row>
      <xdr:rowOff>24063</xdr:rowOff>
    </xdr:from>
    <xdr:to>
      <xdr:col>1</xdr:col>
      <xdr:colOff>214238</xdr:colOff>
      <xdr:row>1</xdr:row>
      <xdr:rowOff>19050</xdr:rowOff>
    </xdr:to>
    <xdr:pic>
      <xdr:nvPicPr>
        <xdr:cNvPr id="6" name="Picture 28" descr="Logo Izquierda Oficial"/>
        <xdr:cNvPicPr>
          <a:picLocks noChangeAspect="1" noChangeArrowheads="1"/>
        </xdr:cNvPicPr>
      </xdr:nvPicPr>
      <xdr:blipFill>
        <a:blip xmlns:r="http://schemas.openxmlformats.org/officeDocument/2006/relationships" r:embed="rId5" cstate="print"/>
        <a:srcRect/>
        <a:stretch>
          <a:fillRect/>
        </a:stretch>
      </xdr:blipFill>
      <xdr:spPr bwMode="auto">
        <a:xfrm>
          <a:off x="0" y="24063"/>
          <a:ext cx="1061963" cy="433137"/>
        </a:xfrm>
        <a:prstGeom prst="rect">
          <a:avLst/>
        </a:prstGeom>
        <a:noFill/>
        <a:ln w="9525">
          <a:noFill/>
          <a:miter lim="800000"/>
          <a:headEnd/>
          <a:tailEnd/>
        </a:ln>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1028700</xdr:colOff>
      <xdr:row>1</xdr:row>
      <xdr:rowOff>41329</xdr:rowOff>
    </xdr:to>
    <xdr:pic>
      <xdr:nvPicPr>
        <xdr:cNvPr id="2" name="Picture 8" descr="Logo Izquierda Oficial"/>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1028700" cy="422329"/>
        </a:xfrm>
        <a:prstGeom prst="rect">
          <a:avLst/>
        </a:prstGeom>
        <a:noFill/>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1028700</xdr:colOff>
      <xdr:row>1</xdr:row>
      <xdr:rowOff>41329</xdr:rowOff>
    </xdr:to>
    <xdr:pic>
      <xdr:nvPicPr>
        <xdr:cNvPr id="2" name="Picture 8" descr="Logo Izquierda Oficial"/>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1028700" cy="422329"/>
        </a:xfrm>
        <a:prstGeom prst="rect">
          <a:avLst/>
        </a:prstGeom>
        <a:noFill/>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314325</xdr:colOff>
      <xdr:row>1</xdr:row>
      <xdr:rowOff>41329</xdr:rowOff>
    </xdr:to>
    <xdr:pic>
      <xdr:nvPicPr>
        <xdr:cNvPr id="3" name="Picture 8" descr="Logo Izquierda Oficial"/>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1028700" cy="422329"/>
        </a:xfrm>
        <a:prstGeom prst="rect">
          <a:avLst/>
        </a:prstGeom>
        <a:noFill/>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33</xdr:row>
      <xdr:rowOff>65768</xdr:rowOff>
    </xdr:from>
    <xdr:to>
      <xdr:col>5</xdr:col>
      <xdr:colOff>609599</xdr:colOff>
      <xdr:row>49</xdr:row>
      <xdr:rowOff>61787</xdr:rowOff>
    </xdr:to>
    <xdr:grpSp>
      <xdr:nvGrpSpPr>
        <xdr:cNvPr id="4174" name="Group 5"/>
        <xdr:cNvGrpSpPr>
          <a:grpSpLocks/>
        </xdr:cNvGrpSpPr>
      </xdr:nvGrpSpPr>
      <xdr:grpSpPr bwMode="auto">
        <a:xfrm>
          <a:off x="0" y="5247368"/>
          <a:ext cx="5810249" cy="3615519"/>
          <a:chOff x="0" y="555"/>
          <a:chExt cx="608" cy="404"/>
        </a:xfrm>
      </xdr:grpSpPr>
      <xdr:graphicFrame macro="">
        <xdr:nvGraphicFramePr>
          <xdr:cNvPr id="4176" name="Chart 21"/>
          <xdr:cNvGraphicFramePr>
            <a:graphicFrameLocks/>
          </xdr:cNvGraphicFramePr>
        </xdr:nvGraphicFramePr>
        <xdr:xfrm>
          <a:off x="0" y="555"/>
          <a:ext cx="608" cy="404"/>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19" name="Round Same Side Corner Rectangle 19"/>
          <xdr:cNvSpPr/>
        </xdr:nvSpPr>
        <xdr:spPr bwMode="auto">
          <a:xfrm>
            <a:off x="223" y="767"/>
            <a:ext cx="257" cy="34"/>
          </a:xfrm>
          <a:prstGeom prst="round2SameRect">
            <a:avLst>
              <a:gd name="adj1" fmla="val 50000"/>
              <a:gd name="adj2" fmla="val 0"/>
            </a:avLst>
          </a:prstGeom>
          <a:solidFill>
            <a:schemeClr val="tx2"/>
          </a:solidFill>
          <a:ln w="28575">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s-ES" sz="900" b="0" spc="0" baseline="0">
                <a:latin typeface="Arial" pitchFamily="34" charset="0"/>
                <a:cs typeface="Arial" pitchFamily="34" charset="0"/>
              </a:rPr>
              <a:t>Temporada de lluvias</a:t>
            </a:r>
          </a:p>
        </xdr:txBody>
      </xdr:sp>
    </xdr:grpSp>
    <xdr:clientData/>
  </xdr:twoCellAnchor>
  <xdr:twoCellAnchor editAs="oneCell">
    <xdr:from>
      <xdr:col>0</xdr:col>
      <xdr:colOff>0</xdr:colOff>
      <xdr:row>0</xdr:row>
      <xdr:rowOff>0</xdr:rowOff>
    </xdr:from>
    <xdr:to>
      <xdr:col>0</xdr:col>
      <xdr:colOff>1028700</xdr:colOff>
      <xdr:row>1</xdr:row>
      <xdr:rowOff>41329</xdr:rowOff>
    </xdr:to>
    <xdr:pic>
      <xdr:nvPicPr>
        <xdr:cNvPr id="5" name="Picture 8" descr="Logo Izquierda Oficial"/>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blip>
        <a:srcRect/>
        <a:stretch>
          <a:fillRect/>
        </a:stretch>
      </xdr:blipFill>
      <xdr:spPr bwMode="auto">
        <a:xfrm>
          <a:off x="0" y="0"/>
          <a:ext cx="1028700" cy="422329"/>
        </a:xfrm>
        <a:prstGeom prst="rect">
          <a:avLst/>
        </a:prstGeom>
        <a:noFill/>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1028700</xdr:colOff>
      <xdr:row>1</xdr:row>
      <xdr:rowOff>41329</xdr:rowOff>
    </xdr:to>
    <xdr:pic>
      <xdr:nvPicPr>
        <xdr:cNvPr id="2" name="Picture 8" descr="Logo Izquierda Oficial"/>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0" y="0"/>
          <a:ext cx="1028700" cy="422329"/>
        </a:xfrm>
        <a:prstGeom prst="rect">
          <a:avLst/>
        </a:prstGeom>
        <a:noFill/>
      </xdr:spPr>
    </xdr:pic>
    <xdr:clientData/>
  </xdr:twoCellAnchor>
  <xdr:twoCellAnchor editAs="oneCell">
    <xdr:from>
      <xdr:col>0</xdr:col>
      <xdr:colOff>0</xdr:colOff>
      <xdr:row>30</xdr:row>
      <xdr:rowOff>0</xdr:rowOff>
    </xdr:from>
    <xdr:to>
      <xdr:col>0</xdr:col>
      <xdr:colOff>1028700</xdr:colOff>
      <xdr:row>31</xdr:row>
      <xdr:rowOff>41329</xdr:rowOff>
    </xdr:to>
    <xdr:pic>
      <xdr:nvPicPr>
        <xdr:cNvPr id="3" name="Picture 8" descr="Logo Izquierda Oficial"/>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0" y="9886950"/>
          <a:ext cx="1028700" cy="422329"/>
        </a:xfrm>
        <a:prstGeom prst="rect">
          <a:avLst/>
        </a:prstGeom>
        <a:noFill/>
      </xdr:spPr>
    </xdr:pic>
    <xdr:clientData/>
  </xdr:twoCellAnchor>
  <xdr:twoCellAnchor editAs="oneCell">
    <xdr:from>
      <xdr:col>0</xdr:col>
      <xdr:colOff>0</xdr:colOff>
      <xdr:row>59</xdr:row>
      <xdr:rowOff>66674</xdr:rowOff>
    </xdr:from>
    <xdr:to>
      <xdr:col>0</xdr:col>
      <xdr:colOff>1200150</xdr:colOff>
      <xdr:row>60</xdr:row>
      <xdr:rowOff>3229</xdr:rowOff>
    </xdr:to>
    <xdr:pic>
      <xdr:nvPicPr>
        <xdr:cNvPr id="4" name="Picture 8" descr="Logo Izquierda Oficial"/>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0" y="17926049"/>
          <a:ext cx="1200150" cy="355655"/>
        </a:xfrm>
        <a:prstGeom prst="rect">
          <a:avLst/>
        </a:prstGeom>
        <a:noFill/>
      </xdr:spPr>
    </xdr:pic>
    <xdr:clientData/>
  </xdr:twoCellAnchor>
</xdr:wsDr>
</file>

<file path=xl/drawings/drawing6.xml><?xml version="1.0" encoding="utf-8"?>
<xdr:wsDr xmlns:xdr="http://schemas.openxmlformats.org/drawingml/2006/spreadsheetDrawing" xmlns:a="http://schemas.openxmlformats.org/drawingml/2006/main">
  <xdr:twoCellAnchor>
    <xdr:from>
      <xdr:col>3</xdr:col>
      <xdr:colOff>0</xdr:colOff>
      <xdr:row>30</xdr:row>
      <xdr:rowOff>0</xdr:rowOff>
    </xdr:from>
    <xdr:to>
      <xdr:col>3</xdr:col>
      <xdr:colOff>600</xdr:colOff>
      <xdr:row>37</xdr:row>
      <xdr:rowOff>0</xdr:rowOff>
    </xdr:to>
    <xdr:sp macro="" textlink="">
      <xdr:nvSpPr>
        <xdr:cNvPr id="2" name="8-Point Star 52"/>
        <xdr:cNvSpPr/>
      </xdr:nvSpPr>
      <xdr:spPr>
        <a:xfrm>
          <a:off x="2647950" y="4314825"/>
          <a:ext cx="600" cy="1333500"/>
        </a:xfrm>
        <a:prstGeom prst="star8">
          <a:avLst/>
        </a:prstGeom>
        <a:solidFill>
          <a:srgbClr val="FF0000"/>
        </a:solidFill>
        <a:ln>
          <a:solidFill>
            <a:srgbClr val="F8F7F2"/>
          </a:solidFill>
        </a:ln>
      </xdr:spPr>
      <xdr:style>
        <a:lnRef idx="2">
          <a:schemeClr val="accent1">
            <a:shade val="50000"/>
          </a:schemeClr>
        </a:lnRef>
        <a:fillRef idx="1">
          <a:schemeClr val="accent1"/>
        </a:fillRef>
        <a:effectRef idx="0">
          <a:schemeClr val="accent1"/>
        </a:effectRef>
        <a:fontRef idx="minor">
          <a:schemeClr val="lt1"/>
        </a:fontRef>
      </xdr:style>
      <xdr:txBody>
        <a:bodyPr lIns="0" tIns="0" rIns="0" bIns="0" rtlCol="0" anchor="ctr"/>
        <a:lstStyle/>
        <a:p>
          <a:pPr algn="ctr"/>
          <a:r>
            <a:rPr lang="es-ES" sz="900" b="1">
              <a:latin typeface="Myriad Pro" pitchFamily="34" charset="0"/>
            </a:rPr>
            <a:t>528</a:t>
          </a:r>
        </a:p>
      </xdr:txBody>
    </xdr:sp>
    <xdr:clientData/>
  </xdr:twoCellAnchor>
  <xdr:twoCellAnchor>
    <xdr:from>
      <xdr:col>0</xdr:col>
      <xdr:colOff>66675</xdr:colOff>
      <xdr:row>51</xdr:row>
      <xdr:rowOff>57150</xdr:rowOff>
    </xdr:from>
    <xdr:to>
      <xdr:col>0</xdr:col>
      <xdr:colOff>426675</xdr:colOff>
      <xdr:row>53</xdr:row>
      <xdr:rowOff>36150</xdr:rowOff>
    </xdr:to>
    <xdr:sp macro="" textlink="">
      <xdr:nvSpPr>
        <xdr:cNvPr id="3" name="8-Point Star 53"/>
        <xdr:cNvSpPr/>
      </xdr:nvSpPr>
      <xdr:spPr>
        <a:xfrm>
          <a:off x="66675" y="9658350"/>
          <a:ext cx="360000" cy="417150"/>
        </a:xfrm>
        <a:prstGeom prst="star8">
          <a:avLst/>
        </a:prstGeom>
        <a:solidFill>
          <a:srgbClr val="FF0000"/>
        </a:solidFill>
        <a:ln>
          <a:solidFill>
            <a:schemeClr val="bg2"/>
          </a:solidFill>
        </a:ln>
      </xdr:spPr>
      <xdr:style>
        <a:lnRef idx="2">
          <a:schemeClr val="accent1">
            <a:shade val="50000"/>
          </a:schemeClr>
        </a:lnRef>
        <a:fillRef idx="1">
          <a:schemeClr val="accent1"/>
        </a:fillRef>
        <a:effectRef idx="0">
          <a:schemeClr val="accent1"/>
        </a:effectRef>
        <a:fontRef idx="minor">
          <a:schemeClr val="lt1"/>
        </a:fontRef>
      </xdr:style>
      <xdr:txBody>
        <a:bodyPr lIns="0" tIns="0" rIns="0" bIns="0" rtlCol="0" anchor="ctr"/>
        <a:lstStyle/>
        <a:p>
          <a:pPr algn="ctr"/>
          <a:endParaRPr lang="es-ES" sz="900" b="1">
            <a:latin typeface="Myriad Pro" pitchFamily="34" charset="0"/>
          </a:endParaRPr>
        </a:p>
      </xdr:txBody>
    </xdr:sp>
    <xdr:clientData/>
  </xdr:twoCellAnchor>
  <xdr:twoCellAnchor>
    <xdr:from>
      <xdr:col>0</xdr:col>
      <xdr:colOff>333374</xdr:colOff>
      <xdr:row>38</xdr:row>
      <xdr:rowOff>9525</xdr:rowOff>
    </xdr:from>
    <xdr:to>
      <xdr:col>12</xdr:col>
      <xdr:colOff>76200</xdr:colOff>
      <xdr:row>46</xdr:row>
      <xdr:rowOff>19050</xdr:rowOff>
    </xdr:to>
    <xdr:graphicFrame macro="">
      <xdr:nvGraphicFramePr>
        <xdr:cNvPr id="4"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304801</xdr:colOff>
      <xdr:row>28</xdr:row>
      <xdr:rowOff>161925</xdr:rowOff>
    </xdr:from>
    <xdr:to>
      <xdr:col>11</xdr:col>
      <xdr:colOff>19051</xdr:colOff>
      <xdr:row>31</xdr:row>
      <xdr:rowOff>28575</xdr:rowOff>
    </xdr:to>
    <xdr:sp macro="" textlink="">
      <xdr:nvSpPr>
        <xdr:cNvPr id="10" name="9 Rectángulo redondeado"/>
        <xdr:cNvSpPr/>
      </xdr:nvSpPr>
      <xdr:spPr bwMode="auto">
        <a:xfrm>
          <a:off x="4781551" y="4095750"/>
          <a:ext cx="1543050" cy="438150"/>
        </a:xfrm>
        <a:prstGeom prst="roundRect">
          <a:avLst/>
        </a:prstGeom>
        <a:ln>
          <a:headEnd type="none" w="med" len="med"/>
          <a:tailEnd type="none" w="med" len="med"/>
        </a:ln>
      </xdr:spPr>
      <xdr:style>
        <a:lnRef idx="3">
          <a:schemeClr val="lt1"/>
        </a:lnRef>
        <a:fillRef idx="1">
          <a:schemeClr val="accent1"/>
        </a:fillRef>
        <a:effectRef idx="1">
          <a:schemeClr val="accent1"/>
        </a:effectRef>
        <a:fontRef idx="minor">
          <a:schemeClr val="lt1"/>
        </a:fontRef>
      </xdr:style>
      <xdr:txBody>
        <a:bodyPr vertOverflow="clip" wrap="square" lIns="18288" tIns="0" rIns="0" bIns="0" rtlCol="0" anchor="ctr" upright="1"/>
        <a:lstStyle/>
        <a:p>
          <a:pPr algn="ctr" rtl="1">
            <a:defRPr sz="1000"/>
          </a:pPr>
          <a:r>
            <a:rPr lang="es-ES" sz="900" b="1" i="0" strike="noStrike">
              <a:solidFill>
                <a:srgbClr val="FFFFFF"/>
              </a:solidFill>
              <a:latin typeface="Arial"/>
              <a:cs typeface="Arial"/>
            </a:rPr>
            <a:t>Cuba: 2 009Frentes fríos</a:t>
          </a:r>
        </a:p>
      </xdr:txBody>
    </xdr:sp>
    <xdr:clientData/>
  </xdr:twoCellAnchor>
  <xdr:twoCellAnchor>
    <xdr:from>
      <xdr:col>0</xdr:col>
      <xdr:colOff>619125</xdr:colOff>
      <xdr:row>45</xdr:row>
      <xdr:rowOff>95250</xdr:rowOff>
    </xdr:from>
    <xdr:to>
      <xdr:col>10</xdr:col>
      <xdr:colOff>76200</xdr:colOff>
      <xdr:row>51</xdr:row>
      <xdr:rowOff>57150</xdr:rowOff>
    </xdr:to>
    <xdr:grpSp>
      <xdr:nvGrpSpPr>
        <xdr:cNvPr id="11" name="10 Grupo"/>
        <xdr:cNvGrpSpPr/>
      </xdr:nvGrpSpPr>
      <xdr:grpSpPr>
        <a:xfrm>
          <a:off x="619125" y="6638925"/>
          <a:ext cx="4762500" cy="1438275"/>
          <a:chOff x="581025" y="7305675"/>
          <a:chExt cx="4876800" cy="1104900"/>
        </a:xfrm>
      </xdr:grpSpPr>
      <xdr:sp macro="" textlink="">
        <xdr:nvSpPr>
          <xdr:cNvPr id="12" name="11 Rectángulo redondeado"/>
          <xdr:cNvSpPr/>
        </xdr:nvSpPr>
        <xdr:spPr bwMode="auto">
          <a:xfrm>
            <a:off x="3038475" y="7600949"/>
            <a:ext cx="1099050" cy="790465"/>
          </a:xfrm>
          <a:prstGeom prst="roundRect">
            <a:avLst/>
          </a:prstGeom>
          <a:noFill/>
          <a:ln>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lang="es-ES" sz="1100"/>
          </a:p>
        </xdr:txBody>
      </xdr:sp>
      <xdr:sp macro="" textlink="">
        <xdr:nvSpPr>
          <xdr:cNvPr id="13" name="22 Rectángulo redondeado"/>
          <xdr:cNvSpPr>
            <a:spLocks noChangeArrowheads="1"/>
          </xdr:cNvSpPr>
        </xdr:nvSpPr>
        <xdr:spPr bwMode="auto">
          <a:xfrm>
            <a:off x="1722815" y="7600950"/>
            <a:ext cx="1093410" cy="790575"/>
          </a:xfrm>
          <a:prstGeom prst="roundRect">
            <a:avLst>
              <a:gd name="adj" fmla="val 16667"/>
            </a:avLst>
          </a:prstGeom>
          <a:noFill/>
          <a:ln w="25400" algn="ctr">
            <a:solidFill>
              <a:srgbClr val="4F81BD"/>
            </a:solidFill>
            <a:round/>
            <a:headEnd/>
            <a:tailEnd/>
          </a:ln>
        </xdr:spPr>
      </xdr:sp>
      <xdr:sp macro="" textlink="">
        <xdr:nvSpPr>
          <xdr:cNvPr id="14" name="15 Rectángulo redondeado"/>
          <xdr:cNvSpPr>
            <a:spLocks noChangeArrowheads="1"/>
          </xdr:cNvSpPr>
        </xdr:nvSpPr>
        <xdr:spPr bwMode="auto">
          <a:xfrm>
            <a:off x="1664758" y="7305675"/>
            <a:ext cx="3793067" cy="216000"/>
          </a:xfrm>
          <a:prstGeom prst="roundRect">
            <a:avLst>
              <a:gd name="adj" fmla="val 16667"/>
            </a:avLst>
          </a:prstGeom>
          <a:solidFill>
            <a:srgbClr val="8EB4E3"/>
          </a:solidFill>
          <a:ln w="9525" algn="ctr">
            <a:solidFill>
              <a:srgbClr val="000000"/>
            </a:solidFill>
            <a:round/>
            <a:headEnd/>
            <a:tailEnd/>
          </a:ln>
        </xdr:spPr>
        <xdr:txBody>
          <a:bodyPr vertOverflow="clip" wrap="square" lIns="18288" tIns="0" rIns="0" bIns="0" anchor="ctr" upright="1"/>
          <a:lstStyle/>
          <a:p>
            <a:pPr algn="ctr" rtl="1">
              <a:defRPr sz="1000"/>
            </a:pPr>
            <a:r>
              <a:rPr lang="es-ES" sz="900" b="1" i="0" strike="noStrike">
                <a:solidFill>
                  <a:srgbClr val="333399"/>
                </a:solidFill>
                <a:latin typeface="Arial"/>
                <a:cs typeface="Arial"/>
              </a:rPr>
              <a:t>Regiones (Unidad)</a:t>
            </a:r>
          </a:p>
        </xdr:txBody>
      </xdr:sp>
      <xdr:sp macro="" textlink="">
        <xdr:nvSpPr>
          <xdr:cNvPr id="15" name="17 Rectángulo redondeado"/>
          <xdr:cNvSpPr>
            <a:spLocks noChangeArrowheads="1"/>
          </xdr:cNvSpPr>
        </xdr:nvSpPr>
        <xdr:spPr bwMode="auto">
          <a:xfrm>
            <a:off x="581025" y="7829550"/>
            <a:ext cx="4838095" cy="581025"/>
          </a:xfrm>
          <a:prstGeom prst="roundRect">
            <a:avLst>
              <a:gd name="adj" fmla="val 16667"/>
            </a:avLst>
          </a:prstGeom>
          <a:noFill/>
          <a:ln w="25400" algn="ctr">
            <a:solidFill>
              <a:srgbClr val="4F81BD"/>
            </a:solidFill>
            <a:round/>
            <a:headEnd/>
            <a:tailEnd/>
          </a:ln>
        </xdr:spPr>
      </xdr:sp>
      <xdr:sp macro="" textlink="">
        <xdr:nvSpPr>
          <xdr:cNvPr id="16" name="18 Rectángulo redondeado"/>
          <xdr:cNvSpPr>
            <a:spLocks noChangeArrowheads="1"/>
          </xdr:cNvSpPr>
        </xdr:nvSpPr>
        <xdr:spPr bwMode="auto">
          <a:xfrm>
            <a:off x="4335387" y="7620000"/>
            <a:ext cx="1093410" cy="790575"/>
          </a:xfrm>
          <a:prstGeom prst="roundRect">
            <a:avLst>
              <a:gd name="adj" fmla="val 16667"/>
            </a:avLst>
          </a:prstGeom>
          <a:noFill/>
          <a:ln w="25400" algn="ctr">
            <a:solidFill>
              <a:srgbClr val="4F81BD"/>
            </a:solidFill>
            <a:round/>
            <a:headEnd/>
            <a:tailEnd/>
          </a:ln>
        </xdr:spPr>
      </xdr:sp>
      <xdr:sp macro="" textlink="">
        <xdr:nvSpPr>
          <xdr:cNvPr id="17" name="16 Rectángulo redondeado"/>
          <xdr:cNvSpPr>
            <a:spLocks noChangeArrowheads="1"/>
          </xdr:cNvSpPr>
        </xdr:nvSpPr>
        <xdr:spPr bwMode="auto">
          <a:xfrm>
            <a:off x="658435" y="7305675"/>
            <a:ext cx="909562" cy="216000"/>
          </a:xfrm>
          <a:prstGeom prst="roundRect">
            <a:avLst>
              <a:gd name="adj" fmla="val 16667"/>
            </a:avLst>
          </a:prstGeom>
          <a:solidFill>
            <a:srgbClr val="8EB4E3"/>
          </a:solidFill>
          <a:ln w="9525" algn="ctr">
            <a:solidFill>
              <a:srgbClr val="000000"/>
            </a:solidFill>
            <a:round/>
            <a:headEnd/>
            <a:tailEnd/>
          </a:ln>
        </xdr:spPr>
        <xdr:txBody>
          <a:bodyPr vertOverflow="clip" wrap="square" lIns="18288" tIns="0" rIns="0" bIns="0" anchor="ctr" upright="1"/>
          <a:lstStyle/>
          <a:p>
            <a:pPr algn="ctr" rtl="1">
              <a:defRPr sz="1000"/>
            </a:pPr>
            <a:r>
              <a:rPr lang="es-ES" sz="900" b="1" i="0" strike="noStrike">
                <a:solidFill>
                  <a:srgbClr val="333399"/>
                </a:solidFill>
                <a:latin typeface="Arial"/>
                <a:cs typeface="Arial"/>
              </a:rPr>
              <a:t>Categorías</a:t>
            </a:r>
          </a:p>
        </xdr:txBody>
      </xdr:sp>
    </xdr:grpSp>
    <xdr:clientData/>
  </xdr:twoCellAnchor>
  <xdr:twoCellAnchor editAs="oneCell">
    <xdr:from>
      <xdr:col>0</xdr:col>
      <xdr:colOff>0</xdr:colOff>
      <xdr:row>0</xdr:row>
      <xdr:rowOff>0</xdr:rowOff>
    </xdr:from>
    <xdr:to>
      <xdr:col>0</xdr:col>
      <xdr:colOff>1028700</xdr:colOff>
      <xdr:row>1</xdr:row>
      <xdr:rowOff>41329</xdr:rowOff>
    </xdr:to>
    <xdr:pic>
      <xdr:nvPicPr>
        <xdr:cNvPr id="18" name="Picture 8" descr="Logo Izquierda Oficial"/>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blip>
        <a:srcRect/>
        <a:stretch>
          <a:fillRect/>
        </a:stretch>
      </xdr:blipFill>
      <xdr:spPr bwMode="auto">
        <a:xfrm>
          <a:off x="0" y="0"/>
          <a:ext cx="1028700" cy="422329"/>
        </a:xfrm>
        <a:prstGeom prst="rect">
          <a:avLst/>
        </a:prstGeom>
        <a:noFill/>
      </xdr:spPr>
    </xdr:pic>
    <xdr:clientData/>
  </xdr:twoCellAnchor>
  <xdr:twoCellAnchor>
    <xdr:from>
      <xdr:col>0</xdr:col>
      <xdr:colOff>78773</xdr:colOff>
      <xdr:row>23</xdr:row>
      <xdr:rowOff>145780</xdr:rowOff>
    </xdr:from>
    <xdr:to>
      <xdr:col>11</xdr:col>
      <xdr:colOff>323850</xdr:colOff>
      <xdr:row>39</xdr:row>
      <xdr:rowOff>28575</xdr:rowOff>
    </xdr:to>
    <xdr:grpSp>
      <xdr:nvGrpSpPr>
        <xdr:cNvPr id="19" name="Group 17"/>
        <xdr:cNvGrpSpPr>
          <a:grpSpLocks/>
        </xdr:cNvGrpSpPr>
      </xdr:nvGrpSpPr>
      <xdr:grpSpPr bwMode="auto">
        <a:xfrm>
          <a:off x="78773" y="3336655"/>
          <a:ext cx="5931502" cy="2321195"/>
          <a:chOff x="28" y="391"/>
          <a:chExt cx="622" cy="236"/>
        </a:xfrm>
      </xdr:grpSpPr>
      <xdr:pic>
        <xdr:nvPicPr>
          <xdr:cNvPr id="20" name="13 Imagen" descr="Map.emf"/>
          <xdr:cNvPicPr>
            <a:picLocks noChangeAspect="1"/>
          </xdr:cNvPicPr>
        </xdr:nvPicPr>
        <xdr:blipFill>
          <a:blip xmlns:r="http://schemas.openxmlformats.org/officeDocument/2006/relationships" r:embed="rId3" cstate="print"/>
          <a:srcRect t="25478" b="28268"/>
          <a:stretch>
            <a:fillRect/>
          </a:stretch>
        </xdr:blipFill>
        <xdr:spPr bwMode="auto">
          <a:xfrm>
            <a:off x="28" y="391"/>
            <a:ext cx="622" cy="236"/>
          </a:xfrm>
          <a:prstGeom prst="rect">
            <a:avLst/>
          </a:prstGeom>
          <a:noFill/>
          <a:ln w="9525">
            <a:noFill/>
            <a:miter lim="800000"/>
            <a:headEnd/>
            <a:tailEnd/>
          </a:ln>
        </xdr:spPr>
      </xdr:pic>
      <xdr:sp macro="" textlink="">
        <xdr:nvSpPr>
          <xdr:cNvPr id="21" name="8-Point Star 51"/>
          <xdr:cNvSpPr>
            <a:spLocks noChangeArrowheads="1"/>
          </xdr:cNvSpPr>
        </xdr:nvSpPr>
        <xdr:spPr bwMode="auto">
          <a:xfrm>
            <a:off x="133" y="423"/>
            <a:ext cx="45" cy="45"/>
          </a:xfrm>
          <a:prstGeom prst="star8">
            <a:avLst>
              <a:gd name="adj" fmla="val 37500"/>
            </a:avLst>
          </a:prstGeom>
          <a:solidFill>
            <a:srgbClr val="FF0000"/>
          </a:solidFill>
          <a:ln w="25400" algn="ctr">
            <a:solidFill>
              <a:srgbClr val="F8F7F2"/>
            </a:solidFill>
            <a:miter lim="800000"/>
            <a:headEnd/>
            <a:tailEnd/>
          </a:ln>
        </xdr:spPr>
        <xdr:txBody>
          <a:bodyPr vertOverflow="clip" wrap="square" lIns="0" tIns="0" rIns="0" bIns="0" anchor="ctr" upright="1"/>
          <a:lstStyle/>
          <a:p>
            <a:pPr algn="ctr" rtl="1">
              <a:defRPr sz="1000"/>
            </a:pPr>
            <a:r>
              <a:rPr lang="es-ES" sz="900" b="1" i="0" strike="noStrike">
                <a:solidFill>
                  <a:srgbClr val="FFFFFF"/>
                </a:solidFill>
                <a:latin typeface="Myriad Pro"/>
              </a:rPr>
              <a:t>870</a:t>
            </a:r>
          </a:p>
        </xdr:txBody>
      </xdr:sp>
      <xdr:sp macro="" textlink="">
        <xdr:nvSpPr>
          <xdr:cNvPr id="22" name="8-Point Star 51"/>
          <xdr:cNvSpPr>
            <a:spLocks noChangeArrowheads="1"/>
          </xdr:cNvSpPr>
        </xdr:nvSpPr>
        <xdr:spPr bwMode="auto">
          <a:xfrm>
            <a:off x="315" y="469"/>
            <a:ext cx="47" cy="46"/>
          </a:xfrm>
          <a:prstGeom prst="star8">
            <a:avLst>
              <a:gd name="adj" fmla="val 37500"/>
            </a:avLst>
          </a:prstGeom>
          <a:solidFill>
            <a:srgbClr val="FF0000"/>
          </a:solidFill>
          <a:ln w="25400" algn="ctr">
            <a:solidFill>
              <a:srgbClr val="F8F7F2"/>
            </a:solidFill>
            <a:miter lim="800000"/>
            <a:headEnd/>
            <a:tailEnd/>
          </a:ln>
        </xdr:spPr>
        <xdr:txBody>
          <a:bodyPr vertOverflow="clip" wrap="square" lIns="0" tIns="0" rIns="0" bIns="0" anchor="ctr" anchorCtr="0" upright="1">
            <a:noAutofit/>
          </a:bodyPr>
          <a:lstStyle/>
          <a:p>
            <a:pPr algn="ctr" rtl="1">
              <a:defRPr sz="1000"/>
            </a:pPr>
            <a:r>
              <a:rPr lang="es-ES" sz="900" b="1" i="0" strike="noStrike">
                <a:solidFill>
                  <a:srgbClr val="FFFFFF"/>
                </a:solidFill>
                <a:latin typeface="Myriad Pro"/>
              </a:rPr>
              <a:t>702</a:t>
            </a:r>
          </a:p>
        </xdr:txBody>
      </xdr:sp>
      <xdr:sp macro="" textlink="">
        <xdr:nvSpPr>
          <xdr:cNvPr id="23" name="8-Point Star 51"/>
          <xdr:cNvSpPr>
            <a:spLocks noChangeArrowheads="1"/>
          </xdr:cNvSpPr>
        </xdr:nvSpPr>
        <xdr:spPr bwMode="auto">
          <a:xfrm>
            <a:off x="484" y="550"/>
            <a:ext cx="45" cy="45"/>
          </a:xfrm>
          <a:prstGeom prst="star8">
            <a:avLst>
              <a:gd name="adj" fmla="val 37500"/>
            </a:avLst>
          </a:prstGeom>
          <a:solidFill>
            <a:srgbClr val="FF0000"/>
          </a:solidFill>
          <a:ln w="25400" algn="ctr">
            <a:solidFill>
              <a:srgbClr val="F8F7F2"/>
            </a:solidFill>
            <a:miter lim="800000"/>
            <a:headEnd/>
            <a:tailEnd/>
          </a:ln>
        </xdr:spPr>
        <xdr:txBody>
          <a:bodyPr vertOverflow="clip" wrap="square" lIns="0" tIns="0" rIns="0" bIns="0" anchor="ctr" upright="1"/>
          <a:lstStyle/>
          <a:p>
            <a:pPr algn="ctr" rtl="1">
              <a:defRPr sz="1000"/>
            </a:pPr>
            <a:r>
              <a:rPr lang="es-ES" sz="900" b="1" i="0" strike="noStrike">
                <a:solidFill>
                  <a:srgbClr val="FFFFFF"/>
                </a:solidFill>
                <a:latin typeface="Myriad Pro"/>
              </a:rPr>
              <a:t>575</a:t>
            </a:r>
          </a:p>
        </xdr:txBody>
      </xdr:sp>
    </xdr:grpSp>
    <xdr:clientData/>
  </xdr:twoCellAnchor>
</xdr:wsDr>
</file>

<file path=xl/drawings/drawing7.xml><?xml version="1.0" encoding="utf-8"?>
<c:userShapes xmlns:c="http://schemas.openxmlformats.org/drawingml/2006/chart">
  <cdr:relSizeAnchor xmlns:cdr="http://schemas.openxmlformats.org/drawingml/2006/chartDrawing">
    <cdr:from>
      <cdr:x>0.01108</cdr:x>
      <cdr:y>0.14521</cdr:y>
    </cdr:from>
    <cdr:to>
      <cdr:x>0.28387</cdr:x>
      <cdr:y>0.29902</cdr:y>
    </cdr:to>
    <cdr:sp macro="" textlink="">
      <cdr:nvSpPr>
        <cdr:cNvPr id="7169" name="Rounded Rectangle 7"/>
        <cdr:cNvSpPr>
          <a:spLocks xmlns:a="http://schemas.openxmlformats.org/drawingml/2006/main" noChangeArrowheads="1"/>
        </cdr:cNvSpPr>
      </cdr:nvSpPr>
      <cdr:spPr bwMode="auto">
        <a:xfrm xmlns:a="http://schemas.openxmlformats.org/drawingml/2006/main">
          <a:off x="63719" y="237892"/>
          <a:ext cx="1569388" cy="252000"/>
        </a:xfrm>
        <a:prstGeom xmlns:a="http://schemas.openxmlformats.org/drawingml/2006/main" prst="roundRect">
          <a:avLst>
            <a:gd name="adj" fmla="val 16667"/>
          </a:avLst>
        </a:prstGeom>
        <a:solidFill xmlns:a="http://schemas.openxmlformats.org/drawingml/2006/main">
          <a:srgbClr val="7CA0D0"/>
        </a:solidFill>
        <a:ln xmlns:a="http://schemas.openxmlformats.org/drawingml/2006/main" w="25400" algn="ctr">
          <a:noFill/>
          <a:round/>
          <a:headEnd/>
          <a:tailEnd/>
        </a:ln>
      </cdr:spPr>
      <cdr:txBody>
        <a:bodyPr xmlns:a="http://schemas.openxmlformats.org/drawingml/2006/main" vertOverflow="clip" wrap="square" lIns="91440" tIns="45720" rIns="91440" bIns="45720" anchor="ctr" upright="1"/>
        <a:lstStyle xmlns:a="http://schemas.openxmlformats.org/drawingml/2006/main"/>
        <a:p xmlns:a="http://schemas.openxmlformats.org/drawingml/2006/main">
          <a:pPr algn="ctr" rtl="1">
            <a:defRPr sz="1000"/>
          </a:pPr>
          <a:r>
            <a:rPr lang="es-ES" sz="900" b="0" i="0" strike="noStrike">
              <a:solidFill>
                <a:srgbClr val="000000"/>
              </a:solidFill>
              <a:latin typeface="Arial"/>
              <a:cs typeface="Arial"/>
            </a:rPr>
            <a:t>Región Occidental</a:t>
          </a:r>
        </a:p>
      </cdr:txBody>
    </cdr:sp>
  </cdr:relSizeAnchor>
  <cdr:relSizeAnchor xmlns:cdr="http://schemas.openxmlformats.org/drawingml/2006/chartDrawing">
    <cdr:from>
      <cdr:x>0.01108</cdr:x>
      <cdr:y>0.37085</cdr:y>
    </cdr:from>
    <cdr:to>
      <cdr:x>0.28387</cdr:x>
      <cdr:y>0.52467</cdr:y>
    </cdr:to>
    <cdr:sp macro="" textlink="">
      <cdr:nvSpPr>
        <cdr:cNvPr id="7170" name="Rounded Rectangle 5"/>
        <cdr:cNvSpPr>
          <a:spLocks xmlns:a="http://schemas.openxmlformats.org/drawingml/2006/main" noChangeArrowheads="1"/>
        </cdr:cNvSpPr>
      </cdr:nvSpPr>
      <cdr:spPr bwMode="auto">
        <a:xfrm xmlns:a="http://schemas.openxmlformats.org/drawingml/2006/main">
          <a:off x="63719" y="607570"/>
          <a:ext cx="1569388" cy="252000"/>
        </a:xfrm>
        <a:prstGeom xmlns:a="http://schemas.openxmlformats.org/drawingml/2006/main" prst="roundRect">
          <a:avLst>
            <a:gd name="adj" fmla="val 16667"/>
          </a:avLst>
        </a:prstGeom>
        <a:solidFill xmlns:a="http://schemas.openxmlformats.org/drawingml/2006/main">
          <a:srgbClr val="A7BFDF"/>
        </a:solidFill>
        <a:ln xmlns:a="http://schemas.openxmlformats.org/drawingml/2006/main" w="25400" algn="ctr">
          <a:noFill/>
          <a:round/>
          <a:headEnd/>
          <a:tailEnd/>
        </a:ln>
      </cdr:spPr>
      <cdr:txBody>
        <a:bodyPr xmlns:a="http://schemas.openxmlformats.org/drawingml/2006/main" vertOverflow="clip" wrap="square" lIns="91440" tIns="45720" rIns="91440" bIns="45720" anchor="ctr" upright="1"/>
        <a:lstStyle xmlns:a="http://schemas.openxmlformats.org/drawingml/2006/main"/>
        <a:p xmlns:a="http://schemas.openxmlformats.org/drawingml/2006/main">
          <a:pPr algn="ctr" rtl="1">
            <a:defRPr sz="1000"/>
          </a:pPr>
          <a:r>
            <a:rPr lang="es-ES" sz="900" b="0" i="0" strike="noStrike">
              <a:solidFill>
                <a:srgbClr val="000000"/>
              </a:solidFill>
              <a:latin typeface="Arial"/>
              <a:cs typeface="Arial"/>
            </a:rPr>
            <a:t>Región Central</a:t>
          </a:r>
        </a:p>
      </cdr:txBody>
    </cdr:sp>
  </cdr:relSizeAnchor>
  <cdr:relSizeAnchor xmlns:cdr="http://schemas.openxmlformats.org/drawingml/2006/chartDrawing">
    <cdr:from>
      <cdr:x>0.00636</cdr:x>
      <cdr:y>0.61432</cdr:y>
    </cdr:from>
    <cdr:to>
      <cdr:x>0.27915</cdr:x>
      <cdr:y>0.76813</cdr:y>
    </cdr:to>
    <cdr:sp macro="" textlink="">
      <cdr:nvSpPr>
        <cdr:cNvPr id="7171" name="Rounded Rectangle 6"/>
        <cdr:cNvSpPr>
          <a:spLocks xmlns:a="http://schemas.openxmlformats.org/drawingml/2006/main" noChangeArrowheads="1"/>
        </cdr:cNvSpPr>
      </cdr:nvSpPr>
      <cdr:spPr bwMode="auto">
        <a:xfrm xmlns:a="http://schemas.openxmlformats.org/drawingml/2006/main">
          <a:off x="38547" y="1006440"/>
          <a:ext cx="1652534" cy="251987"/>
        </a:xfrm>
        <a:prstGeom xmlns:a="http://schemas.openxmlformats.org/drawingml/2006/main" prst="roundRect">
          <a:avLst>
            <a:gd name="adj" fmla="val 16667"/>
          </a:avLst>
        </a:prstGeom>
        <a:solidFill xmlns:a="http://schemas.openxmlformats.org/drawingml/2006/main">
          <a:srgbClr val="D3DFEF"/>
        </a:solidFill>
        <a:ln xmlns:a="http://schemas.openxmlformats.org/drawingml/2006/main" w="25400" algn="ctr">
          <a:noFill/>
          <a:round/>
          <a:headEnd/>
          <a:tailEnd/>
        </a:ln>
      </cdr:spPr>
      <cdr:txBody>
        <a:bodyPr xmlns:a="http://schemas.openxmlformats.org/drawingml/2006/main" vertOverflow="clip" wrap="square" lIns="91440" tIns="45720" rIns="91440" bIns="45720" anchor="ctr" upright="1"/>
        <a:lstStyle xmlns:a="http://schemas.openxmlformats.org/drawingml/2006/main"/>
        <a:p xmlns:a="http://schemas.openxmlformats.org/drawingml/2006/main">
          <a:pPr algn="ctr" rtl="1">
            <a:defRPr sz="1000"/>
          </a:pPr>
          <a:r>
            <a:rPr lang="es-ES" sz="900" b="0" i="0" strike="noStrike">
              <a:solidFill>
                <a:srgbClr val="000000"/>
              </a:solidFill>
              <a:latin typeface="Arial"/>
              <a:cs typeface="Arial"/>
            </a:rPr>
            <a:t>Región Oriental</a:t>
          </a:r>
        </a:p>
      </cdr:txBody>
    </cdr:sp>
  </cdr:relSizeAnchor>
</c:userShapes>
</file>

<file path=xl/drawings/drawing8.xml><?xml version="1.0" encoding="utf-8"?>
<xdr:wsDr xmlns:xdr="http://schemas.openxmlformats.org/drawingml/2006/spreadsheetDrawing" xmlns:a="http://schemas.openxmlformats.org/drawingml/2006/main">
  <xdr:twoCellAnchor>
    <xdr:from>
      <xdr:col>0</xdr:col>
      <xdr:colOff>57150</xdr:colOff>
      <xdr:row>57</xdr:row>
      <xdr:rowOff>57150</xdr:rowOff>
    </xdr:from>
    <xdr:to>
      <xdr:col>0</xdr:col>
      <xdr:colOff>417150</xdr:colOff>
      <xdr:row>59</xdr:row>
      <xdr:rowOff>36150</xdr:rowOff>
    </xdr:to>
    <xdr:sp macro="" textlink="">
      <xdr:nvSpPr>
        <xdr:cNvPr id="2" name="8-Point Star 53"/>
        <xdr:cNvSpPr/>
      </xdr:nvSpPr>
      <xdr:spPr>
        <a:xfrm>
          <a:off x="57150" y="9553575"/>
          <a:ext cx="360000" cy="302850"/>
        </a:xfrm>
        <a:prstGeom prst="star8">
          <a:avLst/>
        </a:prstGeom>
        <a:solidFill>
          <a:srgbClr val="FF0000"/>
        </a:solidFill>
        <a:ln>
          <a:solidFill>
            <a:schemeClr val="bg2"/>
          </a:solidFill>
        </a:ln>
      </xdr:spPr>
      <xdr:style>
        <a:lnRef idx="2">
          <a:schemeClr val="accent1">
            <a:shade val="50000"/>
          </a:schemeClr>
        </a:lnRef>
        <a:fillRef idx="1">
          <a:schemeClr val="accent1"/>
        </a:fillRef>
        <a:effectRef idx="0">
          <a:schemeClr val="accent1"/>
        </a:effectRef>
        <a:fontRef idx="minor">
          <a:schemeClr val="lt1"/>
        </a:fontRef>
      </xdr:style>
      <xdr:txBody>
        <a:bodyPr lIns="0" tIns="0" rIns="0" bIns="0" rtlCol="0" anchor="ctr"/>
        <a:lstStyle/>
        <a:p>
          <a:pPr algn="ctr"/>
          <a:endParaRPr lang="es-ES" sz="900" b="1">
            <a:latin typeface="Myriad Pro" pitchFamily="34" charset="0"/>
          </a:endParaRPr>
        </a:p>
      </xdr:txBody>
    </xdr:sp>
    <xdr:clientData/>
  </xdr:twoCellAnchor>
  <xdr:twoCellAnchor>
    <xdr:from>
      <xdr:col>5</xdr:col>
      <xdr:colOff>685800</xdr:colOff>
      <xdr:row>51</xdr:row>
      <xdr:rowOff>0</xdr:rowOff>
    </xdr:from>
    <xdr:to>
      <xdr:col>7</xdr:col>
      <xdr:colOff>457200</xdr:colOff>
      <xdr:row>57</xdr:row>
      <xdr:rowOff>37200</xdr:rowOff>
    </xdr:to>
    <xdr:sp macro="" textlink="">
      <xdr:nvSpPr>
        <xdr:cNvPr id="3" name="2 Rectángulo redondeado"/>
        <xdr:cNvSpPr/>
      </xdr:nvSpPr>
      <xdr:spPr bwMode="auto">
        <a:xfrm>
          <a:off x="5343525" y="8429625"/>
          <a:ext cx="1162050" cy="1104000"/>
        </a:xfrm>
        <a:prstGeom prst="roundRect">
          <a:avLst/>
        </a:prstGeom>
        <a:noFill/>
        <a:ln>
          <a:solidFill>
            <a:schemeClr val="accent2"/>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lang="es-ES" sz="1100"/>
        </a:p>
      </xdr:txBody>
    </xdr:sp>
    <xdr:clientData/>
  </xdr:twoCellAnchor>
  <xdr:twoCellAnchor>
    <xdr:from>
      <xdr:col>0</xdr:col>
      <xdr:colOff>247651</xdr:colOff>
      <xdr:row>49</xdr:row>
      <xdr:rowOff>65088</xdr:rowOff>
    </xdr:from>
    <xdr:to>
      <xdr:col>7</xdr:col>
      <xdr:colOff>457199</xdr:colOff>
      <xdr:row>57</xdr:row>
      <xdr:rowOff>38099</xdr:rowOff>
    </xdr:to>
    <xdr:grpSp>
      <xdr:nvGrpSpPr>
        <xdr:cNvPr id="4" name="3 Grupo"/>
        <xdr:cNvGrpSpPr/>
      </xdr:nvGrpSpPr>
      <xdr:grpSpPr>
        <a:xfrm>
          <a:off x="247651" y="6875463"/>
          <a:ext cx="5629273" cy="1287461"/>
          <a:chOff x="247651" y="6961188"/>
          <a:chExt cx="5857873" cy="1554161"/>
        </a:xfrm>
      </xdr:grpSpPr>
      <xdr:sp macro="" textlink="">
        <xdr:nvSpPr>
          <xdr:cNvPr id="5" name="4 Rectángulo redondeado"/>
          <xdr:cNvSpPr/>
        </xdr:nvSpPr>
        <xdr:spPr bwMode="auto">
          <a:xfrm>
            <a:off x="1871707" y="6961188"/>
            <a:ext cx="4233817" cy="210116"/>
          </a:xfrm>
          <a:prstGeom prst="roundRect">
            <a:avLst/>
          </a:prstGeom>
          <a:solidFill>
            <a:schemeClr val="accent2">
              <a:lumMod val="40000"/>
              <a:lumOff val="60000"/>
            </a:schemeClr>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lang="es-ES" sz="900" b="1">
                <a:solidFill>
                  <a:schemeClr val="accent2">
                    <a:lumMod val="50000"/>
                  </a:schemeClr>
                </a:solidFill>
                <a:latin typeface="Myriad Web" pitchFamily="34" charset="0"/>
              </a:rPr>
              <a:t>Regiones (Unidad)</a:t>
            </a:r>
          </a:p>
        </xdr:txBody>
      </xdr:sp>
      <xdr:sp macro="" textlink="">
        <xdr:nvSpPr>
          <xdr:cNvPr id="6" name="5 Rectángulo redondeado"/>
          <xdr:cNvSpPr/>
        </xdr:nvSpPr>
        <xdr:spPr bwMode="auto">
          <a:xfrm>
            <a:off x="371475" y="6962775"/>
            <a:ext cx="1333500" cy="213384"/>
          </a:xfrm>
          <a:prstGeom prst="roundRect">
            <a:avLst/>
          </a:prstGeom>
          <a:solidFill>
            <a:schemeClr val="accent2">
              <a:lumMod val="40000"/>
              <a:lumOff val="60000"/>
            </a:schemeClr>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lang="es-ES" sz="900" b="1">
                <a:solidFill>
                  <a:schemeClr val="accent2">
                    <a:lumMod val="50000"/>
                  </a:schemeClr>
                </a:solidFill>
                <a:latin typeface="Myriad Web" pitchFamily="34" charset="0"/>
              </a:rPr>
              <a:t>Categorías</a:t>
            </a:r>
          </a:p>
        </xdr:txBody>
      </xdr:sp>
      <xdr:sp macro="" textlink="">
        <xdr:nvSpPr>
          <xdr:cNvPr id="7" name="6 Rectángulo redondeado"/>
          <xdr:cNvSpPr/>
        </xdr:nvSpPr>
        <xdr:spPr bwMode="auto">
          <a:xfrm>
            <a:off x="247651" y="7527335"/>
            <a:ext cx="5848350" cy="988014"/>
          </a:xfrm>
          <a:prstGeom prst="roundRect">
            <a:avLst/>
          </a:prstGeom>
          <a:noFill/>
          <a:ln>
            <a:solidFill>
              <a:schemeClr val="accent2"/>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lang="es-ES" sz="1100"/>
          </a:p>
        </xdr:txBody>
      </xdr:sp>
      <xdr:sp macro="" textlink="">
        <xdr:nvSpPr>
          <xdr:cNvPr id="8" name="7 Rectángulo redondeado"/>
          <xdr:cNvSpPr/>
        </xdr:nvSpPr>
        <xdr:spPr bwMode="auto">
          <a:xfrm>
            <a:off x="3552825" y="7277100"/>
            <a:ext cx="1142649" cy="1237350"/>
          </a:xfrm>
          <a:prstGeom prst="roundRect">
            <a:avLst/>
          </a:prstGeom>
          <a:noFill/>
          <a:ln>
            <a:solidFill>
              <a:schemeClr val="accent2"/>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lang="es-ES" sz="1100"/>
          </a:p>
        </xdr:txBody>
      </xdr:sp>
      <xdr:sp macro="" textlink="">
        <xdr:nvSpPr>
          <xdr:cNvPr id="9" name="8 Rectángulo redondeado"/>
          <xdr:cNvSpPr/>
        </xdr:nvSpPr>
        <xdr:spPr bwMode="auto">
          <a:xfrm>
            <a:off x="2143125" y="7277100"/>
            <a:ext cx="1142649" cy="1237350"/>
          </a:xfrm>
          <a:prstGeom prst="roundRect">
            <a:avLst/>
          </a:prstGeom>
          <a:noFill/>
          <a:ln>
            <a:solidFill>
              <a:schemeClr val="accent2"/>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lang="es-ES" sz="1100"/>
          </a:p>
        </xdr:txBody>
      </xdr:sp>
    </xdr:grpSp>
    <xdr:clientData/>
  </xdr:twoCellAnchor>
  <xdr:twoCellAnchor>
    <xdr:from>
      <xdr:col>0</xdr:col>
      <xdr:colOff>457200</xdr:colOff>
      <xdr:row>41</xdr:row>
      <xdr:rowOff>123824</xdr:rowOff>
    </xdr:from>
    <xdr:to>
      <xdr:col>7</xdr:col>
      <xdr:colOff>514350</xdr:colOff>
      <xdr:row>48</xdr:row>
      <xdr:rowOff>142874</xdr:rowOff>
    </xdr:to>
    <xdr:graphicFrame macro="">
      <xdr:nvGraphicFramePr>
        <xdr:cNvPr id="10" name="Chart 4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171450</xdr:colOff>
      <xdr:row>29</xdr:row>
      <xdr:rowOff>76199</xdr:rowOff>
    </xdr:from>
    <xdr:to>
      <xdr:col>7</xdr:col>
      <xdr:colOff>447675</xdr:colOff>
      <xdr:row>42</xdr:row>
      <xdr:rowOff>46406</xdr:rowOff>
    </xdr:to>
    <xdr:grpSp>
      <xdr:nvGrpSpPr>
        <xdr:cNvPr id="11" name="10 Grupo"/>
        <xdr:cNvGrpSpPr/>
      </xdr:nvGrpSpPr>
      <xdr:grpSpPr>
        <a:xfrm>
          <a:off x="171450" y="3838574"/>
          <a:ext cx="5695950" cy="1951407"/>
          <a:chOff x="171450" y="3676650"/>
          <a:chExt cx="5924550" cy="2124076"/>
        </a:xfrm>
      </xdr:grpSpPr>
      <xdr:pic>
        <xdr:nvPicPr>
          <xdr:cNvPr id="12" name="27 Imagen" descr="Map.emf"/>
          <xdr:cNvPicPr>
            <a:picLocks noChangeAspect="1"/>
          </xdr:cNvPicPr>
        </xdr:nvPicPr>
        <xdr:blipFill>
          <a:blip xmlns:r="http://schemas.openxmlformats.org/officeDocument/2006/relationships" r:embed="rId2" cstate="print"/>
          <a:srcRect t="25230" b="27876"/>
          <a:stretch>
            <a:fillRect/>
          </a:stretch>
        </xdr:blipFill>
        <xdr:spPr bwMode="auto">
          <a:xfrm>
            <a:off x="171450" y="3742148"/>
            <a:ext cx="5924550" cy="2058578"/>
          </a:xfrm>
          <a:prstGeom prst="rect">
            <a:avLst/>
          </a:prstGeom>
          <a:noFill/>
          <a:ln w="9525">
            <a:noFill/>
            <a:miter lim="800000"/>
            <a:headEnd/>
            <a:tailEnd/>
          </a:ln>
        </xdr:spPr>
      </xdr:pic>
      <xdr:sp macro="" textlink="">
        <xdr:nvSpPr>
          <xdr:cNvPr id="13" name="8-Point Star 51"/>
          <xdr:cNvSpPr/>
        </xdr:nvSpPr>
        <xdr:spPr>
          <a:xfrm>
            <a:off x="2914514" y="4114800"/>
            <a:ext cx="432000" cy="432000"/>
          </a:xfrm>
          <a:prstGeom prst="star8">
            <a:avLst/>
          </a:prstGeom>
          <a:solidFill>
            <a:srgbClr val="FF0000"/>
          </a:solidFill>
          <a:ln>
            <a:solidFill>
              <a:srgbClr val="F8F7F2"/>
            </a:solidFill>
          </a:ln>
        </xdr:spPr>
        <xdr:style>
          <a:lnRef idx="2">
            <a:schemeClr val="accent1">
              <a:shade val="50000"/>
            </a:schemeClr>
          </a:lnRef>
          <a:fillRef idx="1">
            <a:schemeClr val="accent1"/>
          </a:fillRef>
          <a:effectRef idx="0">
            <a:schemeClr val="accent1"/>
          </a:effectRef>
          <a:fontRef idx="minor">
            <a:schemeClr val="lt1"/>
          </a:fontRef>
        </xdr:style>
        <xdr:txBody>
          <a:bodyPr lIns="0" tIns="0" rIns="0" bIns="0" rtlCol="0" anchor="ctr"/>
          <a:lstStyle/>
          <a:p>
            <a:pPr algn="ctr"/>
            <a:r>
              <a:rPr lang="es-ES" sz="900" b="1">
                <a:latin typeface="Myriad Pro" pitchFamily="34" charset="0"/>
              </a:rPr>
              <a:t>56</a:t>
            </a:r>
          </a:p>
        </xdr:txBody>
      </xdr:sp>
      <xdr:sp macro="" textlink="">
        <xdr:nvSpPr>
          <xdr:cNvPr id="14" name="8-Point Star 51"/>
          <xdr:cNvSpPr/>
        </xdr:nvSpPr>
        <xdr:spPr>
          <a:xfrm>
            <a:off x="4752975" y="5076825"/>
            <a:ext cx="432000" cy="432000"/>
          </a:xfrm>
          <a:prstGeom prst="star8">
            <a:avLst/>
          </a:prstGeom>
          <a:solidFill>
            <a:srgbClr val="FF0000"/>
          </a:solidFill>
          <a:ln>
            <a:solidFill>
              <a:srgbClr val="F8F7F2"/>
            </a:solidFill>
          </a:ln>
        </xdr:spPr>
        <xdr:style>
          <a:lnRef idx="2">
            <a:schemeClr val="accent1">
              <a:shade val="50000"/>
            </a:schemeClr>
          </a:lnRef>
          <a:fillRef idx="1">
            <a:schemeClr val="accent1"/>
          </a:fillRef>
          <a:effectRef idx="0">
            <a:schemeClr val="accent1"/>
          </a:effectRef>
          <a:fontRef idx="minor">
            <a:schemeClr val="lt1"/>
          </a:fontRef>
        </xdr:style>
        <xdr:txBody>
          <a:bodyPr lIns="0" tIns="0" rIns="0" bIns="0" rtlCol="0" anchor="ctr"/>
          <a:lstStyle/>
          <a:p>
            <a:pPr algn="ctr"/>
            <a:r>
              <a:rPr lang="es-ES" sz="900" b="1">
                <a:latin typeface="Myriad Pro" pitchFamily="34" charset="0"/>
              </a:rPr>
              <a:t>54</a:t>
            </a:r>
          </a:p>
        </xdr:txBody>
      </xdr:sp>
      <xdr:sp macro="" textlink="">
        <xdr:nvSpPr>
          <xdr:cNvPr id="15" name="8-Point Star 51"/>
          <xdr:cNvSpPr/>
        </xdr:nvSpPr>
        <xdr:spPr>
          <a:xfrm>
            <a:off x="1361939" y="3676650"/>
            <a:ext cx="470100" cy="432000"/>
          </a:xfrm>
          <a:prstGeom prst="star8">
            <a:avLst/>
          </a:prstGeom>
          <a:solidFill>
            <a:srgbClr val="FF0000"/>
          </a:solidFill>
          <a:ln>
            <a:solidFill>
              <a:srgbClr val="F8F7F2"/>
            </a:solidFill>
          </a:ln>
        </xdr:spPr>
        <xdr:style>
          <a:lnRef idx="2">
            <a:schemeClr val="accent1">
              <a:shade val="50000"/>
            </a:schemeClr>
          </a:lnRef>
          <a:fillRef idx="1">
            <a:schemeClr val="accent1"/>
          </a:fillRef>
          <a:effectRef idx="0">
            <a:schemeClr val="accent1"/>
          </a:effectRef>
          <a:fontRef idx="minor">
            <a:schemeClr val="lt1"/>
          </a:fontRef>
        </xdr:style>
        <xdr:txBody>
          <a:bodyPr lIns="0" tIns="0" rIns="0" bIns="0" rtlCol="0" anchor="ctr"/>
          <a:lstStyle/>
          <a:p>
            <a:pPr algn="ctr"/>
            <a:r>
              <a:rPr lang="es-ES" sz="900" b="1">
                <a:latin typeface="Myriad Pro" pitchFamily="34" charset="0"/>
              </a:rPr>
              <a:t>81</a:t>
            </a:r>
          </a:p>
        </xdr:txBody>
      </xdr:sp>
    </xdr:grpSp>
    <xdr:clientData/>
  </xdr:twoCellAnchor>
  <xdr:twoCellAnchor>
    <xdr:from>
      <xdr:col>5</xdr:col>
      <xdr:colOff>400050</xdr:colOff>
      <xdr:row>30</xdr:row>
      <xdr:rowOff>95250</xdr:rowOff>
    </xdr:from>
    <xdr:to>
      <xdr:col>7</xdr:col>
      <xdr:colOff>438150</xdr:colOff>
      <xdr:row>32</xdr:row>
      <xdr:rowOff>152400</xdr:rowOff>
    </xdr:to>
    <xdr:sp macro="" textlink="">
      <xdr:nvSpPr>
        <xdr:cNvPr id="16" name="15 Rectángulo redondeado"/>
        <xdr:cNvSpPr/>
      </xdr:nvSpPr>
      <xdr:spPr bwMode="auto">
        <a:xfrm>
          <a:off x="5057775" y="4371975"/>
          <a:ext cx="1428750" cy="495300"/>
        </a:xfrm>
        <a:prstGeom prst="roundRect">
          <a:avLst/>
        </a:prstGeom>
        <a:solidFill>
          <a:srgbClr val="632523"/>
        </a:solidFill>
        <a:ln>
          <a:headEnd type="none" w="med" len="med"/>
          <a:tailEnd type="none" w="med" len="med"/>
        </a:ln>
      </xdr:spPr>
      <xdr:style>
        <a:lnRef idx="3">
          <a:schemeClr val="lt1"/>
        </a:lnRef>
        <a:fillRef idx="1">
          <a:schemeClr val="accent2"/>
        </a:fillRef>
        <a:effectRef idx="1">
          <a:schemeClr val="accent2"/>
        </a:effectRef>
        <a:fontRef idx="minor">
          <a:schemeClr val="lt1"/>
        </a:fontRef>
      </xdr:style>
      <xdr:txBody>
        <a:bodyPr vertOverflow="clip" wrap="square" lIns="18288" tIns="0" rIns="0" bIns="0" rtlCol="0" anchor="ctr" upright="1"/>
        <a:lstStyle/>
        <a:p>
          <a:pPr algn="ctr" rtl="1">
            <a:defRPr sz="1000"/>
          </a:pPr>
          <a:r>
            <a:rPr lang="es-ES" sz="900" b="1" i="0" strike="noStrike">
              <a:solidFill>
                <a:srgbClr val="FFFFFF"/>
              </a:solidFill>
              <a:latin typeface="Arial"/>
              <a:cs typeface="Arial"/>
            </a:rPr>
            <a:t>Cuba: 118 Huracanes</a:t>
          </a:r>
        </a:p>
      </xdr:txBody>
    </xdr:sp>
    <xdr:clientData/>
  </xdr:twoCellAnchor>
  <xdr:twoCellAnchor editAs="oneCell">
    <xdr:from>
      <xdr:col>0</xdr:col>
      <xdr:colOff>0</xdr:colOff>
      <xdr:row>0</xdr:row>
      <xdr:rowOff>0</xdr:rowOff>
    </xdr:from>
    <xdr:to>
      <xdr:col>0</xdr:col>
      <xdr:colOff>1028700</xdr:colOff>
      <xdr:row>1</xdr:row>
      <xdr:rowOff>28575</xdr:rowOff>
    </xdr:to>
    <xdr:pic>
      <xdr:nvPicPr>
        <xdr:cNvPr id="17" name="Picture 8" descr="Logo Izquierda Oficial"/>
        <xdr:cNvPicPr>
          <a:picLocks noChangeAspect="1" noChangeArrowheads="1"/>
        </xdr:cNvPicPr>
      </xdr:nvPicPr>
      <xdr:blipFill>
        <a:blip xmlns:r="http://schemas.openxmlformats.org/officeDocument/2006/relationships" r:embed="rId3" cstate="print">
          <a:clrChange>
            <a:clrFrom>
              <a:srgbClr val="FBFBFB"/>
            </a:clrFrom>
            <a:clrTo>
              <a:srgbClr val="FBFBFB">
                <a:alpha val="0"/>
              </a:srgbClr>
            </a:clrTo>
          </a:clrChange>
        </a:blip>
        <a:srcRect/>
        <a:stretch>
          <a:fillRect/>
        </a:stretch>
      </xdr:blipFill>
      <xdr:spPr bwMode="auto">
        <a:xfrm>
          <a:off x="0" y="0"/>
          <a:ext cx="1028700" cy="409575"/>
        </a:xfrm>
        <a:prstGeom prst="rect">
          <a:avLst/>
        </a:prstGeom>
        <a:noFill/>
      </xdr:spPr>
    </xdr:pic>
    <xdr:clientData/>
  </xdr:twoCellAnchor>
</xdr:wsDr>
</file>

<file path=xl/drawings/drawing9.xml><?xml version="1.0" encoding="utf-8"?>
<c:userShapes xmlns:c="http://schemas.openxmlformats.org/drawingml/2006/chart">
  <cdr:relSizeAnchor xmlns:cdr="http://schemas.openxmlformats.org/drawingml/2006/chartDrawing">
    <cdr:from>
      <cdr:x>0</cdr:x>
      <cdr:y>0.0412</cdr:y>
    </cdr:from>
    <cdr:to>
      <cdr:x>0.21757</cdr:x>
      <cdr:y>0.94562</cdr:y>
    </cdr:to>
    <cdr:grpSp>
      <cdr:nvGrpSpPr>
        <cdr:cNvPr id="403457" name="21 Grupo"/>
        <cdr:cNvGrpSpPr>
          <a:grpSpLocks xmlns:a="http://schemas.openxmlformats.org/drawingml/2006/main"/>
        </cdr:cNvGrpSpPr>
      </cdr:nvGrpSpPr>
      <cdr:grpSpPr bwMode="auto">
        <a:xfrm xmlns:a="http://schemas.openxmlformats.org/drawingml/2006/main">
          <a:off x="0" y="44737"/>
          <a:ext cx="1191604" cy="982064"/>
          <a:chOff x="-299694" y="-376245"/>
          <a:chExt cx="1534225" cy="1731013"/>
        </a:xfrm>
      </cdr:grpSpPr>
      <cdr:sp macro="" textlink="">
        <cdr:nvSpPr>
          <cdr:cNvPr id="3" name="Rounded Rectangle 4"/>
          <cdr:cNvSpPr>
            <a:spLocks xmlns:a="http://schemas.openxmlformats.org/drawingml/2006/main" noChangeArrowheads="1"/>
          </cdr:cNvSpPr>
        </cdr:nvSpPr>
        <cdr:spPr bwMode="auto">
          <a:xfrm xmlns:a="http://schemas.openxmlformats.org/drawingml/2006/main">
            <a:off x="-299694" y="-376245"/>
            <a:ext cx="1534225" cy="370963"/>
          </a:xfrm>
          <a:prstGeom xmlns:a="http://schemas.openxmlformats.org/drawingml/2006/main" prst="roundRect">
            <a:avLst>
              <a:gd name="adj" fmla="val 16667"/>
            </a:avLst>
          </a:prstGeom>
          <a:solidFill xmlns:a="http://schemas.openxmlformats.org/drawingml/2006/main">
            <a:srgbClr val="632523"/>
          </a:solidFill>
          <a:ln xmlns:a="http://schemas.openxmlformats.org/drawingml/2006/main" w="25400" algn="ctr">
            <a:noFill/>
            <a:round/>
            <a:headEnd/>
            <a:tailEnd/>
          </a:ln>
        </cdr:spPr>
        <cdr:txBody>
          <a:bodyPr xmlns:a="http://schemas.openxmlformats.org/drawingml/2006/main" wrap="square" lIns="91440" tIns="45720" rIns="91440" bIns="45720" anchor="ctr" upright="1"/>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rtl="1">
              <a:defRPr sz="1000"/>
            </a:pPr>
            <a:r>
              <a:rPr lang="es-ES" sz="900" b="0" i="0" strike="noStrike">
                <a:solidFill>
                  <a:srgbClr val="FFFFFF"/>
                </a:solidFill>
                <a:latin typeface="Arial" pitchFamily="34" charset="0"/>
                <a:cs typeface="Arial" pitchFamily="34" charset="0"/>
              </a:rPr>
              <a:t>Cuba</a:t>
            </a:r>
            <a:r>
              <a:rPr lang="es-ES" sz="900" b="1" i="0" strike="noStrike">
                <a:solidFill>
                  <a:srgbClr val="FFFFFF"/>
                </a:solidFill>
                <a:latin typeface="Arial" pitchFamily="34" charset="0"/>
                <a:cs typeface="Arial" pitchFamily="34" charset="0"/>
              </a:rPr>
              <a:t> </a:t>
            </a:r>
          </a:p>
        </cdr:txBody>
      </cdr:sp>
      <cdr:grpSp>
        <cdr:nvGrpSpPr>
          <cdr:cNvPr id="403459" name="20 Grupo"/>
          <cdr:cNvGrpSpPr>
            <a:grpSpLocks xmlns:a="http://schemas.openxmlformats.org/drawingml/2006/main"/>
          </cdr:cNvGrpSpPr>
        </cdr:nvGrpSpPr>
        <cdr:grpSpPr bwMode="auto">
          <a:xfrm xmlns:a="http://schemas.openxmlformats.org/drawingml/2006/main">
            <a:off x="-299694" y="89660"/>
            <a:ext cx="1534225" cy="1265108"/>
            <a:chOff x="-237995" y="79034"/>
            <a:chExt cx="1218367" cy="1115168"/>
          </a:xfrm>
        </cdr:grpSpPr>
        <cdr:sp macro="" textlink="">
          <cdr:nvSpPr>
            <cdr:cNvPr id="5" name="Rounded Rectangle 7"/>
            <cdr:cNvSpPr>
              <a:spLocks xmlns:a="http://schemas.openxmlformats.org/drawingml/2006/main" noChangeArrowheads="1"/>
            </cdr:cNvSpPr>
          </cdr:nvSpPr>
          <cdr:spPr bwMode="auto">
            <a:xfrm xmlns:a="http://schemas.openxmlformats.org/drawingml/2006/main">
              <a:off x="-237995" y="79034"/>
              <a:ext cx="1218367" cy="326997"/>
            </a:xfrm>
            <a:prstGeom xmlns:a="http://schemas.openxmlformats.org/drawingml/2006/main" prst="roundRect">
              <a:avLst>
                <a:gd name="adj" fmla="val 16667"/>
              </a:avLst>
            </a:prstGeom>
            <a:solidFill xmlns:a="http://schemas.openxmlformats.org/drawingml/2006/main">
              <a:srgbClr val="8C646D"/>
            </a:solidFill>
            <a:ln xmlns:a="http://schemas.openxmlformats.org/drawingml/2006/main" w="25400" algn="ctr">
              <a:noFill/>
              <a:round/>
              <a:headEnd/>
              <a:tailEnd/>
            </a:ln>
          </cdr:spPr>
          <cdr:txBody>
            <a:bodyPr xmlns:a="http://schemas.openxmlformats.org/drawingml/2006/main" wrap="square" lIns="91440" tIns="45720" rIns="91440" bIns="45720" anchor="ctr" upright="1"/>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rtl="1">
                <a:defRPr sz="1000"/>
              </a:pPr>
              <a:r>
                <a:rPr lang="es-ES" sz="900" b="0" i="0" strike="noStrike">
                  <a:solidFill>
                    <a:srgbClr val="FFFFFF"/>
                  </a:solidFill>
                  <a:latin typeface="Arial" pitchFamily="34" charset="0"/>
                  <a:cs typeface="Arial" pitchFamily="34" charset="0"/>
                </a:rPr>
                <a:t>Región Occidental</a:t>
              </a:r>
            </a:p>
          </cdr:txBody>
        </cdr:sp>
        <cdr:sp macro="" textlink="">
          <cdr:nvSpPr>
            <cdr:cNvPr id="6" name="Rounded Rectangle 5"/>
            <cdr:cNvSpPr>
              <a:spLocks xmlns:a="http://schemas.openxmlformats.org/drawingml/2006/main" noChangeArrowheads="1"/>
            </cdr:cNvSpPr>
          </cdr:nvSpPr>
          <cdr:spPr bwMode="auto">
            <a:xfrm xmlns:a="http://schemas.openxmlformats.org/drawingml/2006/main">
              <a:off x="-237995" y="468111"/>
              <a:ext cx="1218367" cy="326997"/>
            </a:xfrm>
            <a:prstGeom xmlns:a="http://schemas.openxmlformats.org/drawingml/2006/main" prst="roundRect">
              <a:avLst>
                <a:gd name="adj" fmla="val 16667"/>
              </a:avLst>
            </a:prstGeom>
            <a:solidFill xmlns:a="http://schemas.openxmlformats.org/drawingml/2006/main">
              <a:srgbClr val="BB9BA2"/>
            </a:solidFill>
            <a:ln xmlns:a="http://schemas.openxmlformats.org/drawingml/2006/main" w="25400" algn="ctr">
              <a:noFill/>
              <a:round/>
              <a:headEnd/>
              <a:tailEnd/>
            </a:ln>
          </cdr:spPr>
          <cdr:txBody>
            <a:bodyPr xmlns:a="http://schemas.openxmlformats.org/drawingml/2006/main" wrap="square" lIns="91440" tIns="45720" rIns="91440" bIns="45720" anchor="ctr" upright="1"/>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rtl="1">
                <a:defRPr sz="1000"/>
              </a:pPr>
              <a:r>
                <a:rPr lang="es-ES" sz="900" b="0" i="0" strike="noStrike">
                  <a:solidFill>
                    <a:srgbClr val="000000"/>
                  </a:solidFill>
                  <a:latin typeface="Arial" pitchFamily="34" charset="0"/>
                  <a:cs typeface="Arial" pitchFamily="34" charset="0"/>
                </a:rPr>
                <a:t>Región Central</a:t>
              </a:r>
            </a:p>
          </cdr:txBody>
        </cdr:sp>
        <cdr:sp macro="" textlink="">
          <cdr:nvSpPr>
            <cdr:cNvPr id="7" name="Rounded Rectangle 6"/>
            <cdr:cNvSpPr>
              <a:spLocks xmlns:a="http://schemas.openxmlformats.org/drawingml/2006/main" noChangeArrowheads="1"/>
            </cdr:cNvSpPr>
          </cdr:nvSpPr>
          <cdr:spPr bwMode="auto">
            <a:xfrm xmlns:a="http://schemas.openxmlformats.org/drawingml/2006/main">
              <a:off x="-237995" y="867205"/>
              <a:ext cx="1218367" cy="326997"/>
            </a:xfrm>
            <a:prstGeom xmlns:a="http://schemas.openxmlformats.org/drawingml/2006/main" prst="roundRect">
              <a:avLst>
                <a:gd name="adj" fmla="val 16667"/>
              </a:avLst>
            </a:prstGeom>
            <a:solidFill xmlns:a="http://schemas.openxmlformats.org/drawingml/2006/main">
              <a:srgbClr val="EAD2D7"/>
            </a:solidFill>
            <a:ln xmlns:a="http://schemas.openxmlformats.org/drawingml/2006/main" w="25400" algn="ctr">
              <a:noFill/>
              <a:round/>
              <a:headEnd/>
              <a:tailEnd/>
            </a:ln>
          </cdr:spPr>
          <cdr:txBody>
            <a:bodyPr xmlns:a="http://schemas.openxmlformats.org/drawingml/2006/main" wrap="square" lIns="91440" tIns="45720" rIns="91440" bIns="45720" anchor="ctr" upright="1"/>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rtl="1">
                <a:defRPr sz="1000"/>
              </a:pPr>
              <a:r>
                <a:rPr lang="es-ES" sz="900" b="0" i="0" strike="noStrike">
                  <a:solidFill>
                    <a:srgbClr val="000000"/>
                  </a:solidFill>
                  <a:latin typeface="Arial" pitchFamily="34" charset="0"/>
                  <a:cs typeface="Arial" pitchFamily="34" charset="0"/>
                </a:rPr>
                <a:t>Región Oriental</a:t>
              </a:r>
            </a:p>
          </cdr:txBody>
        </cdr:sp>
      </cdr:grpSp>
    </cdr:grp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C:\Documents%20and%20Settings\Evelyn\Escritorio\Salva%20Flash\Inversiones%20para%20el%20medio%20ambiente\Trabajo\Publicaciones%20312%20MB\Ingenie%20%20sus%20mapas.xlsm"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K:\Users\niurkaa\Desktop\mis%20documentos\Trabajo\Publicaciones%20312%20MB\Ingenie%20%20sus%20mapas.xlsm"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K:\Users\niurkaa\Desktop\DOCUME~1\willy\CONFIG~1\Temp\mis%20documentos\Trabajo\Publicaciones%20312%20MB\Ingenie%20%20sus%20mapas.xlsm"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K:\Users\niurkaa\Desktop\anuarios\Medio%20ambiente\Panorama%20.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L:\2014\BALANCES%2011-12-13\PARA%20EL%20CONSUMO%20Y%20PRODUCCI&#211;N%20DE%20BAGAZO%20Y%20LE&#209;A.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niurkaa\Desktop\Documents%20and%20Settings\Evelyn\Escritorio\Salva%20Flash\Inversiones%20para%20el%20medio%20ambiente\Trabajo\Publicaciones%20312%20MB\Ingenie%20%20sus%20mapas.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K:\Users\niurkaa\Desktop\Documents%20and%20Settings\Evelyn\Escritorio\Salva%20Flash\Inversiones%20para%20el%20medio%20ambiente\Trabajo\Publicaciones%20312%20MB\Ingenie%20%20sus%20mapas.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Documents%20and%20Settings\willy.ONE.001\Configuraci&#243;n%20local\Archivos%20temporales%20de%20Internet\OLKB1\Office%202007%20ODM%20Meta%207.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niurkaa\Desktop\Documents%20and%20Settings\willy.ONE.001\Configuraci&#243;n%20local\Archivos%20temporales%20de%20Internet\OLKB1\Office%202007%20ODM%20Meta%207.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K:\Users\niurkaa\Desktop\Documents%20and%20Settings\willy.ONE.001\Configuraci&#243;n%20local\Archivos%20temporales%20de%20Internet\OLKB1\Office%202007%20ODM%20Meta%207.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osca\01publicaciones\OCTUBRE\AIOCT99.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mis%20documentos\Trabajo\Publicaciones%20312%20MB\Ingenie%20%20sus%20mapas.xlsm"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Users\niurkaa\Desktop\mis%20documentos\Trabajo\Publicaciones%20312%20MB\Ingenie%20%20sus%20mapas.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pa con bordes"/>
      <sheetName val="Setup"/>
      <sheetName val="Pantalla"/>
      <sheetName val="Mapas_Graf"/>
      <sheetName val="Bubble Graph"/>
      <sheetName val="InTablas"/>
      <sheetName val="Preparar Mapa"/>
      <sheetName val="Cuba Formato"/>
      <sheetName val="Cuba"/>
      <sheetName val="Cuencas"/>
      <sheetName val="BLaNeg"/>
      <sheetName val="Superficie Boscosa"/>
      <sheetName val="CargaContaminante"/>
      <sheetName val="CargaContaminante1"/>
      <sheetName val="Vacuno"/>
      <sheetName val="Porcino"/>
      <sheetName val="Polos"/>
    </sheetNames>
    <sheetDataSet>
      <sheetData sheetId="0" refreshError="1"/>
      <sheetData sheetId="1" refreshError="1"/>
      <sheetData sheetId="2" refreshError="1"/>
      <sheetData sheetId="3" refreshError="1"/>
      <sheetData sheetId="4" refreshError="1"/>
      <sheetData sheetId="5">
        <row r="1">
          <cell r="B1" t="str">
            <v>Tabla 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pa con bordes"/>
      <sheetName val="Setup"/>
      <sheetName val="Pantalla"/>
      <sheetName val="Mapas_Graf"/>
      <sheetName val="Bubble Graph"/>
      <sheetName val="InTablas"/>
      <sheetName val="Preparar Mapa"/>
      <sheetName val="Cuba Formato"/>
      <sheetName val="Cuba"/>
      <sheetName val="Cuencas"/>
      <sheetName val="BLaNeg"/>
      <sheetName val="Superficie Boscosa"/>
      <sheetName val="CargaContaminante"/>
      <sheetName val="CargaContaminante1"/>
      <sheetName val="Vacuno"/>
      <sheetName val="Porcino"/>
      <sheetName val="Polos"/>
    </sheetNames>
    <sheetDataSet>
      <sheetData sheetId="0" refreshError="1"/>
      <sheetData sheetId="1" refreshError="1"/>
      <sheetData sheetId="2" refreshError="1"/>
      <sheetData sheetId="3" refreshError="1"/>
      <sheetData sheetId="4" refreshError="1"/>
      <sheetData sheetId="5">
        <row r="1">
          <cell r="B1" t="str">
            <v>Tabla 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pa con bordes"/>
      <sheetName val="Setup"/>
      <sheetName val="Pantalla"/>
      <sheetName val="Mapas_Graf"/>
      <sheetName val="Bubble Graph"/>
      <sheetName val="InTablas"/>
      <sheetName val="Preparar Mapa"/>
      <sheetName val="Cuba Formato"/>
      <sheetName val="Cuba"/>
      <sheetName val="Cuencas"/>
      <sheetName val="BLaNeg"/>
      <sheetName val="Superficie Boscosa"/>
      <sheetName val="CargaContaminante"/>
      <sheetName val="CargaContaminante1"/>
      <sheetName val="Vacuno"/>
      <sheetName val="Porcino"/>
      <sheetName val="Polos"/>
    </sheetNames>
    <sheetDataSet>
      <sheetData sheetId="0" refreshError="1"/>
      <sheetData sheetId="1" refreshError="1"/>
      <sheetData sheetId="2" refreshError="1"/>
      <sheetData sheetId="3" refreshError="1"/>
      <sheetData sheetId="4" refreshError="1"/>
      <sheetData sheetId="5">
        <row r="1">
          <cell r="B1" t="str">
            <v>Tabla 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Portadilla"/>
      <sheetName val="1-2 (3)"/>
      <sheetName val="3 (4-5)"/>
      <sheetName val="4 (6)"/>
      <sheetName val="5 (7)"/>
      <sheetName val="6 (8)"/>
      <sheetName val="7-8-9 (9)"/>
      <sheetName val="10 (10) "/>
      <sheetName val="11 (11)"/>
      <sheetName val="12 (12)"/>
      <sheetName val="13 (13)"/>
      <sheetName val="14-15 (14)"/>
      <sheetName val="16 (15)"/>
      <sheetName val="17 (16)"/>
      <sheetName val="18(17)"/>
      <sheetName val="19 (18)"/>
      <sheetName val="20 (19)"/>
      <sheetName val="21 (20)"/>
      <sheetName val="22 (21)"/>
      <sheetName val="23-24 (22)"/>
      <sheetName val="25 (23-24)"/>
      <sheetName val="26-27 (25)"/>
      <sheetName val="28-29 (26)"/>
      <sheetName val="30 (27)"/>
      <sheetName val="31 (28)"/>
      <sheetName val="32-36 (29)"/>
      <sheetName val="37-38(30)"/>
      <sheetName val="39-40 (31)"/>
      <sheetName val="41 (32)"/>
      <sheetName val="42 (33)"/>
      <sheetName val="43 (34)"/>
      <sheetName val="44 (35)"/>
      <sheetName val="45-46 (36)"/>
      <sheetName val="47 (37)"/>
      <sheetName val="48 (38)"/>
      <sheetName val="49-50 (39)"/>
      <sheetName val="51 (40)"/>
      <sheetName val="52 (41)"/>
      <sheetName val="53-54 -55(42)"/>
      <sheetName val="56 (43)"/>
      <sheetName val="57-58 (44)"/>
      <sheetName val="(45)"/>
      <sheetName val="59-60 (46)"/>
      <sheetName val="61-62-63-64 (47)"/>
      <sheetName val="65 (48)"/>
      <sheetName val="66 (49)"/>
      <sheetName val="S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5">
          <cell r="L15" t="str">
            <v>Muy productivos</v>
          </cell>
          <cell r="M15" t="str">
            <v>Productivos</v>
          </cell>
          <cell r="N15" t="str">
            <v>Medianamente  productivos</v>
          </cell>
          <cell r="O15" t="str">
            <v>Poco productivos</v>
          </cell>
        </row>
        <row r="16">
          <cell r="L16">
            <v>1436.5868816000004</v>
          </cell>
          <cell r="M16">
            <v>1453.5405211</v>
          </cell>
          <cell r="N16">
            <v>1811.6376471999999</v>
          </cell>
          <cell r="O16">
            <v>4007.4874476</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8"/>
      <sheetName val="2009"/>
      <sheetName val="2010"/>
      <sheetName val="2011"/>
      <sheetName val="2012"/>
      <sheetName val="2013"/>
      <sheetName val="2014"/>
      <sheetName val="2015"/>
      <sheetName val="2016"/>
      <sheetName val="2017"/>
      <sheetName val="2018"/>
      <sheetName val="2019"/>
      <sheetName val="bagazo 2009"/>
      <sheetName val="Bagazo 2010"/>
      <sheetName val="Bagazo 2011"/>
      <sheetName val="Bagazo 2012"/>
      <sheetName val="Bagazo 2013"/>
      <sheetName val="Bagazo 2014"/>
      <sheetName val="Bagazo 2015"/>
      <sheetName val="Bagazo 2016"/>
      <sheetName val="Bagazo 2017"/>
      <sheetName val="Bagazo 2018"/>
      <sheetName val="Bagazo 2019"/>
      <sheetName val="Hoja1"/>
      <sheetName val="Hoja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ow r="4">
          <cell r="G4">
            <v>4985599.3647266692</v>
          </cell>
        </row>
      </sheetData>
      <sheetData sheetId="23"/>
      <sheetData sheetId="2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pa con bordes"/>
      <sheetName val="Setup"/>
      <sheetName val="Pantalla"/>
      <sheetName val="Mapas_Graf"/>
      <sheetName val="Bubble Graph"/>
      <sheetName val="InTablas"/>
      <sheetName val="Preparar Mapa"/>
      <sheetName val="Cuba Formato"/>
      <sheetName val="Cuba"/>
      <sheetName val="Cuencas"/>
      <sheetName val="BLaNeg"/>
      <sheetName val="Superficie Boscosa"/>
      <sheetName val="CargaContaminante"/>
      <sheetName val="CargaContaminante1"/>
      <sheetName val="Vacuno"/>
      <sheetName val="Porcino"/>
      <sheetName val="Polos"/>
    </sheetNames>
    <sheetDataSet>
      <sheetData sheetId="0" refreshError="1"/>
      <sheetData sheetId="1" refreshError="1"/>
      <sheetData sheetId="2" refreshError="1"/>
      <sheetData sheetId="3" refreshError="1"/>
      <sheetData sheetId="4" refreshError="1"/>
      <sheetData sheetId="5">
        <row r="1">
          <cell r="B1" t="str">
            <v>Tabla 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pa con bordes"/>
      <sheetName val="Setup"/>
      <sheetName val="Pantalla"/>
      <sheetName val="Mapas_Graf"/>
      <sheetName val="Bubble Graph"/>
      <sheetName val="InTablas"/>
      <sheetName val="Preparar Mapa"/>
      <sheetName val="Cuba Formato"/>
      <sheetName val="Cuba"/>
      <sheetName val="Cuencas"/>
      <sheetName val="BLaNeg"/>
      <sheetName val="Superficie Boscosa"/>
      <sheetName val="CargaContaminante"/>
      <sheetName val="CargaContaminante1"/>
      <sheetName val="Vacuno"/>
      <sheetName val="Porcino"/>
      <sheetName val="Polos"/>
    </sheetNames>
    <sheetDataSet>
      <sheetData sheetId="0" refreshError="1"/>
      <sheetData sheetId="1" refreshError="1"/>
      <sheetData sheetId="2" refreshError="1"/>
      <sheetData sheetId="3" refreshError="1"/>
      <sheetData sheetId="4" refreshError="1"/>
      <sheetData sheetId="5">
        <row r="1">
          <cell r="B1" t="str">
            <v>Tabla 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jetivo 7 "/>
      <sheetName val="Meta 9 "/>
      <sheetName val="Indicador 26"/>
      <sheetName val="G2"/>
      <sheetName val="G4"/>
      <sheetName val="G5"/>
      <sheetName val="G6"/>
      <sheetName val="Meta 10"/>
      <sheetName val="G7"/>
      <sheetName val="Indicadores adicionales 10.3"/>
      <sheetName val="G8"/>
      <sheetName val="Meta 11"/>
      <sheetName val="G9"/>
      <sheetName val="G10"/>
      <sheetName val="G11"/>
      <sheetName val="R1"/>
      <sheetName val="R3"/>
      <sheetName val="R2"/>
      <sheetName val="G1"/>
    </sheetNames>
    <sheetDataSet>
      <sheetData sheetId="0"/>
      <sheetData sheetId="1"/>
      <sheetData sheetId="2"/>
      <sheetData sheetId="3"/>
      <sheetData sheetId="4"/>
      <sheetData sheetId="5"/>
      <sheetData sheetId="6"/>
      <sheetData sheetId="7"/>
      <sheetData sheetId="8"/>
      <sheetData sheetId="9">
        <row r="1">
          <cell r="A1" t="str">
            <v>Provincia</v>
          </cell>
          <cell r="B1" t="str">
            <v>MediaAnual</v>
          </cell>
          <cell r="C1" t="str">
            <v>Enero</v>
          </cell>
          <cell r="D1" t="str">
            <v>Febrero</v>
          </cell>
          <cell r="E1" t="str">
            <v>Marzo</v>
          </cell>
          <cell r="F1" t="str">
            <v>Abril</v>
          </cell>
          <cell r="G1" t="str">
            <v>Mayo</v>
          </cell>
          <cell r="H1" t="str">
            <v>Junio</v>
          </cell>
          <cell r="I1" t="str">
            <v>Julio</v>
          </cell>
          <cell r="J1" t="str">
            <v>Agosto</v>
          </cell>
          <cell r="K1" t="str">
            <v>Septiembre</v>
          </cell>
          <cell r="L1" t="str">
            <v>Octubre</v>
          </cell>
          <cell r="M1" t="str">
            <v>Noviembre</v>
          </cell>
          <cell r="N1" t="str">
            <v>Diciembre</v>
          </cell>
        </row>
        <row r="2">
          <cell r="A2" t="str">
            <v>Pinar del Río</v>
          </cell>
          <cell r="B2">
            <v>1498.9999961853027</v>
          </cell>
          <cell r="C2">
            <v>60.599998474121094</v>
          </cell>
          <cell r="D2">
            <v>51.799999237060547</v>
          </cell>
          <cell r="E2">
            <v>59.599998474121094</v>
          </cell>
          <cell r="F2">
            <v>74.400001525878906</v>
          </cell>
          <cell r="G2">
            <v>158.80000305175781</v>
          </cell>
          <cell r="H2">
            <v>224.10000610351562</v>
          </cell>
          <cell r="I2">
            <v>166.19999694824219</v>
          </cell>
          <cell r="J2">
            <v>194.39999389648437</v>
          </cell>
          <cell r="K2">
            <v>238.39999389648437</v>
          </cell>
          <cell r="L2">
            <v>150.5</v>
          </cell>
          <cell r="M2">
            <v>73.800003051757812</v>
          </cell>
          <cell r="N2">
            <v>46.400001525878906</v>
          </cell>
        </row>
        <row r="3">
          <cell r="A3" t="str">
            <v>La Habana</v>
          </cell>
          <cell r="B3">
            <v>1399.0000038146973</v>
          </cell>
          <cell r="C3">
            <v>54.400001525878906</v>
          </cell>
          <cell r="D3">
            <v>46.099998474121094</v>
          </cell>
          <cell r="E3">
            <v>57.099998474121094</v>
          </cell>
          <cell r="F3">
            <v>64.199996948242188</v>
          </cell>
          <cell r="G3">
            <v>143.60000610351562</v>
          </cell>
          <cell r="H3">
            <v>236.5</v>
          </cell>
          <cell r="I3">
            <v>167.39999389648437</v>
          </cell>
          <cell r="J3">
            <v>187.30000305175781</v>
          </cell>
          <cell r="K3">
            <v>217.30000305175781</v>
          </cell>
          <cell r="L3">
            <v>129.30000305175781</v>
          </cell>
          <cell r="M3">
            <v>57.799999237060547</v>
          </cell>
          <cell r="N3">
            <v>38</v>
          </cell>
        </row>
        <row r="4">
          <cell r="A4" t="str">
            <v>Ciudad de la Habana</v>
          </cell>
          <cell r="B4">
            <v>1328.9999885559082</v>
          </cell>
          <cell r="C4">
            <v>70.400001525878906</v>
          </cell>
          <cell r="D4">
            <v>60.200000762939453</v>
          </cell>
          <cell r="E4">
            <v>59.099998474121094</v>
          </cell>
          <cell r="F4">
            <v>62.5</v>
          </cell>
          <cell r="G4">
            <v>112</v>
          </cell>
          <cell r="H4">
            <v>207.89999389648437</v>
          </cell>
          <cell r="I4">
            <v>141.30000305175781</v>
          </cell>
          <cell r="J4">
            <v>158.39999389648437</v>
          </cell>
          <cell r="K4">
            <v>197.69999694824219</v>
          </cell>
          <cell r="L4">
            <v>141.5</v>
          </cell>
          <cell r="M4">
            <v>70.099998474121094</v>
          </cell>
          <cell r="N4">
            <v>47.900001525878906</v>
          </cell>
        </row>
        <row r="5">
          <cell r="A5" t="str">
            <v>Matanzas</v>
          </cell>
          <cell r="B5">
            <v>1408.0000038146973</v>
          </cell>
          <cell r="C5">
            <v>41.700000762939453</v>
          </cell>
          <cell r="D5">
            <v>38.799999237060547</v>
          </cell>
          <cell r="E5">
            <v>53.900001525878906</v>
          </cell>
          <cell r="F5">
            <v>64.900001525878906</v>
          </cell>
          <cell r="G5">
            <v>164.89999389648437</v>
          </cell>
          <cell r="H5">
            <v>237.60000610351562</v>
          </cell>
          <cell r="I5">
            <v>177.19999694824219</v>
          </cell>
          <cell r="J5">
            <v>199.19999694824219</v>
          </cell>
          <cell r="K5">
            <v>223.10000610351562</v>
          </cell>
          <cell r="L5">
            <v>134.5</v>
          </cell>
          <cell r="M5">
            <v>42.5</v>
          </cell>
          <cell r="N5">
            <v>29.700000762939453</v>
          </cell>
        </row>
        <row r="6">
          <cell r="A6" t="str">
            <v>Villa Clara</v>
          </cell>
          <cell r="B6">
            <v>1295.0000095367432</v>
          </cell>
          <cell r="C6">
            <v>40.400001525878906</v>
          </cell>
          <cell r="D6">
            <v>35.299999237060547</v>
          </cell>
          <cell r="E6">
            <v>57.299999237060547</v>
          </cell>
          <cell r="F6">
            <v>75.300003051757813</v>
          </cell>
          <cell r="G6">
            <v>159.10000610351562</v>
          </cell>
          <cell r="H6">
            <v>203</v>
          </cell>
          <cell r="I6">
            <v>143.60000610351562</v>
          </cell>
          <cell r="J6">
            <v>152</v>
          </cell>
          <cell r="K6">
            <v>179.69999694824219</v>
          </cell>
          <cell r="L6">
            <v>153.69999694824219</v>
          </cell>
          <cell r="M6">
            <v>63.700000762939453</v>
          </cell>
          <cell r="N6">
            <v>31.899999618530273</v>
          </cell>
        </row>
        <row r="7">
          <cell r="A7" t="str">
            <v>Cienfuegos</v>
          </cell>
          <cell r="B7">
            <v>1456.9999923706055</v>
          </cell>
          <cell r="C7">
            <v>44.900001525878906</v>
          </cell>
          <cell r="D7">
            <v>36.799999237060547</v>
          </cell>
          <cell r="E7">
            <v>59</v>
          </cell>
          <cell r="F7">
            <v>69.199996948242188</v>
          </cell>
          <cell r="G7">
            <v>173.89999389648437</v>
          </cell>
          <cell r="H7">
            <v>246.60000610351562</v>
          </cell>
          <cell r="I7">
            <v>177</v>
          </cell>
          <cell r="J7">
            <v>203.80000305175781</v>
          </cell>
          <cell r="K7">
            <v>218.39999389648437</v>
          </cell>
          <cell r="L7">
            <v>147.69999694824219</v>
          </cell>
          <cell r="M7">
            <v>54.900001525878906</v>
          </cell>
          <cell r="N7">
            <v>24.799999237060547</v>
          </cell>
        </row>
        <row r="8">
          <cell r="A8" t="str">
            <v>Sancti Spíritus</v>
          </cell>
          <cell r="B8">
            <v>1414.0000038146973</v>
          </cell>
          <cell r="C8">
            <v>39.299999237060547</v>
          </cell>
          <cell r="D8">
            <v>35.700000762939453</v>
          </cell>
          <cell r="E8">
            <v>52</v>
          </cell>
          <cell r="F8">
            <v>65.199996948242188</v>
          </cell>
          <cell r="G8">
            <v>176.19999694824219</v>
          </cell>
          <cell r="H8">
            <v>226.60000610351562</v>
          </cell>
          <cell r="I8">
            <v>160.10000610351562</v>
          </cell>
          <cell r="J8">
            <v>194.19999694824219</v>
          </cell>
          <cell r="K8">
            <v>211.30000305175781</v>
          </cell>
          <cell r="L8">
            <v>165.69999694824219</v>
          </cell>
          <cell r="M8">
            <v>62.5</v>
          </cell>
          <cell r="N8">
            <v>25.200000762939453</v>
          </cell>
        </row>
        <row r="9">
          <cell r="A9" t="str">
            <v>Ciego de Avila</v>
          </cell>
          <cell r="B9">
            <v>1188.9999828338623</v>
          </cell>
          <cell r="C9">
            <v>32.200000762939453</v>
          </cell>
          <cell r="D9">
            <v>28.799999237060547</v>
          </cell>
          <cell r="E9">
            <v>52.400001525878906</v>
          </cell>
          <cell r="F9">
            <v>53.599998474121094</v>
          </cell>
          <cell r="G9">
            <v>165.39999389648437</v>
          </cell>
          <cell r="H9">
            <v>191.19999694824219</v>
          </cell>
          <cell r="I9">
            <v>117.19999694824219</v>
          </cell>
          <cell r="J9">
            <v>143.60000610351562</v>
          </cell>
          <cell r="K9">
            <v>163.39999389648437</v>
          </cell>
          <cell r="L9">
            <v>149.89999389648437</v>
          </cell>
          <cell r="M9">
            <v>61.700000762939453</v>
          </cell>
          <cell r="N9">
            <v>29.600000381469727</v>
          </cell>
        </row>
        <row r="10">
          <cell r="A10" t="str">
            <v>Camagüey</v>
          </cell>
          <cell r="B10">
            <v>1283</v>
          </cell>
          <cell r="C10">
            <v>36.299999237060547</v>
          </cell>
          <cell r="D10">
            <v>36.200000762939453</v>
          </cell>
          <cell r="E10">
            <v>55.200000762939453</v>
          </cell>
          <cell r="F10">
            <v>64.800003051757812</v>
          </cell>
          <cell r="G10">
            <v>192.60000610351562</v>
          </cell>
          <cell r="H10">
            <v>199.60000610351562</v>
          </cell>
          <cell r="I10">
            <v>120.19999694824219</v>
          </cell>
          <cell r="J10">
            <v>158.39999389648437</v>
          </cell>
          <cell r="K10">
            <v>173.69999694824219</v>
          </cell>
          <cell r="L10">
            <v>152.5</v>
          </cell>
          <cell r="M10">
            <v>67.699996948242188</v>
          </cell>
          <cell r="N10">
            <v>25.799999237060547</v>
          </cell>
        </row>
        <row r="11">
          <cell r="A11" t="str">
            <v>Las Tunas</v>
          </cell>
          <cell r="B11">
            <v>1037.9999904632568</v>
          </cell>
          <cell r="C11">
            <v>30.299999237060547</v>
          </cell>
          <cell r="D11">
            <v>27.299999237060547</v>
          </cell>
          <cell r="E11">
            <v>51.299999237060547</v>
          </cell>
          <cell r="F11">
            <v>58.900001525878906</v>
          </cell>
          <cell r="G11">
            <v>145.69999694824219</v>
          </cell>
          <cell r="H11">
            <v>157</v>
          </cell>
          <cell r="I11">
            <v>95.099998474121094</v>
          </cell>
          <cell r="J11">
            <v>125</v>
          </cell>
          <cell r="K11">
            <v>140.30000305175781</v>
          </cell>
          <cell r="L11">
            <v>131.39999389648437</v>
          </cell>
          <cell r="M11">
            <v>54.599998474121094</v>
          </cell>
          <cell r="N11">
            <v>21.100000381469727</v>
          </cell>
        </row>
        <row r="12">
          <cell r="A12" t="str">
            <v>Holguín</v>
          </cell>
          <cell r="B12">
            <v>1252.9999885559082</v>
          </cell>
          <cell r="C12">
            <v>67.199996948242187</v>
          </cell>
          <cell r="D12">
            <v>57.299999237060547</v>
          </cell>
          <cell r="E12">
            <v>67.900001525878906</v>
          </cell>
          <cell r="F12">
            <v>80.599998474121094</v>
          </cell>
          <cell r="G12">
            <v>161.69999694824219</v>
          </cell>
          <cell r="H12">
            <v>142.69999694824219</v>
          </cell>
          <cell r="I12">
            <v>80.5</v>
          </cell>
          <cell r="J12">
            <v>106</v>
          </cell>
          <cell r="K12">
            <v>137.5</v>
          </cell>
          <cell r="L12">
            <v>165.19999694824219</v>
          </cell>
          <cell r="M12">
            <v>119.59999847412109</v>
          </cell>
          <cell r="N12">
            <v>66.800003051757813</v>
          </cell>
        </row>
        <row r="13">
          <cell r="A13" t="str">
            <v>Granma</v>
          </cell>
          <cell r="B13">
            <v>1288</v>
          </cell>
          <cell r="C13">
            <v>37.299999237060547</v>
          </cell>
          <cell r="D13">
            <v>40.5</v>
          </cell>
          <cell r="E13">
            <v>58.400001525878906</v>
          </cell>
          <cell r="F13">
            <v>85.300003051757813</v>
          </cell>
          <cell r="G13">
            <v>172</v>
          </cell>
          <cell r="H13">
            <v>168</v>
          </cell>
          <cell r="I13">
            <v>131.19999694824219</v>
          </cell>
          <cell r="J13">
            <v>156</v>
          </cell>
          <cell r="K13">
            <v>165.80000305175781</v>
          </cell>
          <cell r="L13">
            <v>166.39999389648437</v>
          </cell>
          <cell r="M13">
            <v>76.300003051757813</v>
          </cell>
          <cell r="N13">
            <v>30.799999237060547</v>
          </cell>
        </row>
        <row r="14">
          <cell r="A14" t="str">
            <v>Santiago de Cuba</v>
          </cell>
          <cell r="B14">
            <v>1352.9999961853027</v>
          </cell>
          <cell r="C14">
            <v>41.700000762939453</v>
          </cell>
          <cell r="D14">
            <v>44</v>
          </cell>
          <cell r="E14">
            <v>75</v>
          </cell>
          <cell r="F14">
            <v>94.099998474121094</v>
          </cell>
          <cell r="G14">
            <v>207.10000610351562</v>
          </cell>
          <cell r="H14">
            <v>154.89999389648437</v>
          </cell>
          <cell r="I14">
            <v>110.19999694824219</v>
          </cell>
          <cell r="J14">
            <v>138.30000305175781</v>
          </cell>
          <cell r="K14">
            <v>173.69999694824219</v>
          </cell>
          <cell r="L14">
            <v>178</v>
          </cell>
          <cell r="M14">
            <v>93</v>
          </cell>
          <cell r="N14">
            <v>43</v>
          </cell>
        </row>
        <row r="15">
          <cell r="A15" t="str">
            <v>Guantánamo</v>
          </cell>
          <cell r="B15">
            <v>1488</v>
          </cell>
          <cell r="C15">
            <v>81.400001525878906</v>
          </cell>
          <cell r="D15">
            <v>74.900001525878906</v>
          </cell>
          <cell r="E15">
            <v>87.300003051757813</v>
          </cell>
          <cell r="F15">
            <v>102.40000152587891</v>
          </cell>
          <cell r="G15">
            <v>209</v>
          </cell>
          <cell r="H15">
            <v>122.69999694824219</v>
          </cell>
          <cell r="I15">
            <v>88</v>
          </cell>
          <cell r="J15">
            <v>119.5</v>
          </cell>
          <cell r="K15">
            <v>153.80000305175781</v>
          </cell>
          <cell r="L15">
            <v>187.69999694824219</v>
          </cell>
          <cell r="M15">
            <v>163.89999389648437</v>
          </cell>
          <cell r="N15">
            <v>97.400001525878906</v>
          </cell>
        </row>
        <row r="16">
          <cell r="A16" t="str">
            <v>Isla de la Juventud</v>
          </cell>
          <cell r="B16">
            <v>1424.9999847412109</v>
          </cell>
          <cell r="C16">
            <v>60.599998474121094</v>
          </cell>
          <cell r="D16">
            <v>43.799999237060547</v>
          </cell>
          <cell r="E16">
            <v>42.200000762939453</v>
          </cell>
          <cell r="F16">
            <v>51.799999237060547</v>
          </cell>
          <cell r="G16">
            <v>148.5</v>
          </cell>
          <cell r="H16">
            <v>224.89999389648437</v>
          </cell>
          <cell r="I16">
            <v>161.5</v>
          </cell>
          <cell r="J16">
            <v>193.69999694824219</v>
          </cell>
          <cell r="K16">
            <v>235</v>
          </cell>
          <cell r="L16">
            <v>154.19999694824219</v>
          </cell>
          <cell r="M16">
            <v>57.299999237060547</v>
          </cell>
          <cell r="N16">
            <v>51.5</v>
          </cell>
        </row>
      </sheetData>
      <sheetData sheetId="10"/>
      <sheetData sheetId="11"/>
      <sheetData sheetId="12"/>
      <sheetData sheetId="13"/>
      <sheetData sheetId="14"/>
      <sheetData sheetId="15"/>
      <sheetData sheetId="16"/>
      <sheetData sheetId="17"/>
      <sheetData sheetId="18"/>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jetivo 7 "/>
      <sheetName val="Meta 9 "/>
      <sheetName val="Indicador 26"/>
      <sheetName val="G2"/>
      <sheetName val="G4"/>
      <sheetName val="G5"/>
      <sheetName val="G6"/>
      <sheetName val="Meta 10"/>
      <sheetName val="G7"/>
      <sheetName val="Indicadores adicionales 10.3"/>
      <sheetName val="G8"/>
      <sheetName val="Meta 11"/>
      <sheetName val="G9"/>
      <sheetName val="G10"/>
      <sheetName val="G11"/>
      <sheetName val="R1"/>
      <sheetName val="R3"/>
      <sheetName val="R2"/>
      <sheetName val="G1"/>
    </sheetNames>
    <sheetDataSet>
      <sheetData sheetId="0"/>
      <sheetData sheetId="1"/>
      <sheetData sheetId="2"/>
      <sheetData sheetId="3"/>
      <sheetData sheetId="4"/>
      <sheetData sheetId="5"/>
      <sheetData sheetId="6"/>
      <sheetData sheetId="7"/>
      <sheetData sheetId="8"/>
      <sheetData sheetId="9">
        <row r="1">
          <cell r="A1" t="str">
            <v>Provincia</v>
          </cell>
          <cell r="B1" t="str">
            <v>MediaAnual</v>
          </cell>
          <cell r="C1" t="str">
            <v>Enero</v>
          </cell>
          <cell r="D1" t="str">
            <v>Febrero</v>
          </cell>
          <cell r="E1" t="str">
            <v>Marzo</v>
          </cell>
          <cell r="F1" t="str">
            <v>Abril</v>
          </cell>
          <cell r="G1" t="str">
            <v>Mayo</v>
          </cell>
          <cell r="H1" t="str">
            <v>Junio</v>
          </cell>
          <cell r="I1" t="str">
            <v>Julio</v>
          </cell>
          <cell r="J1" t="str">
            <v>Agosto</v>
          </cell>
          <cell r="K1" t="str">
            <v>Septiembre</v>
          </cell>
          <cell r="L1" t="str">
            <v>Octubre</v>
          </cell>
          <cell r="M1" t="str">
            <v>Noviembre</v>
          </cell>
          <cell r="N1" t="str">
            <v>Diciembre</v>
          </cell>
        </row>
        <row r="2">
          <cell r="A2" t="str">
            <v>Pinar del Río</v>
          </cell>
          <cell r="B2">
            <v>1498.9999961853027</v>
          </cell>
          <cell r="C2">
            <v>60.599998474121094</v>
          </cell>
          <cell r="D2">
            <v>51.799999237060547</v>
          </cell>
          <cell r="E2">
            <v>59.599998474121094</v>
          </cell>
          <cell r="F2">
            <v>74.400001525878906</v>
          </cell>
          <cell r="G2">
            <v>158.80000305175781</v>
          </cell>
          <cell r="H2">
            <v>224.10000610351562</v>
          </cell>
          <cell r="I2">
            <v>166.19999694824219</v>
          </cell>
          <cell r="J2">
            <v>194.39999389648437</v>
          </cell>
          <cell r="K2">
            <v>238.39999389648437</v>
          </cell>
          <cell r="L2">
            <v>150.5</v>
          </cell>
          <cell r="M2">
            <v>73.800003051757812</v>
          </cell>
          <cell r="N2">
            <v>46.400001525878906</v>
          </cell>
        </row>
        <row r="3">
          <cell r="A3" t="str">
            <v>La Habana</v>
          </cell>
          <cell r="B3">
            <v>1399.0000038146973</v>
          </cell>
          <cell r="C3">
            <v>54.400001525878906</v>
          </cell>
          <cell r="D3">
            <v>46.099998474121094</v>
          </cell>
          <cell r="E3">
            <v>57.099998474121094</v>
          </cell>
          <cell r="F3">
            <v>64.199996948242188</v>
          </cell>
          <cell r="G3">
            <v>143.60000610351562</v>
          </cell>
          <cell r="H3">
            <v>236.5</v>
          </cell>
          <cell r="I3">
            <v>167.39999389648437</v>
          </cell>
          <cell r="J3">
            <v>187.30000305175781</v>
          </cell>
          <cell r="K3">
            <v>217.30000305175781</v>
          </cell>
          <cell r="L3">
            <v>129.30000305175781</v>
          </cell>
          <cell r="M3">
            <v>57.799999237060547</v>
          </cell>
          <cell r="N3">
            <v>38</v>
          </cell>
        </row>
        <row r="4">
          <cell r="A4" t="str">
            <v>Ciudad de la Habana</v>
          </cell>
          <cell r="B4">
            <v>1328.9999885559082</v>
          </cell>
          <cell r="C4">
            <v>70.400001525878906</v>
          </cell>
          <cell r="D4">
            <v>60.200000762939453</v>
          </cell>
          <cell r="E4">
            <v>59.099998474121094</v>
          </cell>
          <cell r="F4">
            <v>62.5</v>
          </cell>
          <cell r="G4">
            <v>112</v>
          </cell>
          <cell r="H4">
            <v>207.89999389648437</v>
          </cell>
          <cell r="I4">
            <v>141.30000305175781</v>
          </cell>
          <cell r="J4">
            <v>158.39999389648437</v>
          </cell>
          <cell r="K4">
            <v>197.69999694824219</v>
          </cell>
          <cell r="L4">
            <v>141.5</v>
          </cell>
          <cell r="M4">
            <v>70.099998474121094</v>
          </cell>
          <cell r="N4">
            <v>47.900001525878906</v>
          </cell>
        </row>
        <row r="5">
          <cell r="A5" t="str">
            <v>Matanzas</v>
          </cell>
          <cell r="B5">
            <v>1408.0000038146973</v>
          </cell>
          <cell r="C5">
            <v>41.700000762939453</v>
          </cell>
          <cell r="D5">
            <v>38.799999237060547</v>
          </cell>
          <cell r="E5">
            <v>53.900001525878906</v>
          </cell>
          <cell r="F5">
            <v>64.900001525878906</v>
          </cell>
          <cell r="G5">
            <v>164.89999389648437</v>
          </cell>
          <cell r="H5">
            <v>237.60000610351562</v>
          </cell>
          <cell r="I5">
            <v>177.19999694824219</v>
          </cell>
          <cell r="J5">
            <v>199.19999694824219</v>
          </cell>
          <cell r="K5">
            <v>223.10000610351562</v>
          </cell>
          <cell r="L5">
            <v>134.5</v>
          </cell>
          <cell r="M5">
            <v>42.5</v>
          </cell>
          <cell r="N5">
            <v>29.700000762939453</v>
          </cell>
        </row>
        <row r="6">
          <cell r="A6" t="str">
            <v>Villa Clara</v>
          </cell>
          <cell r="B6">
            <v>1295.0000095367432</v>
          </cell>
          <cell r="C6">
            <v>40.400001525878906</v>
          </cell>
          <cell r="D6">
            <v>35.299999237060547</v>
          </cell>
          <cell r="E6">
            <v>57.299999237060547</v>
          </cell>
          <cell r="F6">
            <v>75.300003051757813</v>
          </cell>
          <cell r="G6">
            <v>159.10000610351562</v>
          </cell>
          <cell r="H6">
            <v>203</v>
          </cell>
          <cell r="I6">
            <v>143.60000610351562</v>
          </cell>
          <cell r="J6">
            <v>152</v>
          </cell>
          <cell r="K6">
            <v>179.69999694824219</v>
          </cell>
          <cell r="L6">
            <v>153.69999694824219</v>
          </cell>
          <cell r="M6">
            <v>63.700000762939453</v>
          </cell>
          <cell r="N6">
            <v>31.899999618530273</v>
          </cell>
        </row>
        <row r="7">
          <cell r="A7" t="str">
            <v>Cienfuegos</v>
          </cell>
          <cell r="B7">
            <v>1456.9999923706055</v>
          </cell>
          <cell r="C7">
            <v>44.900001525878906</v>
          </cell>
          <cell r="D7">
            <v>36.799999237060547</v>
          </cell>
          <cell r="E7">
            <v>59</v>
          </cell>
          <cell r="F7">
            <v>69.199996948242188</v>
          </cell>
          <cell r="G7">
            <v>173.89999389648437</v>
          </cell>
          <cell r="H7">
            <v>246.60000610351562</v>
          </cell>
          <cell r="I7">
            <v>177</v>
          </cell>
          <cell r="J7">
            <v>203.80000305175781</v>
          </cell>
          <cell r="K7">
            <v>218.39999389648437</v>
          </cell>
          <cell r="L7">
            <v>147.69999694824219</v>
          </cell>
          <cell r="M7">
            <v>54.900001525878906</v>
          </cell>
          <cell r="N7">
            <v>24.799999237060547</v>
          </cell>
        </row>
        <row r="8">
          <cell r="A8" t="str">
            <v>Sancti Spíritus</v>
          </cell>
          <cell r="B8">
            <v>1414.0000038146973</v>
          </cell>
          <cell r="C8">
            <v>39.299999237060547</v>
          </cell>
          <cell r="D8">
            <v>35.700000762939453</v>
          </cell>
          <cell r="E8">
            <v>52</v>
          </cell>
          <cell r="F8">
            <v>65.199996948242188</v>
          </cell>
          <cell r="G8">
            <v>176.19999694824219</v>
          </cell>
          <cell r="H8">
            <v>226.60000610351562</v>
          </cell>
          <cell r="I8">
            <v>160.10000610351562</v>
          </cell>
          <cell r="J8">
            <v>194.19999694824219</v>
          </cell>
          <cell r="K8">
            <v>211.30000305175781</v>
          </cell>
          <cell r="L8">
            <v>165.69999694824219</v>
          </cell>
          <cell r="M8">
            <v>62.5</v>
          </cell>
          <cell r="N8">
            <v>25.200000762939453</v>
          </cell>
        </row>
        <row r="9">
          <cell r="A9" t="str">
            <v>Ciego de Avila</v>
          </cell>
          <cell r="B9">
            <v>1188.9999828338623</v>
          </cell>
          <cell r="C9">
            <v>32.200000762939453</v>
          </cell>
          <cell r="D9">
            <v>28.799999237060547</v>
          </cell>
          <cell r="E9">
            <v>52.400001525878906</v>
          </cell>
          <cell r="F9">
            <v>53.599998474121094</v>
          </cell>
          <cell r="G9">
            <v>165.39999389648437</v>
          </cell>
          <cell r="H9">
            <v>191.19999694824219</v>
          </cell>
          <cell r="I9">
            <v>117.19999694824219</v>
          </cell>
          <cell r="J9">
            <v>143.60000610351562</v>
          </cell>
          <cell r="K9">
            <v>163.39999389648437</v>
          </cell>
          <cell r="L9">
            <v>149.89999389648437</v>
          </cell>
          <cell r="M9">
            <v>61.700000762939453</v>
          </cell>
          <cell r="N9">
            <v>29.600000381469727</v>
          </cell>
        </row>
        <row r="10">
          <cell r="A10" t="str">
            <v>Camagüey</v>
          </cell>
          <cell r="B10">
            <v>1283</v>
          </cell>
          <cell r="C10">
            <v>36.299999237060547</v>
          </cell>
          <cell r="D10">
            <v>36.200000762939453</v>
          </cell>
          <cell r="E10">
            <v>55.200000762939453</v>
          </cell>
          <cell r="F10">
            <v>64.800003051757812</v>
          </cell>
          <cell r="G10">
            <v>192.60000610351562</v>
          </cell>
          <cell r="H10">
            <v>199.60000610351562</v>
          </cell>
          <cell r="I10">
            <v>120.19999694824219</v>
          </cell>
          <cell r="J10">
            <v>158.39999389648437</v>
          </cell>
          <cell r="K10">
            <v>173.69999694824219</v>
          </cell>
          <cell r="L10">
            <v>152.5</v>
          </cell>
          <cell r="M10">
            <v>67.699996948242188</v>
          </cell>
          <cell r="N10">
            <v>25.799999237060547</v>
          </cell>
        </row>
        <row r="11">
          <cell r="A11" t="str">
            <v>Las Tunas</v>
          </cell>
          <cell r="B11">
            <v>1037.9999904632568</v>
          </cell>
          <cell r="C11">
            <v>30.299999237060547</v>
          </cell>
          <cell r="D11">
            <v>27.299999237060547</v>
          </cell>
          <cell r="E11">
            <v>51.299999237060547</v>
          </cell>
          <cell r="F11">
            <v>58.900001525878906</v>
          </cell>
          <cell r="G11">
            <v>145.69999694824219</v>
          </cell>
          <cell r="H11">
            <v>157</v>
          </cell>
          <cell r="I11">
            <v>95.099998474121094</v>
          </cell>
          <cell r="J11">
            <v>125</v>
          </cell>
          <cell r="K11">
            <v>140.30000305175781</v>
          </cell>
          <cell r="L11">
            <v>131.39999389648437</v>
          </cell>
          <cell r="M11">
            <v>54.599998474121094</v>
          </cell>
          <cell r="N11">
            <v>21.100000381469727</v>
          </cell>
        </row>
        <row r="12">
          <cell r="A12" t="str">
            <v>Holguín</v>
          </cell>
          <cell r="B12">
            <v>1252.9999885559082</v>
          </cell>
          <cell r="C12">
            <v>67.199996948242187</v>
          </cell>
          <cell r="D12">
            <v>57.299999237060547</v>
          </cell>
          <cell r="E12">
            <v>67.900001525878906</v>
          </cell>
          <cell r="F12">
            <v>80.599998474121094</v>
          </cell>
          <cell r="G12">
            <v>161.69999694824219</v>
          </cell>
          <cell r="H12">
            <v>142.69999694824219</v>
          </cell>
          <cell r="I12">
            <v>80.5</v>
          </cell>
          <cell r="J12">
            <v>106</v>
          </cell>
          <cell r="K12">
            <v>137.5</v>
          </cell>
          <cell r="L12">
            <v>165.19999694824219</v>
          </cell>
          <cell r="M12">
            <v>119.59999847412109</v>
          </cell>
          <cell r="N12">
            <v>66.800003051757813</v>
          </cell>
        </row>
        <row r="13">
          <cell r="A13" t="str">
            <v>Granma</v>
          </cell>
          <cell r="B13">
            <v>1288</v>
          </cell>
          <cell r="C13">
            <v>37.299999237060547</v>
          </cell>
          <cell r="D13">
            <v>40.5</v>
          </cell>
          <cell r="E13">
            <v>58.400001525878906</v>
          </cell>
          <cell r="F13">
            <v>85.300003051757813</v>
          </cell>
          <cell r="G13">
            <v>172</v>
          </cell>
          <cell r="H13">
            <v>168</v>
          </cell>
          <cell r="I13">
            <v>131.19999694824219</v>
          </cell>
          <cell r="J13">
            <v>156</v>
          </cell>
          <cell r="K13">
            <v>165.80000305175781</v>
          </cell>
          <cell r="L13">
            <v>166.39999389648437</v>
          </cell>
          <cell r="M13">
            <v>76.300003051757813</v>
          </cell>
          <cell r="N13">
            <v>30.799999237060547</v>
          </cell>
        </row>
        <row r="14">
          <cell r="A14" t="str">
            <v>Santiago de Cuba</v>
          </cell>
          <cell r="B14">
            <v>1352.9999961853027</v>
          </cell>
          <cell r="C14">
            <v>41.700000762939453</v>
          </cell>
          <cell r="D14">
            <v>44</v>
          </cell>
          <cell r="E14">
            <v>75</v>
          </cell>
          <cell r="F14">
            <v>94.099998474121094</v>
          </cell>
          <cell r="G14">
            <v>207.10000610351562</v>
          </cell>
          <cell r="H14">
            <v>154.89999389648437</v>
          </cell>
          <cell r="I14">
            <v>110.19999694824219</v>
          </cell>
          <cell r="J14">
            <v>138.30000305175781</v>
          </cell>
          <cell r="K14">
            <v>173.69999694824219</v>
          </cell>
          <cell r="L14">
            <v>178</v>
          </cell>
          <cell r="M14">
            <v>93</v>
          </cell>
          <cell r="N14">
            <v>43</v>
          </cell>
        </row>
        <row r="15">
          <cell r="A15" t="str">
            <v>Guantánamo</v>
          </cell>
          <cell r="B15">
            <v>1488</v>
          </cell>
          <cell r="C15">
            <v>81.400001525878906</v>
          </cell>
          <cell r="D15">
            <v>74.900001525878906</v>
          </cell>
          <cell r="E15">
            <v>87.300003051757813</v>
          </cell>
          <cell r="F15">
            <v>102.40000152587891</v>
          </cell>
          <cell r="G15">
            <v>209</v>
          </cell>
          <cell r="H15">
            <v>122.69999694824219</v>
          </cell>
          <cell r="I15">
            <v>88</v>
          </cell>
          <cell r="J15">
            <v>119.5</v>
          </cell>
          <cell r="K15">
            <v>153.80000305175781</v>
          </cell>
          <cell r="L15">
            <v>187.69999694824219</v>
          </cell>
          <cell r="M15">
            <v>163.89999389648437</v>
          </cell>
          <cell r="N15">
            <v>97.400001525878906</v>
          </cell>
        </row>
        <row r="16">
          <cell r="A16" t="str">
            <v>Isla de la Juventud</v>
          </cell>
          <cell r="B16">
            <v>1424.9999847412109</v>
          </cell>
          <cell r="C16">
            <v>60.599998474121094</v>
          </cell>
          <cell r="D16">
            <v>43.799999237060547</v>
          </cell>
          <cell r="E16">
            <v>42.200000762939453</v>
          </cell>
          <cell r="F16">
            <v>51.799999237060547</v>
          </cell>
          <cell r="G16">
            <v>148.5</v>
          </cell>
          <cell r="H16">
            <v>224.89999389648437</v>
          </cell>
          <cell r="I16">
            <v>161.5</v>
          </cell>
          <cell r="J16">
            <v>193.69999694824219</v>
          </cell>
          <cell r="K16">
            <v>235</v>
          </cell>
          <cell r="L16">
            <v>154.19999694824219</v>
          </cell>
          <cell r="M16">
            <v>57.299999237060547</v>
          </cell>
          <cell r="N16">
            <v>51.5</v>
          </cell>
        </row>
      </sheetData>
      <sheetData sheetId="10"/>
      <sheetData sheetId="11"/>
      <sheetData sheetId="12"/>
      <sheetData sheetId="13"/>
      <sheetData sheetId="14"/>
      <sheetData sheetId="15"/>
      <sheetData sheetId="16"/>
      <sheetData sheetId="17"/>
      <sheetData sheetId="18"/>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jetivo 7 "/>
      <sheetName val="Meta 9 "/>
      <sheetName val="Indicador 26"/>
      <sheetName val="G2"/>
      <sheetName val="G4"/>
      <sheetName val="G5"/>
      <sheetName val="G6"/>
      <sheetName val="Meta 10"/>
      <sheetName val="G7"/>
      <sheetName val="Indicadores adicionales 10.3"/>
      <sheetName val="G8"/>
      <sheetName val="Meta 11"/>
      <sheetName val="G9"/>
      <sheetName val="G10"/>
      <sheetName val="G11"/>
      <sheetName val="R1"/>
      <sheetName val="R3"/>
      <sheetName val="R2"/>
      <sheetName val="G1"/>
    </sheetNames>
    <sheetDataSet>
      <sheetData sheetId="0"/>
      <sheetData sheetId="1"/>
      <sheetData sheetId="2"/>
      <sheetData sheetId="3"/>
      <sheetData sheetId="4"/>
      <sheetData sheetId="5"/>
      <sheetData sheetId="6"/>
      <sheetData sheetId="7"/>
      <sheetData sheetId="8"/>
      <sheetData sheetId="9">
        <row r="1">
          <cell r="A1" t="str">
            <v>Provincia</v>
          </cell>
          <cell r="B1" t="str">
            <v>MediaAnual</v>
          </cell>
          <cell r="C1" t="str">
            <v>Enero</v>
          </cell>
          <cell r="D1" t="str">
            <v>Febrero</v>
          </cell>
          <cell r="E1" t="str">
            <v>Marzo</v>
          </cell>
          <cell r="F1" t="str">
            <v>Abril</v>
          </cell>
          <cell r="G1" t="str">
            <v>Mayo</v>
          </cell>
          <cell r="H1" t="str">
            <v>Junio</v>
          </cell>
          <cell r="I1" t="str">
            <v>Julio</v>
          </cell>
          <cell r="J1" t="str">
            <v>Agosto</v>
          </cell>
          <cell r="K1" t="str">
            <v>Septiembre</v>
          </cell>
          <cell r="L1" t="str">
            <v>Octubre</v>
          </cell>
          <cell r="M1" t="str">
            <v>Noviembre</v>
          </cell>
          <cell r="N1" t="str">
            <v>Diciembre</v>
          </cell>
        </row>
        <row r="2">
          <cell r="A2" t="str">
            <v>Pinar del Río</v>
          </cell>
          <cell r="B2">
            <v>1498.9999961853027</v>
          </cell>
          <cell r="C2">
            <v>60.599998474121094</v>
          </cell>
          <cell r="D2">
            <v>51.799999237060547</v>
          </cell>
          <cell r="E2">
            <v>59.599998474121094</v>
          </cell>
          <cell r="F2">
            <v>74.400001525878906</v>
          </cell>
          <cell r="G2">
            <v>158.80000305175781</v>
          </cell>
          <cell r="H2">
            <v>224.10000610351562</v>
          </cell>
          <cell r="I2">
            <v>166.19999694824219</v>
          </cell>
          <cell r="J2">
            <v>194.39999389648437</v>
          </cell>
          <cell r="K2">
            <v>238.39999389648437</v>
          </cell>
          <cell r="L2">
            <v>150.5</v>
          </cell>
          <cell r="M2">
            <v>73.800003051757812</v>
          </cell>
          <cell r="N2">
            <v>46.400001525878906</v>
          </cell>
        </row>
        <row r="3">
          <cell r="A3" t="str">
            <v>La Habana</v>
          </cell>
          <cell r="B3">
            <v>1399.0000038146973</v>
          </cell>
          <cell r="C3">
            <v>54.400001525878906</v>
          </cell>
          <cell r="D3">
            <v>46.099998474121094</v>
          </cell>
          <cell r="E3">
            <v>57.099998474121094</v>
          </cell>
          <cell r="F3">
            <v>64.199996948242188</v>
          </cell>
          <cell r="G3">
            <v>143.60000610351562</v>
          </cell>
          <cell r="H3">
            <v>236.5</v>
          </cell>
          <cell r="I3">
            <v>167.39999389648437</v>
          </cell>
          <cell r="J3">
            <v>187.30000305175781</v>
          </cell>
          <cell r="K3">
            <v>217.30000305175781</v>
          </cell>
          <cell r="L3">
            <v>129.30000305175781</v>
          </cell>
          <cell r="M3">
            <v>57.799999237060547</v>
          </cell>
          <cell r="N3">
            <v>38</v>
          </cell>
        </row>
        <row r="4">
          <cell r="A4" t="str">
            <v>Ciudad de la Habana</v>
          </cell>
          <cell r="B4">
            <v>1328.9999885559082</v>
          </cell>
          <cell r="C4">
            <v>70.400001525878906</v>
          </cell>
          <cell r="D4">
            <v>60.200000762939453</v>
          </cell>
          <cell r="E4">
            <v>59.099998474121094</v>
          </cell>
          <cell r="F4">
            <v>62.5</v>
          </cell>
          <cell r="G4">
            <v>112</v>
          </cell>
          <cell r="H4">
            <v>207.89999389648437</v>
          </cell>
          <cell r="I4">
            <v>141.30000305175781</v>
          </cell>
          <cell r="J4">
            <v>158.39999389648437</v>
          </cell>
          <cell r="K4">
            <v>197.69999694824219</v>
          </cell>
          <cell r="L4">
            <v>141.5</v>
          </cell>
          <cell r="M4">
            <v>70.099998474121094</v>
          </cell>
          <cell r="N4">
            <v>47.900001525878906</v>
          </cell>
        </row>
        <row r="5">
          <cell r="A5" t="str">
            <v>Matanzas</v>
          </cell>
          <cell r="B5">
            <v>1408.0000038146973</v>
          </cell>
          <cell r="C5">
            <v>41.700000762939453</v>
          </cell>
          <cell r="D5">
            <v>38.799999237060547</v>
          </cell>
          <cell r="E5">
            <v>53.900001525878906</v>
          </cell>
          <cell r="F5">
            <v>64.900001525878906</v>
          </cell>
          <cell r="G5">
            <v>164.89999389648437</v>
          </cell>
          <cell r="H5">
            <v>237.60000610351562</v>
          </cell>
          <cell r="I5">
            <v>177.19999694824219</v>
          </cell>
          <cell r="J5">
            <v>199.19999694824219</v>
          </cell>
          <cell r="K5">
            <v>223.10000610351562</v>
          </cell>
          <cell r="L5">
            <v>134.5</v>
          </cell>
          <cell r="M5">
            <v>42.5</v>
          </cell>
          <cell r="N5">
            <v>29.700000762939453</v>
          </cell>
        </row>
        <row r="6">
          <cell r="A6" t="str">
            <v>Villa Clara</v>
          </cell>
          <cell r="B6">
            <v>1295.0000095367432</v>
          </cell>
          <cell r="C6">
            <v>40.400001525878906</v>
          </cell>
          <cell r="D6">
            <v>35.299999237060547</v>
          </cell>
          <cell r="E6">
            <v>57.299999237060547</v>
          </cell>
          <cell r="F6">
            <v>75.300003051757813</v>
          </cell>
          <cell r="G6">
            <v>159.10000610351562</v>
          </cell>
          <cell r="H6">
            <v>203</v>
          </cell>
          <cell r="I6">
            <v>143.60000610351562</v>
          </cell>
          <cell r="J6">
            <v>152</v>
          </cell>
          <cell r="K6">
            <v>179.69999694824219</v>
          </cell>
          <cell r="L6">
            <v>153.69999694824219</v>
          </cell>
          <cell r="M6">
            <v>63.700000762939453</v>
          </cell>
          <cell r="N6">
            <v>31.899999618530273</v>
          </cell>
        </row>
        <row r="7">
          <cell r="A7" t="str">
            <v>Cienfuegos</v>
          </cell>
          <cell r="B7">
            <v>1456.9999923706055</v>
          </cell>
          <cell r="C7">
            <v>44.900001525878906</v>
          </cell>
          <cell r="D7">
            <v>36.799999237060547</v>
          </cell>
          <cell r="E7">
            <v>59</v>
          </cell>
          <cell r="F7">
            <v>69.199996948242188</v>
          </cell>
          <cell r="G7">
            <v>173.89999389648437</v>
          </cell>
          <cell r="H7">
            <v>246.60000610351562</v>
          </cell>
          <cell r="I7">
            <v>177</v>
          </cell>
          <cell r="J7">
            <v>203.80000305175781</v>
          </cell>
          <cell r="K7">
            <v>218.39999389648437</v>
          </cell>
          <cell r="L7">
            <v>147.69999694824219</v>
          </cell>
          <cell r="M7">
            <v>54.900001525878906</v>
          </cell>
          <cell r="N7">
            <v>24.799999237060547</v>
          </cell>
        </row>
        <row r="8">
          <cell r="A8" t="str">
            <v>Sancti Spíritus</v>
          </cell>
          <cell r="B8">
            <v>1414.0000038146973</v>
          </cell>
          <cell r="C8">
            <v>39.299999237060547</v>
          </cell>
          <cell r="D8">
            <v>35.700000762939453</v>
          </cell>
          <cell r="E8">
            <v>52</v>
          </cell>
          <cell r="F8">
            <v>65.199996948242188</v>
          </cell>
          <cell r="G8">
            <v>176.19999694824219</v>
          </cell>
          <cell r="H8">
            <v>226.60000610351562</v>
          </cell>
          <cell r="I8">
            <v>160.10000610351562</v>
          </cell>
          <cell r="J8">
            <v>194.19999694824219</v>
          </cell>
          <cell r="K8">
            <v>211.30000305175781</v>
          </cell>
          <cell r="L8">
            <v>165.69999694824219</v>
          </cell>
          <cell r="M8">
            <v>62.5</v>
          </cell>
          <cell r="N8">
            <v>25.200000762939453</v>
          </cell>
        </row>
        <row r="9">
          <cell r="A9" t="str">
            <v>Ciego de Avila</v>
          </cell>
          <cell r="B9">
            <v>1188.9999828338623</v>
          </cell>
          <cell r="C9">
            <v>32.200000762939453</v>
          </cell>
          <cell r="D9">
            <v>28.799999237060547</v>
          </cell>
          <cell r="E9">
            <v>52.400001525878906</v>
          </cell>
          <cell r="F9">
            <v>53.599998474121094</v>
          </cell>
          <cell r="G9">
            <v>165.39999389648437</v>
          </cell>
          <cell r="H9">
            <v>191.19999694824219</v>
          </cell>
          <cell r="I9">
            <v>117.19999694824219</v>
          </cell>
          <cell r="J9">
            <v>143.60000610351562</v>
          </cell>
          <cell r="K9">
            <v>163.39999389648437</v>
          </cell>
          <cell r="L9">
            <v>149.89999389648437</v>
          </cell>
          <cell r="M9">
            <v>61.700000762939453</v>
          </cell>
          <cell r="N9">
            <v>29.600000381469727</v>
          </cell>
        </row>
        <row r="10">
          <cell r="A10" t="str">
            <v>Camagüey</v>
          </cell>
          <cell r="B10">
            <v>1283</v>
          </cell>
          <cell r="C10">
            <v>36.299999237060547</v>
          </cell>
          <cell r="D10">
            <v>36.200000762939453</v>
          </cell>
          <cell r="E10">
            <v>55.200000762939453</v>
          </cell>
          <cell r="F10">
            <v>64.800003051757812</v>
          </cell>
          <cell r="G10">
            <v>192.60000610351562</v>
          </cell>
          <cell r="H10">
            <v>199.60000610351562</v>
          </cell>
          <cell r="I10">
            <v>120.19999694824219</v>
          </cell>
          <cell r="J10">
            <v>158.39999389648437</v>
          </cell>
          <cell r="K10">
            <v>173.69999694824219</v>
          </cell>
          <cell r="L10">
            <v>152.5</v>
          </cell>
          <cell r="M10">
            <v>67.699996948242188</v>
          </cell>
          <cell r="N10">
            <v>25.799999237060547</v>
          </cell>
        </row>
        <row r="11">
          <cell r="A11" t="str">
            <v>Las Tunas</v>
          </cell>
          <cell r="B11">
            <v>1037.9999904632568</v>
          </cell>
          <cell r="C11">
            <v>30.299999237060547</v>
          </cell>
          <cell r="D11">
            <v>27.299999237060547</v>
          </cell>
          <cell r="E11">
            <v>51.299999237060547</v>
          </cell>
          <cell r="F11">
            <v>58.900001525878906</v>
          </cell>
          <cell r="G11">
            <v>145.69999694824219</v>
          </cell>
          <cell r="H11">
            <v>157</v>
          </cell>
          <cell r="I11">
            <v>95.099998474121094</v>
          </cell>
          <cell r="J11">
            <v>125</v>
          </cell>
          <cell r="K11">
            <v>140.30000305175781</v>
          </cell>
          <cell r="L11">
            <v>131.39999389648437</v>
          </cell>
          <cell r="M11">
            <v>54.599998474121094</v>
          </cell>
          <cell r="N11">
            <v>21.100000381469727</v>
          </cell>
        </row>
        <row r="12">
          <cell r="A12" t="str">
            <v>Holguín</v>
          </cell>
          <cell r="B12">
            <v>1252.9999885559082</v>
          </cell>
          <cell r="C12">
            <v>67.199996948242187</v>
          </cell>
          <cell r="D12">
            <v>57.299999237060547</v>
          </cell>
          <cell r="E12">
            <v>67.900001525878906</v>
          </cell>
          <cell r="F12">
            <v>80.599998474121094</v>
          </cell>
          <cell r="G12">
            <v>161.69999694824219</v>
          </cell>
          <cell r="H12">
            <v>142.69999694824219</v>
          </cell>
          <cell r="I12">
            <v>80.5</v>
          </cell>
          <cell r="J12">
            <v>106</v>
          </cell>
          <cell r="K12">
            <v>137.5</v>
          </cell>
          <cell r="L12">
            <v>165.19999694824219</v>
          </cell>
          <cell r="M12">
            <v>119.59999847412109</v>
          </cell>
          <cell r="N12">
            <v>66.800003051757813</v>
          </cell>
        </row>
        <row r="13">
          <cell r="A13" t="str">
            <v>Granma</v>
          </cell>
          <cell r="B13">
            <v>1288</v>
          </cell>
          <cell r="C13">
            <v>37.299999237060547</v>
          </cell>
          <cell r="D13">
            <v>40.5</v>
          </cell>
          <cell r="E13">
            <v>58.400001525878906</v>
          </cell>
          <cell r="F13">
            <v>85.300003051757813</v>
          </cell>
          <cell r="G13">
            <v>172</v>
          </cell>
          <cell r="H13">
            <v>168</v>
          </cell>
          <cell r="I13">
            <v>131.19999694824219</v>
          </cell>
          <cell r="J13">
            <v>156</v>
          </cell>
          <cell r="K13">
            <v>165.80000305175781</v>
          </cell>
          <cell r="L13">
            <v>166.39999389648437</v>
          </cell>
          <cell r="M13">
            <v>76.300003051757813</v>
          </cell>
          <cell r="N13">
            <v>30.799999237060547</v>
          </cell>
        </row>
        <row r="14">
          <cell r="A14" t="str">
            <v>Santiago de Cuba</v>
          </cell>
          <cell r="B14">
            <v>1352.9999961853027</v>
          </cell>
          <cell r="C14">
            <v>41.700000762939453</v>
          </cell>
          <cell r="D14">
            <v>44</v>
          </cell>
          <cell r="E14">
            <v>75</v>
          </cell>
          <cell r="F14">
            <v>94.099998474121094</v>
          </cell>
          <cell r="G14">
            <v>207.10000610351562</v>
          </cell>
          <cell r="H14">
            <v>154.89999389648437</v>
          </cell>
          <cell r="I14">
            <v>110.19999694824219</v>
          </cell>
          <cell r="J14">
            <v>138.30000305175781</v>
          </cell>
          <cell r="K14">
            <v>173.69999694824219</v>
          </cell>
          <cell r="L14">
            <v>178</v>
          </cell>
          <cell r="M14">
            <v>93</v>
          </cell>
          <cell r="N14">
            <v>43</v>
          </cell>
        </row>
        <row r="15">
          <cell r="A15" t="str">
            <v>Guantánamo</v>
          </cell>
          <cell r="B15">
            <v>1488</v>
          </cell>
          <cell r="C15">
            <v>81.400001525878906</v>
          </cell>
          <cell r="D15">
            <v>74.900001525878906</v>
          </cell>
          <cell r="E15">
            <v>87.300003051757813</v>
          </cell>
          <cell r="F15">
            <v>102.40000152587891</v>
          </cell>
          <cell r="G15">
            <v>209</v>
          </cell>
          <cell r="H15">
            <v>122.69999694824219</v>
          </cell>
          <cell r="I15">
            <v>88</v>
          </cell>
          <cell r="J15">
            <v>119.5</v>
          </cell>
          <cell r="K15">
            <v>153.80000305175781</v>
          </cell>
          <cell r="L15">
            <v>187.69999694824219</v>
          </cell>
          <cell r="M15">
            <v>163.89999389648437</v>
          </cell>
          <cell r="N15">
            <v>97.400001525878906</v>
          </cell>
        </row>
        <row r="16">
          <cell r="A16" t="str">
            <v>Isla de la Juventud</v>
          </cell>
          <cell r="B16">
            <v>1424.9999847412109</v>
          </cell>
          <cell r="C16">
            <v>60.599998474121094</v>
          </cell>
          <cell r="D16">
            <v>43.799999237060547</v>
          </cell>
          <cell r="E16">
            <v>42.200000762939453</v>
          </cell>
          <cell r="F16">
            <v>51.799999237060547</v>
          </cell>
          <cell r="G16">
            <v>148.5</v>
          </cell>
          <cell r="H16">
            <v>224.89999389648437</v>
          </cell>
          <cell r="I16">
            <v>161.5</v>
          </cell>
          <cell r="J16">
            <v>193.69999694824219</v>
          </cell>
          <cell r="K16">
            <v>235</v>
          </cell>
          <cell r="L16">
            <v>154.19999694824219</v>
          </cell>
          <cell r="M16">
            <v>57.299999237060547</v>
          </cell>
          <cell r="N16">
            <v>51.5</v>
          </cell>
        </row>
      </sheetData>
      <sheetData sheetId="10"/>
      <sheetData sheetId="11"/>
      <sheetData sheetId="12"/>
      <sheetData sheetId="13"/>
      <sheetData sheetId="14"/>
      <sheetData sheetId="15"/>
      <sheetData sheetId="16"/>
      <sheetData sheetId="17"/>
      <sheetData sheetId="18"/>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I-1"/>
      <sheetName val="I-2"/>
      <sheetName val="I-3"/>
      <sheetName val="I-4"/>
      <sheetName val="I-5"/>
      <sheetName val="I-6"/>
      <sheetName val="I-7"/>
      <sheetName val="I-8"/>
      <sheetName val="I-9"/>
      <sheetName val="I-10"/>
      <sheetName val="I-11"/>
      <sheetName val="I-12"/>
      <sheetName val="I-13"/>
      <sheetName val="I-14"/>
      <sheetName val="I-15"/>
      <sheetName val="I-16"/>
      <sheetName val="I-17"/>
      <sheetName val="I-18"/>
      <sheetName val="I-19"/>
      <sheetName val="I-20"/>
      <sheetName val="II-1"/>
      <sheetName val="II-2"/>
      <sheetName val="II-3"/>
      <sheetName val="II-4"/>
      <sheetName val="II-5"/>
      <sheetName val="II-6"/>
      <sheetName val="II-7"/>
      <sheetName val="II-8"/>
      <sheetName val="II-9"/>
      <sheetName val="II-10"/>
      <sheetName val="II-11"/>
      <sheetName val="II-12"/>
      <sheetName val="II-13"/>
      <sheetName val="III-1"/>
      <sheetName val="III-2"/>
      <sheetName val="III-3"/>
      <sheetName val="III-4"/>
      <sheetName val="III-5"/>
      <sheetName val="III-6"/>
      <sheetName val="IV-1"/>
      <sheetName val="IV-2"/>
      <sheetName val="IV-3"/>
      <sheetName val="IV-4"/>
      <sheetName val="IV-5"/>
      <sheetName val="IV-6"/>
      <sheetName val="IV-7"/>
      <sheetName val="IV-8"/>
      <sheetName val="IV-9"/>
      <sheetName val="IV-10"/>
      <sheetName val="IV-11"/>
      <sheetName val="IV-12"/>
      <sheetName val="IV-13"/>
      <sheetName val="IV-14"/>
      <sheetName val="IV-15"/>
      <sheetName val="IV-16"/>
      <sheetName val="IV-17"/>
      <sheetName val="IV-18"/>
      <sheetName val="IV-19"/>
      <sheetName val="IV-20"/>
      <sheetName val="IV-21"/>
      <sheetName val="IV-22"/>
      <sheetName val="IV-23"/>
      <sheetName val="IV-24"/>
      <sheetName val="IV-25"/>
      <sheetName val="IV-26"/>
      <sheetName val="IV-27"/>
      <sheetName val="IV-28"/>
      <sheetName val="IV-29"/>
      <sheetName val="IV-30"/>
      <sheetName val="IV-31"/>
      <sheetName val="IV-32"/>
      <sheetName val="IV-33"/>
      <sheetName val="IV-34"/>
      <sheetName val="IV-35"/>
      <sheetName val="IV-36"/>
      <sheetName val="V-1"/>
      <sheetName val="V-2"/>
      <sheetName val="V-3"/>
      <sheetName val="V-4"/>
      <sheetName val="V-5"/>
      <sheetName val="V-6"/>
      <sheetName val="V-7"/>
      <sheetName val="V-8"/>
      <sheetName val="V-9"/>
      <sheetName val="V-10"/>
      <sheetName val="V-11"/>
      <sheetName val="V-12"/>
      <sheetName val="VI-1"/>
      <sheetName val="VI-2"/>
      <sheetName val="VI-3"/>
      <sheetName val="VI-4"/>
      <sheetName val="VI-5"/>
      <sheetName val="VI-6"/>
      <sheetName val="VI-7"/>
      <sheetName val="VI-8"/>
      <sheetName val="VI-9"/>
      <sheetName val="VI-10"/>
      <sheetName val="VI-11"/>
      <sheetName val="VI-12"/>
      <sheetName val="VI-13"/>
      <sheetName val="VI-14"/>
      <sheetName val="VI-15"/>
      <sheetName val=" VI-16"/>
      <sheetName val=" VI-17"/>
      <sheetName val="VI-18"/>
      <sheetName val=" VI-19"/>
      <sheetName val="VI-20"/>
      <sheetName val="VI-21"/>
      <sheetName val="VI-22"/>
      <sheetName val="VI-23"/>
      <sheetName val="VI-24"/>
      <sheetName val="VI-25"/>
      <sheetName val="VI-26"/>
      <sheetName val="VI-27"/>
      <sheetName val="VI-28"/>
      <sheetName val="VI-29"/>
      <sheetName val="VI-30"/>
      <sheetName val="VI-31"/>
      <sheetName val="VI-32"/>
      <sheetName val="VI-33 "/>
      <sheetName val="VII-1"/>
      <sheetName val="VII-2"/>
      <sheetName val="VII-3 "/>
      <sheetName val="VII-4"/>
      <sheetName val="VII-5"/>
      <sheetName val="VII-6"/>
      <sheetName val="VII-7"/>
      <sheetName val="VII-8"/>
      <sheetName val="VII-9"/>
      <sheetName val="VII-10"/>
      <sheetName val="VII-11"/>
      <sheetName val="VII-12"/>
      <sheetName val="VII-13"/>
      <sheetName val="VII-14"/>
      <sheetName val="VII-15"/>
      <sheetName val="VII-16"/>
      <sheetName val="VII-17"/>
      <sheetName val="VII-18"/>
      <sheetName val="VII-19"/>
      <sheetName val="VIII-1"/>
      <sheetName val="VIII-2"/>
      <sheetName val="VIII-3"/>
      <sheetName val="VIII-4"/>
      <sheetName val="VIII-5"/>
      <sheetName val="VIII-6"/>
      <sheetName val="VIII-7"/>
      <sheetName val="VIII-8"/>
      <sheetName val="VIII-9"/>
      <sheetName val="VIII-10"/>
      <sheetName val="VIII-11"/>
      <sheetName val="VIII-12"/>
      <sheetName val="VIII-13"/>
      <sheetName val="VIII-14"/>
      <sheetName val="VIII-15"/>
      <sheetName val="IX-1 "/>
      <sheetName val="IX-2"/>
      <sheetName val="IX-3"/>
      <sheetName val="IX-4"/>
      <sheetName val="IX-5"/>
      <sheetName val="IX-6"/>
      <sheetName val="IX-7"/>
      <sheetName val="IX-8"/>
      <sheetName val="IX-9"/>
      <sheetName val="IX-10"/>
      <sheetName val="IX-11"/>
      <sheetName val="IX-12"/>
      <sheetName val="IX-13"/>
      <sheetName val="IX-14"/>
      <sheetName val="IX-15"/>
      <sheetName val="IX-16"/>
      <sheetName val="IX-17"/>
      <sheetName val="IX-18"/>
      <sheetName val="IX-19"/>
      <sheetName val="IX-20"/>
      <sheetName val="IX-21"/>
      <sheetName val="IX-22"/>
      <sheetName val="IX-23"/>
      <sheetName val="IX-24"/>
      <sheetName val="IX-25"/>
      <sheetName val="X-1"/>
      <sheetName val="X-2"/>
      <sheetName val="X-3"/>
      <sheetName val="X-4"/>
      <sheetName val="X-5"/>
      <sheetName val="X-6"/>
      <sheetName val="X-7"/>
      <sheetName val="X-8"/>
      <sheetName val="X-9"/>
      <sheetName val="X-10"/>
      <sheetName val="X-11"/>
      <sheetName val="X-12"/>
      <sheetName val="VI-33 (base)"/>
      <sheetName val="BASE AGRO 6 A 14"/>
      <sheetName val="VII-15 (base)"/>
      <sheetName val="graficos de comext"/>
      <sheetName val="export 1989-97"/>
      <sheetName val="import 1989-97"/>
      <sheetName val="VI-4-1996"/>
      <sheetName val="BASE COMEXT POR PAISES"/>
      <sheetName val="IX-12 (1990-91)"/>
      <sheetName val="X-8 (1997)"/>
      <sheetName val="X-9 (1997)"/>
      <sheetName val="Gráfico1"/>
      <sheetName val="VII-10 (old)"/>
      <sheetName val="OLD V-5"/>
      <sheetName val="OLD VII-4"/>
      <sheetName val="OLD VII-5"/>
      <sheetName val="OLD VII-6"/>
      <sheetName val="OLD VII-9"/>
      <sheetName val="OLD IX-1"/>
    </sheetNames>
    <sheetDataSet>
      <sheetData sheetId="0" refreshError="1"/>
      <sheetData sheetId="1" refreshError="1"/>
      <sheetData sheetId="2" refreshError="1"/>
      <sheetData sheetId="3" refreshError="1"/>
      <sheetData sheetId="4" refreshError="1"/>
      <sheetData sheetId="5" refreshError="1">
        <row r="38">
          <cell r="A38" t="str">
            <v>b/ Obtenido a partir del Ingreso nacional disponible (cf. Cuadro R.6), salvo en 1985-1988 que es suma de PIB según ONE más Ajuste VAB Propiedad de</v>
          </cell>
        </row>
        <row r="39">
          <cell r="A39" t="str">
            <v>Vivienda, más Ajuste VAB Economía no registrada.</v>
          </cell>
        </row>
        <row r="40">
          <cell r="A40" t="str">
            <v>c/ Valor Agregado Bruto (VAB), estimado en 95% del Valor Bruto de Producción (VBP) correspondiente.</v>
          </cell>
        </row>
        <row r="41">
          <cell r="A41" t="str">
            <v>d/ Cálculo residual, salvo en 1985/88 que es igual al Consumo Intermedio de Propiedad de Vivienda.</v>
          </cell>
        </row>
        <row r="42">
          <cell r="A42" t="str">
            <v>e/ Valor Bruto de Producción (VBP), estimado en 10% del Ingreso monetario de la población.</v>
          </cell>
        </row>
        <row r="43">
          <cell r="A43" t="str">
            <v>f/ Consumo no registrado (cf. Cuadro R.6 ) menos la partida "Discrepancia". Incluye Otras Discrepancias.</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pa con bordes"/>
      <sheetName val="Setup"/>
      <sheetName val="Pantalla"/>
      <sheetName val="Mapas_Graf"/>
      <sheetName val="Bubble Graph"/>
      <sheetName val="InTablas"/>
      <sheetName val="Preparar Mapa"/>
      <sheetName val="Cuba Formato"/>
      <sheetName val="Cuba"/>
      <sheetName val="Cuencas"/>
      <sheetName val="BLaNeg"/>
      <sheetName val="Superficie Boscosa"/>
      <sheetName val="CargaContaminante"/>
      <sheetName val="CargaContaminante1"/>
      <sheetName val="Vacuno"/>
      <sheetName val="Porcino"/>
      <sheetName val="Polos"/>
    </sheetNames>
    <sheetDataSet>
      <sheetData sheetId="0" refreshError="1"/>
      <sheetData sheetId="1" refreshError="1"/>
      <sheetData sheetId="2" refreshError="1"/>
      <sheetData sheetId="3" refreshError="1"/>
      <sheetData sheetId="4" refreshError="1"/>
      <sheetData sheetId="5">
        <row r="1">
          <cell r="B1" t="str">
            <v>Tabla 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pa con bordes"/>
      <sheetName val="Setup"/>
      <sheetName val="Pantalla"/>
      <sheetName val="Mapas_Graf"/>
      <sheetName val="Bubble Graph"/>
      <sheetName val="InTablas"/>
      <sheetName val="Preparar Mapa"/>
      <sheetName val="Cuba Formato"/>
      <sheetName val="Cuba"/>
      <sheetName val="Cuencas"/>
      <sheetName val="BLaNeg"/>
      <sheetName val="Superficie Boscosa"/>
      <sheetName val="CargaContaminante"/>
      <sheetName val="CargaContaminante1"/>
      <sheetName val="Vacuno"/>
      <sheetName val="Porcino"/>
      <sheetName val="Polos"/>
    </sheetNames>
    <sheetDataSet>
      <sheetData sheetId="0" refreshError="1"/>
      <sheetData sheetId="1" refreshError="1"/>
      <sheetData sheetId="2" refreshError="1"/>
      <sheetData sheetId="3" refreshError="1"/>
      <sheetData sheetId="4" refreshError="1"/>
      <sheetData sheetId="5">
        <row r="1">
          <cell r="B1" t="str">
            <v>Tabla 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36"/>
  <sheetViews>
    <sheetView showGridLines="0" topLeftCell="A16" zoomScaleNormal="100" zoomScaleSheetLayoutView="120" workbookViewId="0">
      <selection activeCell="F33" sqref="F33"/>
    </sheetView>
  </sheetViews>
  <sheetFormatPr baseColWidth="10" defaultColWidth="11.42578125" defaultRowHeight="20.25"/>
  <cols>
    <col min="1" max="2" width="45.7109375" style="1328" customWidth="1"/>
    <col min="3" max="16384" width="11.42578125" style="1328"/>
  </cols>
  <sheetData>
    <row r="1" spans="1:2">
      <c r="A1" s="2796"/>
      <c r="B1" s="2796"/>
    </row>
    <row r="2" spans="1:2">
      <c r="A2" s="1329"/>
    </row>
    <row r="3" spans="1:2">
      <c r="A3" s="2801" t="s">
        <v>1138</v>
      </c>
      <c r="B3" s="2801"/>
    </row>
    <row r="4" spans="1:2">
      <c r="A4" s="2802" t="s">
        <v>1139</v>
      </c>
      <c r="B4" s="2802"/>
    </row>
    <row r="5" spans="1:2">
      <c r="A5" s="1330"/>
    </row>
    <row r="6" spans="1:2">
      <c r="A6" s="1330"/>
    </row>
    <row r="7" spans="1:2">
      <c r="A7" s="1330"/>
    </row>
    <row r="8" spans="1:2">
      <c r="A8" s="1330"/>
    </row>
    <row r="9" spans="1:2">
      <c r="A9" s="1330"/>
    </row>
    <row r="10" spans="1:2">
      <c r="A10" s="1330"/>
    </row>
    <row r="11" spans="1:2">
      <c r="A11" s="1330"/>
    </row>
    <row r="12" spans="1:2">
      <c r="A12" s="1330"/>
    </row>
    <row r="13" spans="1:2">
      <c r="A13" s="1330"/>
    </row>
    <row r="14" spans="1:2">
      <c r="A14" s="2797" t="s">
        <v>1455</v>
      </c>
      <c r="B14" s="2797"/>
    </row>
    <row r="15" spans="1:2">
      <c r="A15" s="1325"/>
      <c r="B15" s="1325"/>
    </row>
    <row r="16" spans="1:2">
      <c r="A16" s="1525"/>
      <c r="B16" s="1525"/>
    </row>
    <row r="17" spans="1:2">
      <c r="A17" s="1332"/>
      <c r="B17" s="1332"/>
    </row>
    <row r="18" spans="1:2">
      <c r="A18" s="2798" t="s">
        <v>1456</v>
      </c>
      <c r="B18" s="2798"/>
    </row>
    <row r="19" spans="1:2">
      <c r="A19" s="1326"/>
    </row>
    <row r="20" spans="1:2">
      <c r="A20" s="1329"/>
    </row>
    <row r="21" spans="1:2">
      <c r="A21" s="1329"/>
    </row>
    <row r="22" spans="1:2">
      <c r="A22" s="1329"/>
    </row>
    <row r="23" spans="1:2">
      <c r="A23" s="1329"/>
    </row>
    <row r="24" spans="1:2">
      <c r="A24" s="1329"/>
    </row>
    <row r="25" spans="1:2">
      <c r="A25" s="1329"/>
    </row>
    <row r="26" spans="1:2">
      <c r="A26" s="1329"/>
    </row>
    <row r="27" spans="1:2">
      <c r="A27" s="2799" t="s">
        <v>1589</v>
      </c>
      <c r="B27" s="2799"/>
    </row>
    <row r="28" spans="1:2">
      <c r="A28" s="2800" t="s">
        <v>1587</v>
      </c>
      <c r="B28" s="2800"/>
    </row>
    <row r="29" spans="1:2">
      <c r="A29" s="1327"/>
      <c r="B29" s="1327"/>
    </row>
    <row r="30" spans="1:2">
      <c r="A30" s="1330"/>
    </row>
    <row r="31" spans="1:2">
      <c r="A31" s="1330"/>
    </row>
    <row r="32" spans="1:2">
      <c r="A32" s="1330"/>
    </row>
    <row r="33" spans="1:1">
      <c r="A33" s="1330"/>
    </row>
    <row r="34" spans="1:1">
      <c r="A34" s="1330"/>
    </row>
    <row r="35" spans="1:1" s="1331" customFormat="1"/>
    <row r="36" spans="1:1" s="1331" customFormat="1"/>
  </sheetData>
  <mergeCells count="7">
    <mergeCell ref="A1:B1"/>
    <mergeCell ref="A14:B14"/>
    <mergeCell ref="A18:B18"/>
    <mergeCell ref="A27:B27"/>
    <mergeCell ref="A28:B28"/>
    <mergeCell ref="A3:B3"/>
    <mergeCell ref="A4:B4"/>
  </mergeCells>
  <printOptions horizontalCentered="1"/>
  <pageMargins left="0.59055118110236227" right="0.59055118110236227" top="0.59055118110236227" bottom="0.59055118110236227" header="0.59055118110236227" footer="0.59055118110236227"/>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M54"/>
  <sheetViews>
    <sheetView showGridLines="0" view="pageBreakPreview" zoomScaleNormal="100" zoomScaleSheetLayoutView="100" workbookViewId="0">
      <selection activeCell="G47" sqref="G47"/>
    </sheetView>
  </sheetViews>
  <sheetFormatPr baseColWidth="10" defaultColWidth="10.140625" defaultRowHeight="14.25"/>
  <cols>
    <col min="1" max="1" width="30.7109375" style="315" customWidth="1"/>
    <col min="2" max="2" width="10.7109375" style="314" customWidth="1"/>
    <col min="3" max="7" width="10.7109375" style="315" customWidth="1"/>
    <col min="8" max="16384" width="10.140625" style="315"/>
  </cols>
  <sheetData>
    <row r="1" spans="1:13" s="1141" customFormat="1" ht="30" customHeight="1">
      <c r="A1" s="1176"/>
      <c r="G1" s="2495" t="s">
        <v>1457</v>
      </c>
    </row>
    <row r="2" spans="1:13" s="1141" customFormat="1" ht="5.0999999999999996" customHeight="1">
      <c r="A2" s="1142"/>
      <c r="B2" s="1142"/>
      <c r="C2" s="1142"/>
      <c r="D2" s="1142"/>
      <c r="E2" s="1142"/>
      <c r="F2" s="1142"/>
      <c r="G2" s="1142"/>
    </row>
    <row r="3" spans="1:13" s="1144" customFormat="1" ht="5.0999999999999996" customHeight="1">
      <c r="C3" s="1141"/>
      <c r="D3" s="1141"/>
    </row>
    <row r="4" spans="1:13" s="1179" customFormat="1" ht="15" customHeight="1">
      <c r="A4" s="2333" t="s">
        <v>1371</v>
      </c>
      <c r="B4" s="1178"/>
    </row>
    <row r="5" spans="1:13" ht="15" customHeight="1">
      <c r="A5" s="128"/>
      <c r="B5" s="324"/>
    </row>
    <row r="6" spans="1:13" ht="15" customHeight="1">
      <c r="A6" s="325"/>
      <c r="B6" s="326"/>
      <c r="C6" s="1232"/>
      <c r="G6" s="1232" t="s">
        <v>886</v>
      </c>
    </row>
    <row r="7" spans="1:13" ht="5.0999999999999996" customHeight="1">
      <c r="A7" s="327"/>
      <c r="B7" s="328"/>
      <c r="C7" s="328"/>
      <c r="F7" s="1142"/>
      <c r="G7" s="1142"/>
    </row>
    <row r="8" spans="1:13" ht="5.0999999999999996" customHeight="1">
      <c r="A8" s="329"/>
      <c r="B8" s="330"/>
      <c r="C8" s="330"/>
      <c r="D8" s="330"/>
      <c r="E8" s="330"/>
    </row>
    <row r="9" spans="1:13" ht="15" customHeight="1">
      <c r="A9" s="61" t="s">
        <v>690</v>
      </c>
      <c r="B9" s="60"/>
      <c r="C9" s="1472">
        <v>2015</v>
      </c>
      <c r="D9" s="1472">
        <v>2016</v>
      </c>
      <c r="E9" s="1472">
        <v>2017</v>
      </c>
      <c r="F9" s="1472">
        <v>2018</v>
      </c>
      <c r="G9" s="1472">
        <v>2019</v>
      </c>
    </row>
    <row r="10" spans="1:13" s="316" customFormat="1" ht="5.0999999999999996" customHeight="1">
      <c r="A10" s="332"/>
      <c r="B10" s="333"/>
      <c r="C10" s="1473"/>
      <c r="D10" s="1473"/>
      <c r="E10" s="1473"/>
      <c r="F10" s="1142"/>
      <c r="G10" s="1142"/>
    </row>
    <row r="11" spans="1:13" s="316" customFormat="1" ht="5.0999999999999996" customHeight="1">
      <c r="A11" s="335"/>
      <c r="B11" s="336"/>
      <c r="C11" s="1470"/>
      <c r="D11" s="1470"/>
      <c r="E11" s="1470"/>
    </row>
    <row r="12" spans="1:13" s="317" customFormat="1" ht="15" customHeight="1">
      <c r="A12" s="1469" t="s">
        <v>246</v>
      </c>
      <c r="B12" s="337"/>
      <c r="C12" s="1474">
        <f>SUM(C13,C19,C20,C21,C28)</f>
        <v>239.7</v>
      </c>
      <c r="D12" s="1474">
        <f>SUM(D13,D19,D20,D21,D28)</f>
        <v>229.18</v>
      </c>
      <c r="E12" s="1474">
        <f>SUM(E13,E19,E20,E21,E28)</f>
        <v>173.8</v>
      </c>
      <c r="F12" s="584">
        <f>SUM(F13,F19,F20,F21,F28)</f>
        <v>172.22</v>
      </c>
      <c r="G12" s="584">
        <f>SUM(G13,G19,G20,G21,G28)</f>
        <v>128.30000000000001</v>
      </c>
      <c r="J12" s="2725"/>
      <c r="K12" s="2725"/>
      <c r="L12" s="2725"/>
      <c r="M12" s="2725"/>
    </row>
    <row r="13" spans="1:13" s="318" customFormat="1" ht="15" customHeight="1">
      <c r="A13" s="1467" t="s">
        <v>885</v>
      </c>
      <c r="B13" s="320"/>
      <c r="C13" s="2394" t="s">
        <v>396</v>
      </c>
      <c r="D13" s="2394" t="s">
        <v>396</v>
      </c>
      <c r="E13" s="2394" t="s">
        <v>396</v>
      </c>
      <c r="F13" s="2394" t="s">
        <v>396</v>
      </c>
      <c r="G13" s="2394" t="s">
        <v>396</v>
      </c>
    </row>
    <row r="14" spans="1:13" ht="15" customHeight="1">
      <c r="A14" s="1468" t="s">
        <v>1455</v>
      </c>
      <c r="B14" s="341"/>
      <c r="C14" s="2394" t="s">
        <v>396</v>
      </c>
      <c r="D14" s="2394" t="s">
        <v>396</v>
      </c>
      <c r="E14" s="2394" t="s">
        <v>396</v>
      </c>
      <c r="F14" s="2394" t="s">
        <v>396</v>
      </c>
      <c r="G14" s="2394" t="s">
        <v>396</v>
      </c>
    </row>
    <row r="15" spans="1:13" ht="15" customHeight="1">
      <c r="A15" s="1468" t="s">
        <v>694</v>
      </c>
      <c r="B15" s="341"/>
      <c r="C15" s="2394" t="s">
        <v>396</v>
      </c>
      <c r="D15" s="2394" t="s">
        <v>396</v>
      </c>
      <c r="E15" s="2394" t="s">
        <v>396</v>
      </c>
      <c r="F15" s="2394" t="s">
        <v>396</v>
      </c>
      <c r="G15" s="2394" t="s">
        <v>396</v>
      </c>
    </row>
    <row r="16" spans="1:13" ht="15" customHeight="1">
      <c r="A16" s="1468" t="s">
        <v>695</v>
      </c>
      <c r="B16" s="341"/>
      <c r="C16" s="2394" t="s">
        <v>396</v>
      </c>
      <c r="D16" s="2394" t="s">
        <v>396</v>
      </c>
      <c r="E16" s="2394" t="s">
        <v>396</v>
      </c>
      <c r="F16" s="2394" t="s">
        <v>396</v>
      </c>
      <c r="G16" s="2394" t="s">
        <v>396</v>
      </c>
    </row>
    <row r="17" spans="1:9" ht="15" customHeight="1">
      <c r="A17" s="1468" t="s">
        <v>696</v>
      </c>
      <c r="B17" s="341"/>
      <c r="C17" s="2394" t="s">
        <v>396</v>
      </c>
      <c r="D17" s="2394" t="s">
        <v>396</v>
      </c>
      <c r="E17" s="2394" t="s">
        <v>396</v>
      </c>
      <c r="F17" s="2394" t="s">
        <v>396</v>
      </c>
      <c r="G17" s="2394" t="s">
        <v>396</v>
      </c>
    </row>
    <row r="18" spans="1:9" ht="15" customHeight="1">
      <c r="A18" s="1468" t="s">
        <v>697</v>
      </c>
      <c r="B18" s="341"/>
      <c r="C18" s="2394" t="s">
        <v>396</v>
      </c>
      <c r="D18" s="2394" t="s">
        <v>396</v>
      </c>
      <c r="E18" s="2394" t="s">
        <v>396</v>
      </c>
      <c r="F18" s="2394" t="s">
        <v>396</v>
      </c>
      <c r="G18" s="2394" t="s">
        <v>396</v>
      </c>
    </row>
    <row r="19" spans="1:9" s="318" customFormat="1" ht="15" customHeight="1">
      <c r="A19" s="1467" t="s">
        <v>884</v>
      </c>
      <c r="B19" s="342"/>
      <c r="C19" s="2394" t="s">
        <v>396</v>
      </c>
      <c r="D19" s="2394" t="s">
        <v>396</v>
      </c>
      <c r="E19" s="2394" t="s">
        <v>396</v>
      </c>
      <c r="F19" s="2394" t="s">
        <v>396</v>
      </c>
      <c r="G19" s="2394" t="s">
        <v>396</v>
      </c>
    </row>
    <row r="20" spans="1:9" s="318" customFormat="1" ht="15" customHeight="1">
      <c r="A20" s="1467" t="s">
        <v>883</v>
      </c>
      <c r="B20" s="342"/>
      <c r="C20" s="2394" t="s">
        <v>396</v>
      </c>
      <c r="D20" s="2394" t="s">
        <v>396</v>
      </c>
      <c r="E20" s="2394" t="s">
        <v>396</v>
      </c>
      <c r="F20" s="2394" t="s">
        <v>396</v>
      </c>
      <c r="G20" s="2394" t="s">
        <v>396</v>
      </c>
    </row>
    <row r="21" spans="1:9" s="318" customFormat="1" ht="15" customHeight="1">
      <c r="A21" s="1467" t="s">
        <v>882</v>
      </c>
      <c r="B21" s="343"/>
      <c r="C21" s="584">
        <v>239.7</v>
      </c>
      <c r="D21" s="584">
        <v>229.18</v>
      </c>
      <c r="E21" s="1877">
        <v>173.8</v>
      </c>
      <c r="F21" s="1877">
        <v>172.22</v>
      </c>
      <c r="G21" s="1877">
        <v>128.30000000000001</v>
      </c>
      <c r="I21" s="576"/>
    </row>
    <row r="22" spans="1:9" ht="15" customHeight="1">
      <c r="A22" s="1468" t="s">
        <v>701</v>
      </c>
      <c r="B22" s="341"/>
      <c r="C22" s="576">
        <v>239.7</v>
      </c>
      <c r="D22" s="576">
        <v>229.18</v>
      </c>
      <c r="E22" s="1878">
        <v>173.8</v>
      </c>
      <c r="F22" s="1878">
        <v>172.22</v>
      </c>
      <c r="G22" s="1878">
        <v>120.55</v>
      </c>
      <c r="I22" s="576"/>
    </row>
    <row r="23" spans="1:9" ht="15" customHeight="1">
      <c r="A23" s="1466" t="s">
        <v>880</v>
      </c>
      <c r="B23" s="341"/>
      <c r="C23" s="576">
        <v>239.7</v>
      </c>
      <c r="D23" s="576">
        <v>229.18</v>
      </c>
      <c r="E23" s="1878">
        <v>173.8</v>
      </c>
      <c r="F23" s="1878">
        <v>172.22</v>
      </c>
      <c r="G23" s="1878">
        <v>128.30000000000001</v>
      </c>
    </row>
    <row r="24" spans="1:9" ht="15" customHeight="1">
      <c r="A24" s="1468" t="s">
        <v>702</v>
      </c>
      <c r="B24" s="341"/>
      <c r="C24" s="1602" t="s">
        <v>396</v>
      </c>
      <c r="D24" s="1602" t="s">
        <v>396</v>
      </c>
      <c r="E24" s="1602" t="s">
        <v>396</v>
      </c>
      <c r="F24" s="1602" t="s">
        <v>396</v>
      </c>
    </row>
    <row r="25" spans="1:9" ht="15" customHeight="1">
      <c r="A25" s="1468" t="s">
        <v>703</v>
      </c>
      <c r="B25" s="341"/>
      <c r="C25" s="1602" t="s">
        <v>396</v>
      </c>
      <c r="D25" s="1602" t="s">
        <v>396</v>
      </c>
      <c r="E25" s="1602" t="s">
        <v>396</v>
      </c>
      <c r="F25" s="1602" t="s">
        <v>396</v>
      </c>
      <c r="G25" s="1602" t="s">
        <v>396</v>
      </c>
    </row>
    <row r="26" spans="1:9" ht="15" customHeight="1">
      <c r="A26" s="1468" t="s">
        <v>1466</v>
      </c>
      <c r="B26" s="341"/>
      <c r="C26" s="1465" t="s">
        <v>881</v>
      </c>
      <c r="D26" s="1465" t="s">
        <v>881</v>
      </c>
      <c r="E26" s="1465" t="s">
        <v>881</v>
      </c>
      <c r="F26" s="1465" t="s">
        <v>881</v>
      </c>
      <c r="G26" s="1602">
        <v>7.75</v>
      </c>
      <c r="H26" s="318"/>
    </row>
    <row r="27" spans="1:9" s="318" customFormat="1" ht="15" customHeight="1">
      <c r="A27" s="1468" t="s">
        <v>705</v>
      </c>
      <c r="B27" s="342"/>
      <c r="C27" s="1465" t="s">
        <v>881</v>
      </c>
      <c r="D27" s="1465" t="s">
        <v>881</v>
      </c>
      <c r="E27" s="1465" t="s">
        <v>881</v>
      </c>
      <c r="F27" s="1465" t="s">
        <v>881</v>
      </c>
      <c r="G27" s="1602" t="s">
        <v>396</v>
      </c>
      <c r="H27" s="315"/>
    </row>
    <row r="28" spans="1:9" s="318" customFormat="1" ht="15" customHeight="1">
      <c r="A28" s="1467" t="s">
        <v>879</v>
      </c>
      <c r="B28" s="342"/>
      <c r="C28" s="1471" t="s">
        <v>881</v>
      </c>
      <c r="D28" s="1471" t="s">
        <v>881</v>
      </c>
      <c r="E28" s="1471" t="s">
        <v>881</v>
      </c>
      <c r="F28" s="1471" t="s">
        <v>881</v>
      </c>
      <c r="G28" s="1602" t="s">
        <v>396</v>
      </c>
      <c r="H28" s="315"/>
    </row>
    <row r="29" spans="1:9" ht="4.5" customHeight="1">
      <c r="A29" s="1513"/>
      <c r="B29" s="1730"/>
      <c r="C29" s="1513"/>
      <c r="D29" s="1513"/>
      <c r="E29" s="1513"/>
      <c r="F29" s="1513"/>
      <c r="G29" s="1513"/>
    </row>
    <row r="30" spans="1:9" ht="14.25" customHeight="1">
      <c r="A30" s="344"/>
      <c r="C30" s="1232"/>
      <c r="G30" s="1232" t="s">
        <v>721</v>
      </c>
    </row>
    <row r="31" spans="1:9" ht="4.5" customHeight="1">
      <c r="F31" s="1142"/>
      <c r="G31" s="1513"/>
    </row>
    <row r="32" spans="1:9" ht="5.0999999999999996" customHeight="1">
      <c r="A32" s="329"/>
      <c r="B32" s="330"/>
      <c r="C32" s="330"/>
      <c r="D32" s="330"/>
      <c r="E32" s="330"/>
    </row>
    <row r="33" spans="1:7" ht="15" customHeight="1">
      <c r="A33" s="61" t="s">
        <v>690</v>
      </c>
      <c r="B33" s="60" t="s">
        <v>691</v>
      </c>
      <c r="C33" s="331">
        <v>2015</v>
      </c>
      <c r="D33" s="331">
        <v>2016</v>
      </c>
      <c r="E33" s="331">
        <v>2017</v>
      </c>
      <c r="F33" s="331">
        <v>2018</v>
      </c>
      <c r="G33" s="331">
        <v>2019</v>
      </c>
    </row>
    <row r="34" spans="1:7" s="316" customFormat="1" ht="5.0999999999999996" customHeight="1">
      <c r="A34" s="332"/>
      <c r="B34" s="333"/>
      <c r="C34" s="334"/>
      <c r="D34" s="334"/>
      <c r="E34" s="334"/>
      <c r="F34" s="1142"/>
      <c r="G34" s="1513"/>
    </row>
    <row r="35" spans="1:7" s="316" customFormat="1" ht="5.0999999999999996" customHeight="1">
      <c r="A35" s="335"/>
      <c r="B35" s="336"/>
    </row>
    <row r="36" spans="1:7" s="317" customFormat="1" ht="15" customHeight="1">
      <c r="A36" s="59" t="s">
        <v>348</v>
      </c>
      <c r="B36" s="337"/>
      <c r="C36" s="338">
        <f t="shared" ref="C36:E36" si="0">SUM(C37,C43,C44,C45,C51)</f>
        <v>13.18</v>
      </c>
      <c r="D36" s="338">
        <f t="shared" si="0"/>
        <v>12.6</v>
      </c>
      <c r="E36" s="338">
        <f t="shared" si="0"/>
        <v>9.5500000000000007</v>
      </c>
      <c r="F36" s="1605">
        <f t="shared" ref="F36:G36" si="1">SUM(F37,F43,F44,F45,F51)</f>
        <v>9.4700000000000006</v>
      </c>
      <c r="G36" s="1605">
        <f t="shared" si="1"/>
        <v>7.24</v>
      </c>
    </row>
    <row r="37" spans="1:7" s="318" customFormat="1" ht="15" customHeight="1">
      <c r="A37" s="339" t="s">
        <v>692</v>
      </c>
      <c r="B37" s="320"/>
      <c r="C37" s="1606" t="s">
        <v>396</v>
      </c>
      <c r="D37" s="1606" t="s">
        <v>396</v>
      </c>
      <c r="E37" s="1606" t="s">
        <v>396</v>
      </c>
      <c r="F37" s="1606" t="s">
        <v>396</v>
      </c>
      <c r="G37" s="1606" t="s">
        <v>396</v>
      </c>
    </row>
    <row r="38" spans="1:7" ht="15" customHeight="1">
      <c r="A38" s="340" t="s">
        <v>693</v>
      </c>
      <c r="B38" s="341">
        <v>1</v>
      </c>
      <c r="C38" s="1606" t="s">
        <v>396</v>
      </c>
      <c r="D38" s="1606" t="s">
        <v>396</v>
      </c>
      <c r="E38" s="1606" t="s">
        <v>396</v>
      </c>
      <c r="F38" s="1606" t="s">
        <v>396</v>
      </c>
      <c r="G38" s="1606" t="s">
        <v>396</v>
      </c>
    </row>
    <row r="39" spans="1:7" ht="15" customHeight="1">
      <c r="A39" s="340" t="s">
        <v>694</v>
      </c>
      <c r="B39" s="341">
        <v>1</v>
      </c>
      <c r="C39" s="1606" t="s">
        <v>396</v>
      </c>
      <c r="D39" s="1606" t="s">
        <v>396</v>
      </c>
      <c r="E39" s="1606" t="s">
        <v>396</v>
      </c>
      <c r="F39" s="1606" t="s">
        <v>396</v>
      </c>
      <c r="G39" s="1606" t="s">
        <v>396</v>
      </c>
    </row>
    <row r="40" spans="1:7" ht="15" customHeight="1">
      <c r="A40" s="340" t="s">
        <v>695</v>
      </c>
      <c r="B40" s="341">
        <v>1</v>
      </c>
      <c r="C40" s="1606" t="s">
        <v>396</v>
      </c>
      <c r="D40" s="1606" t="s">
        <v>396</v>
      </c>
      <c r="E40" s="1606" t="s">
        <v>396</v>
      </c>
      <c r="F40" s="1606" t="s">
        <v>396</v>
      </c>
      <c r="G40" s="1606" t="s">
        <v>396</v>
      </c>
    </row>
    <row r="41" spans="1:7" ht="15" customHeight="1">
      <c r="A41" s="340" t="s">
        <v>696</v>
      </c>
      <c r="B41" s="341">
        <v>1</v>
      </c>
      <c r="C41" s="1606" t="s">
        <v>396</v>
      </c>
      <c r="D41" s="1606" t="s">
        <v>396</v>
      </c>
      <c r="E41" s="1606" t="s">
        <v>396</v>
      </c>
      <c r="F41" s="1606" t="s">
        <v>396</v>
      </c>
      <c r="G41" s="1606" t="s">
        <v>396</v>
      </c>
    </row>
    <row r="42" spans="1:7" ht="15" customHeight="1">
      <c r="A42" s="340" t="s">
        <v>697</v>
      </c>
      <c r="B42" s="341">
        <v>0.6</v>
      </c>
      <c r="C42" s="1606" t="s">
        <v>396</v>
      </c>
      <c r="D42" s="1606" t="s">
        <v>396</v>
      </c>
      <c r="E42" s="1606" t="s">
        <v>396</v>
      </c>
      <c r="F42" s="1606" t="s">
        <v>396</v>
      </c>
      <c r="G42" s="1606" t="s">
        <v>396</v>
      </c>
    </row>
    <row r="43" spans="1:7" s="318" customFormat="1" ht="15" customHeight="1">
      <c r="A43" s="339" t="s">
        <v>698</v>
      </c>
      <c r="B43" s="342">
        <v>1.1000000000000001</v>
      </c>
      <c r="C43" s="1603" t="s">
        <v>396</v>
      </c>
      <c r="D43" s="1603" t="s">
        <v>396</v>
      </c>
      <c r="E43" s="1603" t="s">
        <v>396</v>
      </c>
      <c r="F43" s="1879" t="s">
        <v>396</v>
      </c>
      <c r="G43" s="1606" t="s">
        <v>396</v>
      </c>
    </row>
    <row r="44" spans="1:7" s="318" customFormat="1" ht="15" customHeight="1">
      <c r="A44" s="339" t="s">
        <v>699</v>
      </c>
      <c r="B44" s="342">
        <v>0.1</v>
      </c>
      <c r="C44" s="1603" t="s">
        <v>396</v>
      </c>
      <c r="D44" s="1603" t="s">
        <v>396</v>
      </c>
      <c r="E44" s="1603" t="s">
        <v>396</v>
      </c>
      <c r="F44" s="1603" t="s">
        <v>396</v>
      </c>
      <c r="G44" s="1606" t="s">
        <v>396</v>
      </c>
    </row>
    <row r="45" spans="1:7" s="318" customFormat="1" ht="15" customHeight="1">
      <c r="A45" s="339" t="s">
        <v>700</v>
      </c>
      <c r="B45" s="343"/>
      <c r="C45" s="1603">
        <f>SUM(C46:C50)</f>
        <v>13.18</v>
      </c>
      <c r="D45" s="1603">
        <f>SUM(D46:D50)</f>
        <v>12.6</v>
      </c>
      <c r="E45" s="320">
        <f>SUM(E46:E50)</f>
        <v>9.5500000000000007</v>
      </c>
      <c r="F45" s="1879">
        <f t="shared" ref="F45:G45" si="2">SUM(F46:F50)</f>
        <v>9.4700000000000006</v>
      </c>
      <c r="G45" s="1879">
        <f t="shared" si="2"/>
        <v>7.24</v>
      </c>
    </row>
    <row r="46" spans="1:7" ht="15" customHeight="1">
      <c r="A46" s="340" t="s">
        <v>701</v>
      </c>
      <c r="B46" s="341">
        <v>5.5E-2</v>
      </c>
      <c r="C46" s="1604">
        <v>13.18</v>
      </c>
      <c r="D46" s="315">
        <v>12.6</v>
      </c>
      <c r="E46" s="1604">
        <v>9.5500000000000007</v>
      </c>
      <c r="F46" s="1841">
        <v>9.4700000000000006</v>
      </c>
      <c r="G46" s="1841">
        <v>7.24</v>
      </c>
    </row>
    <row r="47" spans="1:7" ht="15" customHeight="1">
      <c r="A47" s="340" t="s">
        <v>702</v>
      </c>
      <c r="B47" s="341">
        <v>0.11</v>
      </c>
      <c r="C47" s="1606" t="s">
        <v>396</v>
      </c>
      <c r="D47" s="1606" t="s">
        <v>396</v>
      </c>
      <c r="E47" s="1606" t="s">
        <v>396</v>
      </c>
      <c r="F47" s="1841" t="s">
        <v>396</v>
      </c>
      <c r="G47" s="1841" t="s">
        <v>396</v>
      </c>
    </row>
    <row r="48" spans="1:7" ht="15" customHeight="1">
      <c r="A48" s="340" t="s">
        <v>703</v>
      </c>
      <c r="B48" s="341">
        <v>6.5000000000000002E-2</v>
      </c>
      <c r="C48" s="1606" t="s">
        <v>396</v>
      </c>
      <c r="D48" s="1606" t="s">
        <v>396</v>
      </c>
      <c r="E48" s="1606" t="s">
        <v>396</v>
      </c>
      <c r="F48" s="1841" t="s">
        <v>396</v>
      </c>
      <c r="G48" s="1841" t="s">
        <v>396</v>
      </c>
    </row>
    <row r="49" spans="1:8" ht="15" customHeight="1">
      <c r="A49" s="340" t="s">
        <v>704</v>
      </c>
      <c r="B49" s="341">
        <v>0.04</v>
      </c>
      <c r="C49" s="1606" t="s">
        <v>396</v>
      </c>
      <c r="D49" s="1606" t="s">
        <v>396</v>
      </c>
      <c r="E49" s="1606" t="s">
        <v>396</v>
      </c>
      <c r="F49" s="1841" t="s">
        <v>396</v>
      </c>
      <c r="G49" s="1841" t="s">
        <v>396</v>
      </c>
    </row>
    <row r="50" spans="1:8" ht="15" customHeight="1">
      <c r="A50" s="340" t="s">
        <v>705</v>
      </c>
      <c r="B50" s="341">
        <v>2.1999999999999999E-2</v>
      </c>
      <c r="C50" s="1606" t="s">
        <v>396</v>
      </c>
      <c r="D50" s="1606" t="s">
        <v>396</v>
      </c>
      <c r="E50" s="1606" t="s">
        <v>396</v>
      </c>
      <c r="F50" s="1841" t="s">
        <v>396</v>
      </c>
      <c r="G50" s="1841" t="s">
        <v>396</v>
      </c>
      <c r="H50" s="318"/>
    </row>
    <row r="51" spans="1:8" s="318" customFormat="1" ht="15" customHeight="1">
      <c r="A51" s="339" t="s">
        <v>706</v>
      </c>
      <c r="B51" s="342">
        <v>0.6</v>
      </c>
      <c r="C51" s="1606" t="s">
        <v>396</v>
      </c>
      <c r="D51" s="1606" t="s">
        <v>396</v>
      </c>
      <c r="E51" s="1606" t="s">
        <v>396</v>
      </c>
      <c r="F51" s="1879" t="s">
        <v>396</v>
      </c>
      <c r="G51" s="1841" t="s">
        <v>396</v>
      </c>
      <c r="H51" s="315"/>
    </row>
    <row r="52" spans="1:8" ht="5.0999999999999996" customHeight="1">
      <c r="A52" s="321"/>
      <c r="B52" s="322"/>
      <c r="C52" s="322"/>
      <c r="D52" s="322"/>
      <c r="E52" s="322"/>
      <c r="F52" s="1142"/>
      <c r="G52" s="1142"/>
    </row>
    <row r="53" spans="1:8" ht="5.0999999999999996" customHeight="1"/>
    <row r="54" spans="1:8" ht="15" customHeight="1">
      <c r="A54" s="344" t="s">
        <v>1207</v>
      </c>
      <c r="B54" s="1880"/>
      <c r="C54" s="1881"/>
      <c r="D54" s="1881"/>
      <c r="E54" s="1881"/>
      <c r="F54" s="1881"/>
      <c r="G54" s="1881"/>
    </row>
  </sheetData>
  <phoneticPr fontId="117" type="noConversion"/>
  <printOptions horizontalCentered="1"/>
  <pageMargins left="0.59055118110236227" right="0.59055118110236227" top="0.59055118110236227" bottom="0.59055118110236227" header="0.59055118110236227" footer="0.59055118110236227"/>
  <pageSetup firstPageNumber="11"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M70"/>
  <sheetViews>
    <sheetView showGridLines="0" view="pageBreakPreview" topLeftCell="A13" zoomScaleNormal="100" zoomScaleSheetLayoutView="100" workbookViewId="0">
      <selection activeCell="H28" sqref="H28"/>
    </sheetView>
  </sheetViews>
  <sheetFormatPr baseColWidth="10" defaultColWidth="14.7109375" defaultRowHeight="12"/>
  <cols>
    <col min="1" max="1" width="49.7109375" style="2240" customWidth="1"/>
    <col min="2" max="6" width="6.7109375" style="2240" customWidth="1"/>
    <col min="7" max="16384" width="14.7109375" style="2240"/>
  </cols>
  <sheetData>
    <row r="1" spans="1:7" ht="30" customHeight="1">
      <c r="A1" s="2265"/>
      <c r="B1" s="1239"/>
      <c r="C1" s="1239"/>
      <c r="D1" s="1239"/>
      <c r="F1" s="2625" t="s">
        <v>1457</v>
      </c>
    </row>
    <row r="2" spans="1:7" ht="5.0999999999999996" customHeight="1">
      <c r="A2" s="1451"/>
      <c r="B2" s="1451"/>
      <c r="C2" s="1451"/>
      <c r="D2" s="1451"/>
      <c r="E2" s="1451"/>
      <c r="F2" s="1451"/>
    </row>
    <row r="3" spans="1:7" ht="5.0999999999999996" customHeight="1">
      <c r="A3" s="960"/>
      <c r="B3" s="960"/>
      <c r="C3" s="960"/>
      <c r="D3" s="960"/>
      <c r="E3" s="960"/>
      <c r="F3" s="960"/>
    </row>
    <row r="4" spans="1:7" ht="15" customHeight="1">
      <c r="A4" s="2241" t="s">
        <v>1360</v>
      </c>
      <c r="B4" s="2241"/>
      <c r="C4" s="2242"/>
      <c r="D4" s="2242"/>
    </row>
    <row r="5" spans="1:7" ht="15" customHeight="1">
      <c r="A5" s="2243"/>
      <c r="B5" s="2243"/>
      <c r="C5" s="2242"/>
      <c r="D5" s="2242"/>
      <c r="E5" s="2242"/>
      <c r="F5" s="2242"/>
    </row>
    <row r="6" spans="1:7" ht="5.0999999999999996" customHeight="1">
      <c r="A6" s="961"/>
      <c r="B6" s="961"/>
      <c r="C6" s="961"/>
      <c r="D6" s="961"/>
      <c r="E6" s="961"/>
      <c r="F6" s="961"/>
    </row>
    <row r="7" spans="1:7" ht="5.0999999999999996" customHeight="1">
      <c r="A7" s="2244"/>
      <c r="B7" s="2244"/>
      <c r="C7" s="2244"/>
      <c r="D7" s="2244"/>
      <c r="E7" s="2244"/>
      <c r="F7" s="2244"/>
    </row>
    <row r="8" spans="1:7" ht="15" customHeight="1">
      <c r="B8" s="2245"/>
      <c r="C8" s="2245"/>
      <c r="D8" s="2245"/>
      <c r="E8" s="2245"/>
      <c r="F8" s="2245"/>
    </row>
    <row r="9" spans="1:7" ht="15" customHeight="1">
      <c r="A9" s="1238" t="s">
        <v>279</v>
      </c>
      <c r="B9" s="2263">
        <v>2015</v>
      </c>
      <c r="C9" s="2246">
        <v>2016</v>
      </c>
      <c r="D9" s="2246">
        <v>2017</v>
      </c>
      <c r="E9" s="2246">
        <v>2018</v>
      </c>
      <c r="F9" s="2246">
        <v>2019</v>
      </c>
    </row>
    <row r="10" spans="1:7" ht="5.0999999999999996" customHeight="1">
      <c r="A10" s="1451"/>
      <c r="B10" s="1451"/>
      <c r="C10" s="1451"/>
      <c r="D10" s="1451"/>
      <c r="E10" s="1451"/>
      <c r="F10" s="1451"/>
    </row>
    <row r="11" spans="1:7" ht="5.0999999999999996" customHeight="1">
      <c r="A11" s="2247"/>
      <c r="B11" s="2247"/>
    </row>
    <row r="12" spans="1:7" ht="15" customHeight="1">
      <c r="A12" s="2248" t="s">
        <v>1319</v>
      </c>
      <c r="B12" s="126">
        <f t="shared" ref="B12:F13" si="0">B18+B25</f>
        <v>6037</v>
      </c>
      <c r="C12" s="1608">
        <f t="shared" si="0"/>
        <v>5989</v>
      </c>
      <c r="D12" s="1608">
        <f t="shared" si="0"/>
        <v>6661</v>
      </c>
      <c r="E12" s="1608">
        <f t="shared" si="0"/>
        <v>7384</v>
      </c>
      <c r="F12" s="1608">
        <f t="shared" si="0"/>
        <v>7076</v>
      </c>
      <c r="G12" s="1608"/>
    </row>
    <row r="13" spans="1:7" ht="15" customHeight="1">
      <c r="A13" s="2249" t="s">
        <v>1320</v>
      </c>
      <c r="B13" s="1607">
        <f t="shared" si="0"/>
        <v>1646</v>
      </c>
      <c r="C13" s="1607">
        <f t="shared" si="0"/>
        <v>1592</v>
      </c>
      <c r="D13" s="1607">
        <f t="shared" si="0"/>
        <v>1605</v>
      </c>
      <c r="E13" s="1607">
        <f t="shared" si="0"/>
        <v>1614</v>
      </c>
      <c r="F13" s="1607">
        <f t="shared" si="0"/>
        <v>1587</v>
      </c>
    </row>
    <row r="14" spans="1:7" ht="15" customHeight="1">
      <c r="A14" s="2749" t="s">
        <v>1559</v>
      </c>
      <c r="B14" s="1607">
        <f t="shared" ref="B14:D14" si="1">SUM(B15:B17)</f>
        <v>4391</v>
      </c>
      <c r="C14" s="1607">
        <f t="shared" si="1"/>
        <v>4397</v>
      </c>
      <c r="D14" s="1607">
        <f t="shared" si="1"/>
        <v>5056</v>
      </c>
      <c r="E14" s="1607">
        <f t="shared" ref="E14:F14" si="2">SUM(E15:E17)</f>
        <v>5770</v>
      </c>
      <c r="F14" s="1607">
        <f t="shared" si="2"/>
        <v>5489</v>
      </c>
    </row>
    <row r="15" spans="1:7" ht="15" customHeight="1">
      <c r="A15" s="2251" t="s">
        <v>1321</v>
      </c>
      <c r="B15" s="1607">
        <f t="shared" ref="B15:F17" si="3">B21+B28</f>
        <v>3440</v>
      </c>
      <c r="C15" s="1607">
        <f t="shared" si="3"/>
        <v>3394</v>
      </c>
      <c r="D15" s="1607">
        <f t="shared" si="3"/>
        <v>3420</v>
      </c>
      <c r="E15" s="1607">
        <f t="shared" si="3"/>
        <v>4108</v>
      </c>
      <c r="F15" s="1607">
        <f t="shared" si="3"/>
        <v>3755</v>
      </c>
    </row>
    <row r="16" spans="1:7" ht="15" customHeight="1">
      <c r="A16" s="2251" t="s">
        <v>1322</v>
      </c>
      <c r="B16" s="1607">
        <f t="shared" si="3"/>
        <v>88</v>
      </c>
      <c r="C16" s="1607">
        <f t="shared" si="3"/>
        <v>93</v>
      </c>
      <c r="D16" s="1607">
        <f t="shared" si="3"/>
        <v>75</v>
      </c>
      <c r="E16" s="1607">
        <f t="shared" si="3"/>
        <v>71</v>
      </c>
      <c r="F16" s="1607">
        <f t="shared" si="3"/>
        <v>66</v>
      </c>
    </row>
    <row r="17" spans="1:7" ht="15" customHeight="1">
      <c r="A17" s="2251" t="s">
        <v>1323</v>
      </c>
      <c r="B17" s="1607">
        <f t="shared" si="3"/>
        <v>863</v>
      </c>
      <c r="C17" s="1607">
        <f t="shared" si="3"/>
        <v>910</v>
      </c>
      <c r="D17" s="1607">
        <f t="shared" si="3"/>
        <v>1561</v>
      </c>
      <c r="E17" s="1607">
        <f t="shared" si="3"/>
        <v>1591</v>
      </c>
      <c r="F17" s="1607">
        <f t="shared" si="3"/>
        <v>1668</v>
      </c>
    </row>
    <row r="18" spans="1:7" ht="15" customHeight="1">
      <c r="A18" s="2248" t="s">
        <v>1324</v>
      </c>
      <c r="B18" s="1608">
        <f t="shared" ref="B18:F18" si="4">B19+B20</f>
        <v>3223</v>
      </c>
      <c r="C18" s="1608">
        <f t="shared" si="4"/>
        <v>3355</v>
      </c>
      <c r="D18" s="1608">
        <f t="shared" si="4"/>
        <v>3877</v>
      </c>
      <c r="E18" s="1608">
        <f t="shared" si="4"/>
        <v>4411</v>
      </c>
      <c r="F18" s="1608">
        <f t="shared" si="4"/>
        <v>4303</v>
      </c>
      <c r="G18" s="1608"/>
    </row>
    <row r="19" spans="1:7" ht="15" customHeight="1">
      <c r="A19" s="2250" t="s">
        <v>1325</v>
      </c>
      <c r="B19" s="1607">
        <v>513</v>
      </c>
      <c r="C19" s="1607">
        <v>466</v>
      </c>
      <c r="D19" s="1607">
        <v>493</v>
      </c>
      <c r="E19" s="2789">
        <v>530</v>
      </c>
      <c r="F19" s="2789">
        <v>531</v>
      </c>
    </row>
    <row r="20" spans="1:7" ht="15" customHeight="1">
      <c r="A20" s="2250" t="s">
        <v>1326</v>
      </c>
      <c r="B20" s="1607">
        <f>SUM(B21:B23)</f>
        <v>2710</v>
      </c>
      <c r="C20" s="1607">
        <f t="shared" ref="C20:F20" si="5">SUM(C21:C23)</f>
        <v>2889</v>
      </c>
      <c r="D20" s="1607">
        <f t="shared" si="5"/>
        <v>3384</v>
      </c>
      <c r="E20" s="1607">
        <f t="shared" si="5"/>
        <v>3881</v>
      </c>
      <c r="F20" s="1607">
        <f t="shared" si="5"/>
        <v>3772</v>
      </c>
    </row>
    <row r="21" spans="1:7" ht="15" customHeight="1">
      <c r="A21" s="2251" t="s">
        <v>1175</v>
      </c>
      <c r="B21" s="1607">
        <v>1985</v>
      </c>
      <c r="C21" s="1607">
        <v>2028</v>
      </c>
      <c r="D21" s="1607">
        <v>2031</v>
      </c>
      <c r="E21" s="2789">
        <v>2412</v>
      </c>
      <c r="F21" s="2789">
        <v>2249</v>
      </c>
    </row>
    <row r="22" spans="1:7" ht="15" customHeight="1">
      <c r="A22" s="2251" t="s">
        <v>1176</v>
      </c>
      <c r="B22" s="1607">
        <v>50</v>
      </c>
      <c r="C22" s="1607">
        <v>49</v>
      </c>
      <c r="D22" s="1607">
        <v>44</v>
      </c>
      <c r="E22" s="2789">
        <v>45</v>
      </c>
      <c r="F22" s="2789">
        <v>43</v>
      </c>
    </row>
    <row r="23" spans="1:7" ht="15" customHeight="1">
      <c r="A23" s="2251" t="s">
        <v>1177</v>
      </c>
      <c r="B23" s="1607">
        <v>675</v>
      </c>
      <c r="C23" s="1607">
        <v>812</v>
      </c>
      <c r="D23" s="1607">
        <v>1309</v>
      </c>
      <c r="E23" s="2789">
        <v>1424</v>
      </c>
      <c r="F23" s="2789">
        <v>1480</v>
      </c>
    </row>
    <row r="24" spans="1:7" ht="15" customHeight="1">
      <c r="A24" s="2251" t="s">
        <v>1327</v>
      </c>
      <c r="B24" s="1607">
        <v>420</v>
      </c>
      <c r="C24" s="1607">
        <v>389</v>
      </c>
      <c r="D24" s="1607">
        <v>432</v>
      </c>
      <c r="E24" s="2789">
        <v>449</v>
      </c>
      <c r="F24" s="2789">
        <v>485</v>
      </c>
    </row>
    <row r="25" spans="1:7" ht="15" customHeight="1">
      <c r="A25" s="2248" t="s">
        <v>1328</v>
      </c>
      <c r="B25" s="1608">
        <f t="shared" ref="B25:F25" si="6">SUM(B26:B27)</f>
        <v>2814</v>
      </c>
      <c r="C25" s="1608">
        <f t="shared" si="6"/>
        <v>2634</v>
      </c>
      <c r="D25" s="1608">
        <f t="shared" si="6"/>
        <v>2784</v>
      </c>
      <c r="E25" s="1608">
        <f t="shared" si="6"/>
        <v>2973</v>
      </c>
      <c r="F25" s="1608">
        <f t="shared" si="6"/>
        <v>2773</v>
      </c>
      <c r="G25" s="1608"/>
    </row>
    <row r="26" spans="1:7" ht="15" customHeight="1">
      <c r="A26" s="2250" t="s">
        <v>1329</v>
      </c>
      <c r="B26" s="1607">
        <v>1133</v>
      </c>
      <c r="C26" s="1607">
        <v>1126</v>
      </c>
      <c r="D26" s="1607">
        <v>1112</v>
      </c>
      <c r="E26" s="2789">
        <v>1084</v>
      </c>
      <c r="F26" s="2789">
        <v>1056</v>
      </c>
    </row>
    <row r="27" spans="1:7" ht="15" customHeight="1">
      <c r="A27" s="2250" t="s">
        <v>1330</v>
      </c>
      <c r="B27" s="1607">
        <f>SUM(B28:B30)</f>
        <v>1681</v>
      </c>
      <c r="C27" s="1607">
        <f t="shared" ref="C27:F27" si="7">SUM(C28:C30)</f>
        <v>1508</v>
      </c>
      <c r="D27" s="1607">
        <f t="shared" si="7"/>
        <v>1672</v>
      </c>
      <c r="E27" s="1607">
        <f t="shared" si="7"/>
        <v>1889</v>
      </c>
      <c r="F27" s="1607">
        <f t="shared" si="7"/>
        <v>1717</v>
      </c>
    </row>
    <row r="28" spans="1:7" ht="15" customHeight="1">
      <c r="A28" s="2251" t="s">
        <v>1175</v>
      </c>
      <c r="B28" s="1607">
        <v>1455</v>
      </c>
      <c r="C28" s="1607">
        <v>1366</v>
      </c>
      <c r="D28" s="1607">
        <v>1389</v>
      </c>
      <c r="E28" s="2789">
        <v>1696</v>
      </c>
      <c r="F28" s="2789">
        <v>1506</v>
      </c>
    </row>
    <row r="29" spans="1:7" ht="15" customHeight="1">
      <c r="A29" s="2251" t="s">
        <v>1176</v>
      </c>
      <c r="B29" s="1607">
        <v>38</v>
      </c>
      <c r="C29" s="1607">
        <v>44</v>
      </c>
      <c r="D29" s="1607">
        <v>31</v>
      </c>
      <c r="E29" s="2789">
        <v>26</v>
      </c>
      <c r="F29" s="2789">
        <v>23</v>
      </c>
    </row>
    <row r="30" spans="1:7" ht="15" customHeight="1">
      <c r="A30" s="2251" t="s">
        <v>1177</v>
      </c>
      <c r="B30" s="1607">
        <v>188</v>
      </c>
      <c r="C30" s="1607">
        <v>98</v>
      </c>
      <c r="D30" s="1607">
        <v>252</v>
      </c>
      <c r="E30" s="2789">
        <v>167</v>
      </c>
      <c r="F30" s="2789">
        <v>188</v>
      </c>
    </row>
    <row r="31" spans="1:7" ht="15" customHeight="1">
      <c r="A31" s="2248" t="s">
        <v>1331</v>
      </c>
      <c r="B31" s="1608">
        <v>1104</v>
      </c>
      <c r="C31" s="1608">
        <v>1014</v>
      </c>
      <c r="D31" s="1608">
        <v>1077</v>
      </c>
      <c r="E31" s="2790">
        <v>1093</v>
      </c>
      <c r="F31" s="2790">
        <v>1222</v>
      </c>
    </row>
    <row r="32" spans="1:7" ht="20.100000000000001" customHeight="1">
      <c r="A32" s="2248" t="s">
        <v>1332</v>
      </c>
      <c r="B32" s="1608">
        <v>4933</v>
      </c>
      <c r="C32" s="1608">
        <v>4975</v>
      </c>
      <c r="D32" s="1608">
        <v>5584</v>
      </c>
      <c r="E32" s="2790">
        <v>6291</v>
      </c>
      <c r="F32" s="2790">
        <v>5854</v>
      </c>
    </row>
    <row r="33" spans="1:13" ht="20.100000000000001" customHeight="1">
      <c r="A33" s="1811" t="s">
        <v>1178</v>
      </c>
      <c r="B33" s="1607">
        <v>345</v>
      </c>
      <c r="C33" s="1607">
        <v>341</v>
      </c>
      <c r="D33" s="1607">
        <v>374</v>
      </c>
      <c r="E33" s="2789">
        <v>386</v>
      </c>
      <c r="F33" s="2789">
        <v>483</v>
      </c>
      <c r="H33" s="2240">
        <v>2018</v>
      </c>
      <c r="K33" s="2823" t="s">
        <v>1420</v>
      </c>
      <c r="L33" s="2823" t="s">
        <v>1421</v>
      </c>
    </row>
    <row r="34" spans="1:13" ht="2.25" customHeight="1">
      <c r="A34" s="2264"/>
      <c r="B34" s="2264"/>
      <c r="C34" s="2264"/>
      <c r="D34" s="2264"/>
      <c r="E34" s="2264"/>
      <c r="F34" s="2264"/>
      <c r="K34" s="2823"/>
      <c r="L34" s="2823"/>
    </row>
    <row r="35" spans="1:13" ht="14.1" customHeight="1">
      <c r="A35" s="2253" t="s">
        <v>497</v>
      </c>
      <c r="B35" s="2253"/>
      <c r="C35" s="2254"/>
      <c r="D35" s="2254"/>
      <c r="E35" s="2252"/>
      <c r="F35" s="2252"/>
      <c r="H35" s="2255" t="s">
        <v>1333</v>
      </c>
      <c r="I35" s="2255"/>
      <c r="J35" s="2256" t="s">
        <v>1419</v>
      </c>
      <c r="K35" s="2823"/>
      <c r="L35" s="2823"/>
      <c r="M35" s="2257"/>
    </row>
    <row r="36" spans="1:13" ht="5.0999999999999996" customHeight="1">
      <c r="A36" s="2253"/>
      <c r="B36" s="2253"/>
      <c r="C36" s="2253"/>
      <c r="D36" s="2253"/>
      <c r="M36" s="2257"/>
    </row>
    <row r="37" spans="1:13" ht="17.25" customHeight="1">
      <c r="A37" s="2821" t="s">
        <v>1582</v>
      </c>
      <c r="B37" s="2821"/>
      <c r="C37" s="2821"/>
      <c r="D37" s="2821"/>
      <c r="E37" s="2821"/>
      <c r="F37" s="2726"/>
      <c r="G37" s="2258" t="s">
        <v>892</v>
      </c>
      <c r="H37" s="2257">
        <f>K37/J37</f>
        <v>1234.8814474485682</v>
      </c>
      <c r="I37" s="2259"/>
      <c r="J37" s="2256">
        <v>11209628</v>
      </c>
      <c r="K37" s="2240">
        <f>L37*1000000</f>
        <v>13842561649.999998</v>
      </c>
      <c r="L37" s="2627">
        <v>13842.561649999998</v>
      </c>
      <c r="M37" s="2257"/>
    </row>
    <row r="38" spans="1:13" ht="14.1" customHeight="1">
      <c r="A38" s="2822"/>
      <c r="B38" s="2822"/>
      <c r="C38" s="2822"/>
      <c r="D38" s="2822"/>
      <c r="E38" s="2822"/>
      <c r="F38" s="2727"/>
      <c r="G38" s="2260" t="s">
        <v>905</v>
      </c>
      <c r="H38" s="2257">
        <f>K38/J38</f>
        <v>2076.3463722451352</v>
      </c>
      <c r="I38" s="2257"/>
      <c r="J38" s="2257">
        <v>585555</v>
      </c>
      <c r="K38" s="2240">
        <f>L38*1000000</f>
        <v>1215815000</v>
      </c>
      <c r="L38" s="2627">
        <v>1215.8150000000001</v>
      </c>
      <c r="M38" s="2257"/>
    </row>
    <row r="39" spans="1:13" ht="14.1" customHeight="1">
      <c r="G39" s="2260" t="s">
        <v>904</v>
      </c>
      <c r="H39" s="2257">
        <f t="shared" ref="H39:H53" si="8">K39/J39</f>
        <v>1741.2748322666362</v>
      </c>
      <c r="I39" s="2257"/>
      <c r="J39" s="2257">
        <v>511079</v>
      </c>
      <c r="K39" s="2240">
        <f t="shared" ref="K39:K53" si="9">L39*1000000</f>
        <v>889929000.00000012</v>
      </c>
      <c r="L39" s="2627">
        <v>889.92900000000009</v>
      </c>
      <c r="M39" s="2257"/>
    </row>
    <row r="40" spans="1:13" ht="14.1" customHeight="1">
      <c r="G40" s="2260" t="s">
        <v>902</v>
      </c>
      <c r="H40" s="2257">
        <f t="shared" si="8"/>
        <v>381.61606020230073</v>
      </c>
      <c r="I40" s="2257"/>
      <c r="J40" s="2257">
        <v>2131480</v>
      </c>
      <c r="K40" s="2240">
        <f t="shared" si="9"/>
        <v>813407000</v>
      </c>
      <c r="L40" s="2627">
        <v>813.40700000000004</v>
      </c>
      <c r="M40" s="2257"/>
    </row>
    <row r="41" spans="1:13" ht="14.1" customHeight="1">
      <c r="A41" s="2261"/>
      <c r="B41" s="2261"/>
      <c r="G41" s="2260" t="s">
        <v>903</v>
      </c>
      <c r="H41" s="2257">
        <f t="shared" si="8"/>
        <v>828.61649491527191</v>
      </c>
      <c r="I41" s="2257"/>
      <c r="J41" s="2257">
        <v>383403</v>
      </c>
      <c r="K41" s="2240">
        <f t="shared" si="9"/>
        <v>317694050</v>
      </c>
      <c r="L41" s="2627">
        <v>317.69405</v>
      </c>
      <c r="M41" s="2257"/>
    </row>
    <row r="42" spans="1:13" ht="14.1" customHeight="1">
      <c r="A42" s="2261"/>
      <c r="B42" s="2261"/>
      <c r="G42" s="2260" t="s">
        <v>901</v>
      </c>
      <c r="H42" s="2257">
        <f t="shared" si="8"/>
        <v>2021.2564157444363</v>
      </c>
      <c r="I42" s="2257"/>
      <c r="J42" s="2257">
        <v>714843</v>
      </c>
      <c r="K42" s="2240">
        <f t="shared" si="9"/>
        <v>1444881000</v>
      </c>
      <c r="L42" s="2627">
        <v>1444.8810000000001</v>
      </c>
      <c r="M42" s="2257"/>
    </row>
    <row r="43" spans="1:13" ht="14.1" customHeight="1">
      <c r="A43" s="2261"/>
      <c r="B43" s="2261"/>
      <c r="G43" s="2260" t="s">
        <v>900</v>
      </c>
      <c r="H43" s="2257">
        <f t="shared" si="8"/>
        <v>1331.5559802189946</v>
      </c>
      <c r="I43" s="2257"/>
      <c r="J43" s="2257">
        <v>780749</v>
      </c>
      <c r="K43" s="2240">
        <f t="shared" si="9"/>
        <v>1039610999.9999999</v>
      </c>
      <c r="L43" s="2627">
        <v>1039.6109999999999</v>
      </c>
      <c r="M43" s="2257"/>
    </row>
    <row r="44" spans="1:13" ht="14.1" customHeight="1">
      <c r="A44" s="2261"/>
      <c r="B44" s="2261"/>
      <c r="G44" s="2260" t="s">
        <v>899</v>
      </c>
      <c r="H44" s="2257">
        <f t="shared" si="8"/>
        <v>1394.2303768152995</v>
      </c>
      <c r="I44" s="2257"/>
      <c r="J44" s="2257">
        <v>406751</v>
      </c>
      <c r="K44" s="2240">
        <f t="shared" si="9"/>
        <v>567104599.99999988</v>
      </c>
      <c r="L44" s="2627">
        <v>567.10459999999989</v>
      </c>
      <c r="M44" s="2257"/>
    </row>
    <row r="45" spans="1:13" ht="14.1" customHeight="1">
      <c r="A45" s="2261"/>
      <c r="B45" s="2261"/>
      <c r="G45" s="2260" t="s">
        <v>913</v>
      </c>
      <c r="H45" s="2257">
        <f t="shared" si="8"/>
        <v>2717.9999141225471</v>
      </c>
      <c r="I45" s="2257"/>
      <c r="J45" s="2257">
        <v>465780</v>
      </c>
      <c r="K45" s="2240">
        <f t="shared" si="9"/>
        <v>1265990000</v>
      </c>
      <c r="L45" s="2627">
        <v>1265.99</v>
      </c>
      <c r="M45" s="2257"/>
    </row>
    <row r="46" spans="1:13" ht="14.1" customHeight="1">
      <c r="A46" s="2261"/>
      <c r="B46" s="2261"/>
      <c r="G46" s="2260" t="s">
        <v>898</v>
      </c>
      <c r="H46" s="2257">
        <f t="shared" si="8"/>
        <v>2247.5322179464192</v>
      </c>
      <c r="I46" s="2257"/>
      <c r="J46" s="2257">
        <v>435006</v>
      </c>
      <c r="K46" s="2240">
        <f t="shared" si="9"/>
        <v>977690000</v>
      </c>
      <c r="L46" s="2627">
        <v>977.69</v>
      </c>
      <c r="M46" s="2257"/>
    </row>
    <row r="47" spans="1:13" ht="14.1" customHeight="1">
      <c r="A47" s="2261"/>
      <c r="B47" s="2261"/>
      <c r="G47" s="2260" t="s">
        <v>914</v>
      </c>
      <c r="H47" s="2257">
        <f t="shared" si="8"/>
        <v>1911.6247663393026</v>
      </c>
      <c r="I47" s="2257"/>
      <c r="J47" s="2257">
        <v>767138</v>
      </c>
      <c r="K47" s="2240">
        <f t="shared" si="9"/>
        <v>1466480000</v>
      </c>
      <c r="L47" s="2627">
        <v>1466.48</v>
      </c>
      <c r="M47" s="2257"/>
    </row>
    <row r="48" spans="1:13" ht="14.1" customHeight="1">
      <c r="G48" s="2260" t="s">
        <v>897</v>
      </c>
      <c r="H48" s="2257">
        <f t="shared" si="8"/>
        <v>648.43509204516795</v>
      </c>
      <c r="I48" s="2257"/>
      <c r="J48" s="2257">
        <v>535335</v>
      </c>
      <c r="K48" s="2240">
        <f t="shared" si="9"/>
        <v>347130000</v>
      </c>
      <c r="L48" s="2627">
        <v>347.13</v>
      </c>
      <c r="M48" s="2257"/>
    </row>
    <row r="49" spans="1:13" ht="14.1" customHeight="1">
      <c r="G49" s="2260" t="s">
        <v>896</v>
      </c>
      <c r="H49" s="2257">
        <f t="shared" si="8"/>
        <v>738.19492644918614</v>
      </c>
      <c r="I49" s="2257"/>
      <c r="J49" s="2257">
        <v>1027249</v>
      </c>
      <c r="K49" s="2240">
        <f t="shared" si="9"/>
        <v>758310000</v>
      </c>
      <c r="L49" s="2627">
        <v>758.31</v>
      </c>
      <c r="M49" s="2257"/>
    </row>
    <row r="50" spans="1:13" ht="14.1" customHeight="1">
      <c r="G50" s="2260" t="s">
        <v>895</v>
      </c>
      <c r="H50" s="2257">
        <f t="shared" si="8"/>
        <v>1833.6164224896224</v>
      </c>
      <c r="I50" s="2257"/>
      <c r="J50" s="2257">
        <v>823651</v>
      </c>
      <c r="K50" s="2240">
        <f t="shared" si="9"/>
        <v>1510260000</v>
      </c>
      <c r="L50" s="2627">
        <v>1510.26</v>
      </c>
      <c r="M50" s="2257"/>
    </row>
    <row r="51" spans="1:13" ht="14.1" customHeight="1">
      <c r="G51" s="2260" t="s">
        <v>915</v>
      </c>
      <c r="H51" s="2257">
        <f t="shared" si="8"/>
        <v>690.59409715074298</v>
      </c>
      <c r="I51" s="2257"/>
      <c r="J51" s="2257">
        <v>1049256</v>
      </c>
      <c r="K51" s="2240">
        <f t="shared" si="9"/>
        <v>724610000</v>
      </c>
      <c r="L51" s="2627">
        <v>724.61</v>
      </c>
      <c r="M51" s="2257"/>
    </row>
    <row r="52" spans="1:13" ht="14.1" customHeight="1">
      <c r="G52" s="2260" t="s">
        <v>894</v>
      </c>
      <c r="H52" s="2257">
        <f t="shared" si="8"/>
        <v>645.73534269848506</v>
      </c>
      <c r="I52" s="2257"/>
      <c r="J52" s="2257">
        <v>508552</v>
      </c>
      <c r="K52" s="2240">
        <f t="shared" si="9"/>
        <v>328390000</v>
      </c>
      <c r="L52" s="2627">
        <v>328.39</v>
      </c>
      <c r="M52" s="2257"/>
    </row>
    <row r="53" spans="1:13" ht="14.1" customHeight="1">
      <c r="G53" s="2260" t="s">
        <v>893</v>
      </c>
      <c r="H53" s="2257">
        <f t="shared" si="8"/>
        <v>2091.3831577188816</v>
      </c>
      <c r="I53" s="2257"/>
      <c r="J53" s="2240">
        <v>83801</v>
      </c>
      <c r="K53" s="2240">
        <f t="shared" si="9"/>
        <v>175260000</v>
      </c>
      <c r="L53" s="2627">
        <v>175.26</v>
      </c>
    </row>
    <row r="54" spans="1:13" ht="14.1" customHeight="1"/>
    <row r="55" spans="1:13" ht="18" customHeight="1">
      <c r="A55" s="2262"/>
      <c r="B55" s="2262"/>
    </row>
    <row r="56" spans="1:13" ht="14.1" customHeight="1"/>
    <row r="57" spans="1:13" ht="14.1" customHeight="1">
      <c r="A57" s="2253"/>
      <c r="B57" s="2253"/>
    </row>
    <row r="58" spans="1:13" ht="14.1" customHeight="1"/>
    <row r="59" spans="1:13" ht="14.1" customHeight="1"/>
    <row r="60" spans="1:13" ht="14.1" customHeight="1"/>
    <row r="61" spans="1:13" ht="14.1" customHeight="1"/>
    <row r="62" spans="1:13" ht="14.1" customHeight="1"/>
    <row r="63" spans="1:13" ht="14.1" customHeight="1"/>
    <row r="64" spans="1:13" ht="14.1" customHeight="1"/>
    <row r="65" ht="14.1" customHeight="1"/>
    <row r="66" ht="14.1" customHeight="1"/>
    <row r="67" ht="14.1" customHeight="1"/>
    <row r="68" ht="14.1" customHeight="1"/>
    <row r="69" ht="14.1" customHeight="1"/>
    <row r="70" ht="14.1" customHeight="1"/>
  </sheetData>
  <mergeCells count="4">
    <mergeCell ref="A37:E37"/>
    <mergeCell ref="A38:E38"/>
    <mergeCell ref="K33:K35"/>
    <mergeCell ref="L33:L35"/>
  </mergeCells>
  <printOptions horizontalCentered="1"/>
  <pageMargins left="0.59055118110236227" right="0.59055118110236227" top="0.59055118110236227" bottom="0.59055118110236227" header="0.59055118110236227" footer="0.59055118110236227"/>
  <pageSetup firstPageNumber="9" orientation="portrait" r:id="rId1"/>
  <ignoredErrors>
    <ignoredError sqref="B12:E12" unlockedFormula="1"/>
  </ignoredError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IS55"/>
  <sheetViews>
    <sheetView showGridLines="0" view="pageBreakPreview" topLeftCell="A10" zoomScaleNormal="100" zoomScaleSheetLayoutView="100" workbookViewId="0">
      <selection activeCell="N26" sqref="N26"/>
    </sheetView>
  </sheetViews>
  <sheetFormatPr baseColWidth="10" defaultColWidth="12.5703125" defaultRowHeight="16.5" customHeight="1"/>
  <cols>
    <col min="1" max="1" width="18.5703125" style="62" customWidth="1"/>
    <col min="2" max="2" width="5.140625" style="62" customWidth="1"/>
    <col min="3" max="3" width="9.140625" style="62" customWidth="1"/>
    <col min="4" max="5" width="8.7109375" style="62" customWidth="1"/>
    <col min="6" max="6" width="2.7109375" style="62" customWidth="1"/>
    <col min="7" max="7" width="1.5703125" style="62" customWidth="1"/>
    <col min="8" max="8" width="7.85546875" style="62" customWidth="1"/>
    <col min="9" max="9" width="10.7109375" style="62" customWidth="1"/>
    <col min="10" max="10" width="1.42578125" style="62" customWidth="1"/>
    <col min="11" max="11" width="7.85546875" style="62" customWidth="1"/>
    <col min="12" max="12" width="10.7109375" style="62" customWidth="1"/>
    <col min="13" max="16384" width="12.5703125" style="62"/>
  </cols>
  <sheetData>
    <row r="1" spans="1:14" s="1170" customFormat="1" ht="30" customHeight="1">
      <c r="E1" s="2829" t="s">
        <v>1457</v>
      </c>
      <c r="F1" s="2829"/>
      <c r="G1" s="2829"/>
      <c r="H1" s="2829"/>
      <c r="I1" s="2829"/>
      <c r="J1" s="2829"/>
      <c r="K1" s="2829"/>
      <c r="L1" s="2829"/>
    </row>
    <row r="2" spans="1:14" s="1170" customFormat="1" ht="5.0999999999999996" customHeight="1">
      <c r="A2" s="1172"/>
      <c r="B2" s="1172"/>
      <c r="C2" s="1172"/>
      <c r="D2" s="1172"/>
      <c r="E2" s="1172"/>
      <c r="F2" s="1172"/>
      <c r="G2" s="1172"/>
      <c r="H2" s="1172"/>
      <c r="I2" s="1172"/>
      <c r="J2" s="1172"/>
      <c r="K2" s="1172"/>
      <c r="L2" s="1172"/>
    </row>
    <row r="3" spans="1:14" s="1170" customFormat="1" ht="5.0999999999999996" customHeight="1"/>
    <row r="4" spans="1:14" s="1930" customFormat="1" ht="14.25" customHeight="1">
      <c r="A4" s="1928" t="s">
        <v>843</v>
      </c>
      <c r="B4" s="1929"/>
      <c r="C4" s="1929"/>
      <c r="D4" s="1929"/>
    </row>
    <row r="5" spans="1:14" s="98" customFormat="1" ht="12" customHeight="1">
      <c r="A5" s="96"/>
      <c r="B5" s="97"/>
      <c r="C5" s="97"/>
      <c r="D5" s="97"/>
    </row>
    <row r="6" spans="1:14" s="101" customFormat="1" ht="14.25" customHeight="1">
      <c r="B6" s="312"/>
      <c r="C6" s="312"/>
      <c r="D6" s="312"/>
      <c r="I6" s="111"/>
      <c r="J6" s="111"/>
      <c r="K6" s="111"/>
      <c r="L6" s="111" t="s">
        <v>496</v>
      </c>
    </row>
    <row r="7" spans="1:14" s="101" customFormat="1" ht="3" customHeight="1"/>
    <row r="8" spans="1:14" s="101" customFormat="1" ht="3" customHeight="1">
      <c r="A8" s="99"/>
      <c r="B8" s="100"/>
      <c r="C8" s="100"/>
      <c r="D8" s="100"/>
      <c r="E8" s="100"/>
      <c r="F8" s="100"/>
      <c r="G8" s="100"/>
      <c r="H8" s="100"/>
      <c r="I8" s="100"/>
      <c r="J8" s="100"/>
      <c r="K8" s="100"/>
      <c r="L8" s="100"/>
    </row>
    <row r="9" spans="1:14" s="101" customFormat="1" ht="13.5" customHeight="1">
      <c r="D9" s="2825">
        <v>1959</v>
      </c>
      <c r="E9" s="2825"/>
      <c r="H9" s="2825">
        <v>2018</v>
      </c>
      <c r="I9" s="2825"/>
      <c r="K9" s="2825">
        <v>2019</v>
      </c>
      <c r="L9" s="2825"/>
    </row>
    <row r="10" spans="1:14" s="102" customFormat="1" ht="37.5" customHeight="1">
      <c r="A10" s="385" t="s">
        <v>1142</v>
      </c>
      <c r="D10" s="1021" t="s">
        <v>472</v>
      </c>
      <c r="E10" s="1021" t="s">
        <v>1336</v>
      </c>
      <c r="F10" s="1022"/>
      <c r="G10" s="1022"/>
      <c r="H10" s="1021" t="s">
        <v>472</v>
      </c>
      <c r="I10" s="1021" t="s">
        <v>1336</v>
      </c>
      <c r="J10" s="1022"/>
      <c r="K10" s="1021" t="s">
        <v>472</v>
      </c>
      <c r="L10" s="1021" t="s">
        <v>1336</v>
      </c>
    </row>
    <row r="11" spans="1:14" s="102" customFormat="1" ht="3" customHeight="1">
      <c r="A11" s="103"/>
      <c r="B11" s="103"/>
      <c r="C11" s="103"/>
      <c r="D11" s="103"/>
      <c r="E11" s="103"/>
      <c r="F11" s="104"/>
      <c r="G11" s="104"/>
      <c r="H11" s="104"/>
      <c r="I11" s="104"/>
      <c r="J11" s="104"/>
      <c r="K11" s="104"/>
      <c r="L11" s="104"/>
    </row>
    <row r="12" spans="1:14" s="102" customFormat="1" ht="3" customHeight="1">
      <c r="E12" s="105"/>
      <c r="F12" s="105"/>
      <c r="G12" s="105"/>
      <c r="H12" s="105"/>
      <c r="I12" s="105"/>
      <c r="J12" s="105"/>
      <c r="K12" s="105"/>
      <c r="L12" s="105"/>
    </row>
    <row r="13" spans="1:14" s="106" customFormat="1" ht="15" customHeight="1">
      <c r="A13" s="106" t="s">
        <v>429</v>
      </c>
      <c r="D13" s="106">
        <f>SUM(D14:D29)</f>
        <v>8</v>
      </c>
      <c r="E13" s="108">
        <f>SUM(E14:E29)</f>
        <v>41.7</v>
      </c>
      <c r="F13" s="109"/>
      <c r="G13" s="109"/>
      <c r="H13" s="110">
        <f>SUM(H14:H29)</f>
        <v>242</v>
      </c>
      <c r="I13" s="109">
        <f>SUM(I14:I29)</f>
        <v>9148.6</v>
      </c>
      <c r="J13" s="109"/>
      <c r="K13" s="110">
        <f>SUM(K14:K29)</f>
        <v>242</v>
      </c>
      <c r="L13" s="109">
        <f>SUM(L14:L29)</f>
        <v>9148.6</v>
      </c>
    </row>
    <row r="14" spans="1:14" s="101" customFormat="1" ht="13.5" customHeight="1">
      <c r="A14" s="101" t="s">
        <v>1455</v>
      </c>
      <c r="D14" s="111" t="s">
        <v>396</v>
      </c>
      <c r="E14" s="112" t="s">
        <v>396</v>
      </c>
      <c r="F14" s="113"/>
      <c r="G14" s="113"/>
      <c r="H14" s="1459">
        <v>24</v>
      </c>
      <c r="I14" s="1458">
        <v>779.8</v>
      </c>
      <c r="J14" s="113"/>
      <c r="K14" s="101">
        <v>24</v>
      </c>
      <c r="L14" s="101">
        <v>779.8</v>
      </c>
      <c r="M14" s="1204"/>
      <c r="N14" s="1343"/>
    </row>
    <row r="15" spans="1:14" s="101" customFormat="1" ht="13.5" customHeight="1">
      <c r="A15" s="313" t="s">
        <v>777</v>
      </c>
      <c r="D15" s="111" t="s">
        <v>108</v>
      </c>
      <c r="E15" s="111" t="s">
        <v>108</v>
      </c>
      <c r="F15" s="113"/>
      <c r="G15" s="113"/>
      <c r="H15" s="1459">
        <v>14</v>
      </c>
      <c r="I15" s="1458">
        <v>269.8</v>
      </c>
      <c r="J15" s="113"/>
      <c r="K15" s="101">
        <v>14</v>
      </c>
      <c r="L15" s="101">
        <v>269.8</v>
      </c>
      <c r="M15" s="1204"/>
      <c r="N15" s="1343"/>
    </row>
    <row r="16" spans="1:14" s="101" customFormat="1" ht="13.5" customHeight="1">
      <c r="A16" s="101" t="s">
        <v>334</v>
      </c>
      <c r="D16" s="111" t="s">
        <v>396</v>
      </c>
      <c r="E16" s="112" t="s">
        <v>396</v>
      </c>
      <c r="F16" s="113"/>
      <c r="G16" s="113"/>
      <c r="H16" s="1459">
        <v>15</v>
      </c>
      <c r="I16" s="1458">
        <v>157.30000000000001</v>
      </c>
      <c r="J16" s="113"/>
      <c r="K16" s="101">
        <v>15</v>
      </c>
      <c r="L16" s="101">
        <v>157.30000000000001</v>
      </c>
      <c r="N16" s="1343"/>
    </row>
    <row r="17" spans="1:14" s="101" customFormat="1" ht="13.5" customHeight="1">
      <c r="A17" s="313" t="s">
        <v>776</v>
      </c>
      <c r="D17" s="111" t="s">
        <v>108</v>
      </c>
      <c r="E17" s="111" t="s">
        <v>108</v>
      </c>
      <c r="F17" s="113"/>
      <c r="G17" s="113"/>
      <c r="H17" s="1459">
        <v>8</v>
      </c>
      <c r="I17" s="1458">
        <v>293.7</v>
      </c>
      <c r="J17" s="113"/>
      <c r="K17" s="101">
        <v>8</v>
      </c>
      <c r="L17" s="101">
        <v>293.7</v>
      </c>
      <c r="N17" s="1343"/>
    </row>
    <row r="18" spans="1:14" s="101" customFormat="1" ht="13.5" customHeight="1">
      <c r="A18" s="101" t="s">
        <v>335</v>
      </c>
      <c r="D18" s="111" t="s">
        <v>396</v>
      </c>
      <c r="E18" s="112" t="s">
        <v>396</v>
      </c>
      <c r="F18" s="113"/>
      <c r="G18" s="113"/>
      <c r="H18" s="1459">
        <v>9</v>
      </c>
      <c r="I18" s="1458">
        <v>183.5</v>
      </c>
      <c r="J18" s="113"/>
      <c r="K18" s="101">
        <v>9</v>
      </c>
      <c r="L18" s="101">
        <v>183.5</v>
      </c>
      <c r="N18" s="1343"/>
    </row>
    <row r="19" spans="1:14" s="101" customFormat="1" ht="13.5" customHeight="1">
      <c r="A19" s="101" t="s">
        <v>336</v>
      </c>
      <c r="D19" s="101">
        <v>1</v>
      </c>
      <c r="E19" s="112">
        <v>6</v>
      </c>
      <c r="F19" s="113"/>
      <c r="G19" s="113"/>
      <c r="H19" s="1459">
        <v>12</v>
      </c>
      <c r="I19" s="1458">
        <v>1012.3</v>
      </c>
      <c r="J19" s="113"/>
      <c r="K19" s="101">
        <v>12</v>
      </c>
      <c r="L19" s="101">
        <v>1012.3</v>
      </c>
      <c r="N19" s="1343"/>
    </row>
    <row r="20" spans="1:14" s="101" customFormat="1" ht="13.5" customHeight="1">
      <c r="A20" s="101" t="s">
        <v>337</v>
      </c>
      <c r="D20" s="111" t="s">
        <v>396</v>
      </c>
      <c r="E20" s="112" t="s">
        <v>396</v>
      </c>
      <c r="F20" s="113"/>
      <c r="G20" s="113"/>
      <c r="H20" s="1459">
        <v>6</v>
      </c>
      <c r="I20" s="1458">
        <v>326.8</v>
      </c>
      <c r="J20" s="113"/>
      <c r="K20" s="101">
        <v>6</v>
      </c>
      <c r="L20" s="101">
        <v>326.8</v>
      </c>
      <c r="N20" s="1343"/>
    </row>
    <row r="21" spans="1:14" s="101" customFormat="1" ht="13.5" customHeight="1">
      <c r="A21" s="101" t="s">
        <v>338</v>
      </c>
      <c r="D21" s="111" t="s">
        <v>396</v>
      </c>
      <c r="E21" s="112" t="s">
        <v>396</v>
      </c>
      <c r="F21" s="113"/>
      <c r="G21" s="113"/>
      <c r="H21" s="1459">
        <v>9</v>
      </c>
      <c r="I21" s="1458">
        <v>1292.8</v>
      </c>
      <c r="J21" s="113"/>
      <c r="K21" s="101">
        <v>9</v>
      </c>
      <c r="L21" s="101">
        <v>1292.8</v>
      </c>
      <c r="N21" s="1343"/>
    </row>
    <row r="22" spans="1:14" s="101" customFormat="1" ht="13.5" customHeight="1">
      <c r="A22" s="101" t="s">
        <v>237</v>
      </c>
      <c r="D22" s="111" t="s">
        <v>396</v>
      </c>
      <c r="E22" s="112" t="s">
        <v>396</v>
      </c>
      <c r="F22" s="113"/>
      <c r="G22" s="113"/>
      <c r="H22" s="1459">
        <v>6</v>
      </c>
      <c r="I22" s="1458">
        <v>149.1</v>
      </c>
      <c r="J22" s="113"/>
      <c r="K22" s="101">
        <v>6</v>
      </c>
      <c r="L22" s="101">
        <v>149.1</v>
      </c>
      <c r="N22" s="1343"/>
    </row>
    <row r="23" spans="1:14" s="106" customFormat="1" ht="13.5" customHeight="1">
      <c r="A23" s="101" t="s">
        <v>339</v>
      </c>
      <c r="D23" s="101">
        <v>5</v>
      </c>
      <c r="E23" s="112">
        <v>25.4</v>
      </c>
      <c r="F23" s="113"/>
      <c r="G23" s="113"/>
      <c r="H23" s="1459">
        <v>53</v>
      </c>
      <c r="I23" s="1458">
        <v>1208.8</v>
      </c>
      <c r="J23" s="113"/>
      <c r="K23" s="101">
        <v>53</v>
      </c>
      <c r="L23" s="101">
        <v>1208.8</v>
      </c>
      <c r="N23" s="1343"/>
    </row>
    <row r="24" spans="1:14" s="101" customFormat="1" ht="13.5" customHeight="1">
      <c r="A24" s="101" t="s">
        <v>340</v>
      </c>
      <c r="D24" s="111" t="s">
        <v>396</v>
      </c>
      <c r="E24" s="112" t="s">
        <v>396</v>
      </c>
      <c r="F24" s="113"/>
      <c r="G24" s="113"/>
      <c r="H24" s="1459">
        <v>23</v>
      </c>
      <c r="I24" s="1458">
        <v>350.9</v>
      </c>
      <c r="J24" s="113"/>
      <c r="K24" s="101">
        <v>23</v>
      </c>
      <c r="L24" s="101">
        <v>350.9</v>
      </c>
      <c r="N24" s="1343"/>
    </row>
    <row r="25" spans="1:14" s="101" customFormat="1" ht="13.5" customHeight="1">
      <c r="A25" s="101" t="s">
        <v>341</v>
      </c>
      <c r="D25" s="101">
        <v>1</v>
      </c>
      <c r="E25" s="112">
        <v>5.7</v>
      </c>
      <c r="F25" s="113"/>
      <c r="G25" s="113"/>
      <c r="H25" s="1459">
        <v>21</v>
      </c>
      <c r="I25" s="1458">
        <v>918.6</v>
      </c>
      <c r="J25" s="113"/>
      <c r="K25" s="101">
        <v>21</v>
      </c>
      <c r="L25" s="101">
        <v>918.6</v>
      </c>
      <c r="N25" s="1343"/>
    </row>
    <row r="26" spans="1:14" s="101" customFormat="1" ht="13.5" customHeight="1">
      <c r="A26" s="101" t="s">
        <v>342</v>
      </c>
      <c r="D26" s="111" t="s">
        <v>396</v>
      </c>
      <c r="E26" s="112" t="s">
        <v>396</v>
      </c>
      <c r="F26" s="113"/>
      <c r="G26" s="113"/>
      <c r="H26" s="1459">
        <v>11</v>
      </c>
      <c r="I26" s="1458">
        <v>940.6</v>
      </c>
      <c r="J26" s="113"/>
      <c r="K26" s="101">
        <v>11</v>
      </c>
      <c r="L26" s="101">
        <v>940.6</v>
      </c>
      <c r="N26" s="1343"/>
    </row>
    <row r="27" spans="1:14" s="101" customFormat="1" ht="13.5" customHeight="1">
      <c r="A27" s="101" t="s">
        <v>343</v>
      </c>
      <c r="D27" s="101">
        <v>1</v>
      </c>
      <c r="E27" s="112">
        <v>4.5999999999999996</v>
      </c>
      <c r="F27" s="113"/>
      <c r="G27" s="113"/>
      <c r="H27" s="1459">
        <v>11</v>
      </c>
      <c r="I27" s="1458">
        <v>690.3</v>
      </c>
      <c r="J27" s="113"/>
      <c r="K27" s="101">
        <v>11</v>
      </c>
      <c r="L27" s="101">
        <v>690.3</v>
      </c>
      <c r="N27" s="1343"/>
    </row>
    <row r="28" spans="1:14" s="106" customFormat="1" ht="13.5" customHeight="1">
      <c r="A28" s="101" t="s">
        <v>344</v>
      </c>
      <c r="D28" s="111" t="s">
        <v>396</v>
      </c>
      <c r="E28" s="112" t="s">
        <v>396</v>
      </c>
      <c r="F28" s="113"/>
      <c r="G28" s="113"/>
      <c r="H28" s="1459">
        <v>6</v>
      </c>
      <c r="I28" s="1458">
        <v>344.4</v>
      </c>
      <c r="J28" s="113"/>
      <c r="K28" s="101">
        <v>6</v>
      </c>
      <c r="L28" s="101">
        <v>344.4</v>
      </c>
      <c r="N28" s="1343"/>
    </row>
    <row r="29" spans="1:14" s="101" customFormat="1" ht="13.5" customHeight="1">
      <c r="A29" s="101" t="s">
        <v>345</v>
      </c>
      <c r="D29" s="111" t="s">
        <v>396</v>
      </c>
      <c r="E29" s="112" t="s">
        <v>396</v>
      </c>
      <c r="F29" s="113"/>
      <c r="G29" s="113"/>
      <c r="H29" s="1459">
        <v>14</v>
      </c>
      <c r="I29" s="1458">
        <v>229.9</v>
      </c>
      <c r="J29" s="113"/>
      <c r="K29" s="101">
        <v>14</v>
      </c>
      <c r="L29" s="101">
        <v>229.9</v>
      </c>
      <c r="N29" s="1343"/>
    </row>
    <row r="30" spans="1:14" s="101" customFormat="1" ht="3" customHeight="1">
      <c r="A30" s="114"/>
      <c r="B30" s="115"/>
      <c r="C30" s="115"/>
      <c r="D30" s="115"/>
      <c r="E30" s="115"/>
      <c r="F30" s="115"/>
      <c r="G30" s="115"/>
      <c r="H30" s="115"/>
      <c r="I30" s="115"/>
      <c r="J30" s="115"/>
      <c r="K30" s="115"/>
      <c r="L30" s="115"/>
    </row>
    <row r="31" spans="1:14" s="101" customFormat="1" ht="3" customHeight="1">
      <c r="B31" s="113"/>
      <c r="C31" s="113"/>
      <c r="D31" s="113"/>
      <c r="E31" s="113"/>
      <c r="F31" s="113"/>
      <c r="G31" s="113"/>
      <c r="H31" s="113"/>
      <c r="I31" s="113"/>
      <c r="J31" s="113"/>
      <c r="K31" s="113"/>
      <c r="L31" s="113"/>
    </row>
    <row r="32" spans="1:14" s="101" customFormat="1" ht="13.5" customHeight="1">
      <c r="A32" s="313" t="s">
        <v>497</v>
      </c>
      <c r="B32" s="312"/>
      <c r="C32" s="312"/>
      <c r="D32" s="312"/>
    </row>
    <row r="33" spans="1:12" s="98" customFormat="1" ht="5.0999999999999996" customHeight="1">
      <c r="A33" s="116"/>
      <c r="B33" s="116"/>
      <c r="C33" s="116"/>
      <c r="D33" s="116"/>
    </row>
    <row r="34" spans="1:12" s="1931" customFormat="1" ht="13.5" customHeight="1">
      <c r="A34" s="2827" t="s">
        <v>223</v>
      </c>
      <c r="B34" s="2827"/>
      <c r="C34" s="2827"/>
      <c r="D34" s="2827"/>
      <c r="E34" s="2827"/>
      <c r="F34" s="2827"/>
      <c r="G34" s="2827"/>
      <c r="H34" s="2827"/>
      <c r="I34" s="2827"/>
      <c r="J34" s="2827"/>
      <c r="K34" s="2827"/>
      <c r="L34" s="2827"/>
    </row>
    <row r="35" spans="1:12" s="117" customFormat="1" ht="5.25" customHeight="1"/>
    <row r="36" spans="1:12" s="117" customFormat="1" ht="5.25" customHeight="1">
      <c r="A36" s="101"/>
      <c r="B36" s="101"/>
      <c r="C36" s="101"/>
      <c r="D36" s="101"/>
      <c r="E36" s="101"/>
      <c r="F36" s="101"/>
      <c r="G36" s="101"/>
      <c r="H36" s="101"/>
      <c r="I36" s="101"/>
      <c r="J36" s="101"/>
      <c r="K36" s="101"/>
      <c r="L36" s="101"/>
    </row>
    <row r="37" spans="1:12" s="107" customFormat="1" ht="13.5" customHeight="1">
      <c r="A37" s="101"/>
      <c r="B37" s="111"/>
      <c r="C37" s="111"/>
      <c r="D37" s="111"/>
      <c r="E37" s="111"/>
      <c r="F37" s="118"/>
      <c r="G37" s="118"/>
      <c r="H37" s="2830"/>
      <c r="I37" s="2830"/>
      <c r="J37" s="119"/>
      <c r="K37" s="2830"/>
      <c r="L37" s="2830"/>
    </row>
    <row r="38" spans="1:12" s="107" customFormat="1" ht="24.75" customHeight="1">
      <c r="A38" s="101"/>
      <c r="B38" s="122"/>
      <c r="C38" s="345"/>
      <c r="D38" s="106"/>
      <c r="E38" s="345"/>
      <c r="F38" s="106"/>
      <c r="G38" s="106"/>
      <c r="H38" s="121"/>
      <c r="I38" s="121"/>
      <c r="J38" s="111"/>
      <c r="K38" s="121"/>
      <c r="L38" s="120"/>
    </row>
    <row r="39" spans="1:12" s="107" customFormat="1" ht="5.25" customHeight="1">
      <c r="A39" s="101"/>
      <c r="B39" s="122"/>
      <c r="C39" s="122"/>
      <c r="D39" s="122"/>
      <c r="E39" s="122"/>
      <c r="F39" s="122"/>
      <c r="G39" s="122"/>
      <c r="H39" s="122"/>
      <c r="I39" s="123"/>
      <c r="J39" s="111"/>
      <c r="K39" s="123"/>
      <c r="L39" s="120"/>
    </row>
    <row r="40" spans="1:12" s="107" customFormat="1" ht="5.25" customHeight="1">
      <c r="A40" s="101"/>
      <c r="B40" s="122"/>
      <c r="C40" s="346"/>
      <c r="D40" s="346"/>
      <c r="E40" s="346"/>
      <c r="F40" s="346"/>
      <c r="G40" s="346"/>
      <c r="H40" s="346"/>
      <c r="I40" s="123"/>
      <c r="J40" s="111"/>
      <c r="K40" s="123"/>
      <c r="L40" s="120"/>
    </row>
    <row r="41" spans="1:12" s="107" customFormat="1" ht="19.5" customHeight="1">
      <c r="A41" s="101"/>
      <c r="B41" s="122"/>
      <c r="C41" s="346"/>
      <c r="D41" s="346"/>
      <c r="E41" s="346"/>
      <c r="F41" s="346"/>
      <c r="G41" s="346"/>
      <c r="H41" s="346"/>
      <c r="I41" s="123"/>
      <c r="J41" s="111"/>
      <c r="K41" s="123"/>
      <c r="L41" s="120"/>
    </row>
    <row r="42" spans="1:12" s="98" customFormat="1" ht="26.25" customHeight="1">
      <c r="A42" s="124" t="s">
        <v>457</v>
      </c>
      <c r="B42" s="313">
        <v>1960</v>
      </c>
      <c r="C42" s="345" t="s">
        <v>432</v>
      </c>
      <c r="D42" s="101"/>
      <c r="E42" s="2828" t="s">
        <v>478</v>
      </c>
      <c r="F42" s="2828"/>
      <c r="G42" s="101"/>
      <c r="H42" s="113">
        <v>292</v>
      </c>
      <c r="I42" s="1078">
        <v>7</v>
      </c>
      <c r="J42" s="113"/>
      <c r="K42" s="487">
        <v>46.5</v>
      </c>
      <c r="L42" s="1078">
        <v>0.47</v>
      </c>
    </row>
    <row r="43" spans="1:12" s="98" customFormat="1" ht="26.25" customHeight="1">
      <c r="A43" s="124" t="s">
        <v>473</v>
      </c>
      <c r="B43" s="313">
        <v>1972</v>
      </c>
      <c r="C43" s="345" t="s">
        <v>432</v>
      </c>
      <c r="D43" s="101"/>
      <c r="E43" s="2828" t="s">
        <v>481</v>
      </c>
      <c r="F43" s="2828"/>
      <c r="G43" s="101"/>
      <c r="H43" s="113">
        <v>352.4</v>
      </c>
      <c r="I43" s="1078">
        <v>14</v>
      </c>
      <c r="J43" s="113"/>
      <c r="K43" s="487">
        <v>24.5</v>
      </c>
      <c r="L43" s="1078">
        <v>1.6</v>
      </c>
    </row>
    <row r="44" spans="1:12" s="98" customFormat="1" ht="16.5" customHeight="1">
      <c r="A44" s="124" t="s">
        <v>453</v>
      </c>
      <c r="B44" s="313">
        <v>1972</v>
      </c>
      <c r="C44" s="345" t="s">
        <v>433</v>
      </c>
      <c r="D44" s="101"/>
      <c r="E44" s="347" t="s">
        <v>479</v>
      </c>
      <c r="F44" s="101"/>
      <c r="G44" s="101"/>
      <c r="H44" s="113">
        <v>1020</v>
      </c>
      <c r="I44" s="1078">
        <v>90</v>
      </c>
      <c r="J44" s="113"/>
      <c r="K44" s="487">
        <v>38.5</v>
      </c>
      <c r="L44" s="1078">
        <v>3.3</v>
      </c>
    </row>
    <row r="45" spans="1:12" s="98" customFormat="1" ht="16.5" customHeight="1">
      <c r="A45" s="124" t="s">
        <v>474</v>
      </c>
      <c r="B45" s="313">
        <v>1970</v>
      </c>
      <c r="C45" s="345" t="s">
        <v>439</v>
      </c>
      <c r="D45" s="101"/>
      <c r="E45" s="347" t="s">
        <v>479</v>
      </c>
      <c r="F45" s="101"/>
      <c r="G45" s="101"/>
      <c r="H45" s="113">
        <v>200</v>
      </c>
      <c r="I45" s="1078">
        <v>3</v>
      </c>
      <c r="J45" s="113"/>
      <c r="K45" s="487">
        <v>27</v>
      </c>
      <c r="L45" s="1078">
        <v>4.82</v>
      </c>
    </row>
    <row r="46" spans="1:12" s="98" customFormat="1" ht="16.5" customHeight="1">
      <c r="A46" s="124" t="s">
        <v>475</v>
      </c>
      <c r="B46" s="313">
        <v>1991</v>
      </c>
      <c r="C46" s="345" t="s">
        <v>398</v>
      </c>
      <c r="D46" s="101"/>
      <c r="E46" s="347" t="s">
        <v>479</v>
      </c>
      <c r="F46" s="101"/>
      <c r="G46" s="101"/>
      <c r="H46" s="113">
        <v>330</v>
      </c>
      <c r="I46" s="1078">
        <v>9</v>
      </c>
      <c r="J46" s="113"/>
      <c r="K46" s="487">
        <v>30</v>
      </c>
      <c r="L46" s="1078">
        <v>3.7</v>
      </c>
    </row>
    <row r="47" spans="1:12" s="98" customFormat="1" ht="24" customHeight="1">
      <c r="A47" s="1079" t="s">
        <v>528</v>
      </c>
      <c r="B47" s="313">
        <v>1967</v>
      </c>
      <c r="C47" s="2826" t="s">
        <v>404</v>
      </c>
      <c r="D47" s="2826"/>
      <c r="E47" s="2828" t="s">
        <v>481</v>
      </c>
      <c r="F47" s="2828"/>
      <c r="G47" s="101"/>
      <c r="H47" s="113">
        <v>244.6</v>
      </c>
      <c r="I47" s="1078">
        <v>30</v>
      </c>
      <c r="J47" s="113"/>
      <c r="K47" s="487">
        <v>52</v>
      </c>
      <c r="L47" s="1078">
        <v>0.85</v>
      </c>
    </row>
    <row r="48" spans="1:12" s="107" customFormat="1" ht="15.75" customHeight="1">
      <c r="A48" s="1079" t="s">
        <v>476</v>
      </c>
      <c r="B48" s="313">
        <v>1980</v>
      </c>
      <c r="C48" s="2826" t="s">
        <v>404</v>
      </c>
      <c r="D48" s="2826"/>
      <c r="E48" s="347" t="s">
        <v>479</v>
      </c>
      <c r="F48" s="106"/>
      <c r="G48" s="106"/>
      <c r="H48" s="113">
        <v>250</v>
      </c>
      <c r="I48" s="1078">
        <v>41</v>
      </c>
      <c r="J48" s="113"/>
      <c r="K48" s="487">
        <v>35</v>
      </c>
      <c r="L48" s="1078">
        <v>0.88</v>
      </c>
    </row>
    <row r="49" spans="1:253" s="98" customFormat="1" ht="15.75" customHeight="1">
      <c r="A49" s="124" t="s">
        <v>477</v>
      </c>
      <c r="B49" s="313">
        <v>1988</v>
      </c>
      <c r="C49" s="345" t="s">
        <v>435</v>
      </c>
      <c r="D49" s="101"/>
      <c r="E49" s="347" t="s">
        <v>468</v>
      </c>
      <c r="F49" s="101"/>
      <c r="G49" s="101"/>
      <c r="H49" s="113">
        <v>141</v>
      </c>
      <c r="I49" s="1078">
        <v>20</v>
      </c>
      <c r="J49" s="113"/>
      <c r="K49" s="487">
        <v>75.5</v>
      </c>
      <c r="L49" s="1078">
        <v>0.23</v>
      </c>
    </row>
    <row r="50" spans="1:253" s="98" customFormat="1" ht="24" customHeight="1">
      <c r="A50" s="124" t="s">
        <v>677</v>
      </c>
      <c r="B50" s="313">
        <v>2011</v>
      </c>
      <c r="C50" s="345" t="s">
        <v>435</v>
      </c>
      <c r="E50" s="2828" t="s">
        <v>481</v>
      </c>
      <c r="F50" s="2828"/>
      <c r="H50" s="1458">
        <v>353.54</v>
      </c>
      <c r="I50" s="1496">
        <v>4.55</v>
      </c>
      <c r="J50" s="101"/>
      <c r="K50" s="1497">
        <v>79.2</v>
      </c>
      <c r="L50" s="1496">
        <v>0.53</v>
      </c>
    </row>
    <row r="51" spans="1:253" s="98" customFormat="1" ht="5.25" customHeight="1">
      <c r="A51" s="101"/>
      <c r="B51" s="119"/>
      <c r="C51" s="119"/>
      <c r="D51" s="119"/>
      <c r="E51" s="124"/>
      <c r="F51" s="125"/>
      <c r="G51" s="125"/>
      <c r="H51" s="113"/>
      <c r="I51" s="113"/>
      <c r="J51" s="113"/>
      <c r="K51" s="113"/>
      <c r="L51" s="113"/>
    </row>
    <row r="52" spans="1:253" s="98" customFormat="1" ht="5.25" customHeight="1">
      <c r="A52" s="101"/>
      <c r="B52" s="119"/>
      <c r="C52" s="119"/>
      <c r="D52" s="119"/>
      <c r="E52" s="124"/>
      <c r="F52" s="125"/>
      <c r="G52" s="125"/>
      <c r="H52" s="113"/>
      <c r="I52" s="113"/>
      <c r="J52" s="113"/>
      <c r="K52" s="113"/>
      <c r="L52" s="113"/>
    </row>
    <row r="53" spans="1:253" s="98" customFormat="1" ht="13.5" customHeight="1">
      <c r="A53" s="348" t="s">
        <v>1140</v>
      </c>
      <c r="B53" s="106"/>
      <c r="C53" s="106"/>
      <c r="D53" s="106"/>
      <c r="E53" s="106"/>
      <c r="F53" s="101"/>
      <c r="G53" s="101"/>
      <c r="H53" s="106"/>
      <c r="I53" s="106"/>
      <c r="J53" s="106"/>
      <c r="K53" s="106"/>
      <c r="L53" s="106"/>
      <c r="M53" s="107"/>
      <c r="N53" s="107"/>
      <c r="O53" s="107"/>
      <c r="P53" s="107"/>
      <c r="Q53" s="107"/>
      <c r="R53" s="107"/>
      <c r="S53" s="107"/>
      <c r="T53" s="107"/>
      <c r="U53" s="107"/>
      <c r="V53" s="107"/>
      <c r="W53" s="107"/>
      <c r="X53" s="107"/>
      <c r="Y53" s="107"/>
      <c r="Z53" s="107"/>
      <c r="AA53" s="107"/>
      <c r="AB53" s="107"/>
      <c r="AC53" s="107"/>
      <c r="AD53" s="107"/>
      <c r="AE53" s="107"/>
      <c r="AF53" s="107"/>
      <c r="AG53" s="107"/>
      <c r="AH53" s="107"/>
      <c r="AI53" s="107"/>
      <c r="AJ53" s="107"/>
      <c r="AK53" s="107"/>
      <c r="AL53" s="107"/>
      <c r="AM53" s="107"/>
      <c r="AN53" s="107"/>
      <c r="AO53" s="107"/>
      <c r="AP53" s="107"/>
      <c r="AQ53" s="107"/>
      <c r="AR53" s="107"/>
      <c r="AS53" s="107"/>
      <c r="AT53" s="107"/>
      <c r="AU53" s="107"/>
      <c r="AV53" s="107"/>
      <c r="AW53" s="107"/>
      <c r="AX53" s="107"/>
      <c r="AY53" s="107"/>
      <c r="AZ53" s="107"/>
      <c r="BA53" s="107"/>
      <c r="BB53" s="107"/>
      <c r="BC53" s="107"/>
      <c r="BD53" s="107"/>
      <c r="BE53" s="107"/>
      <c r="BF53" s="107"/>
      <c r="BG53" s="107"/>
      <c r="BH53" s="107"/>
      <c r="BI53" s="107"/>
      <c r="BJ53" s="107"/>
      <c r="BK53" s="107"/>
      <c r="BL53" s="107"/>
      <c r="BM53" s="107"/>
      <c r="BN53" s="107"/>
      <c r="BO53" s="107"/>
      <c r="BP53" s="107"/>
      <c r="BQ53" s="107"/>
      <c r="BR53" s="107"/>
      <c r="BS53" s="107"/>
      <c r="BT53" s="107"/>
      <c r="BU53" s="107"/>
      <c r="BV53" s="107"/>
      <c r="BW53" s="107"/>
      <c r="BX53" s="107"/>
      <c r="BY53" s="107"/>
      <c r="BZ53" s="107"/>
      <c r="CA53" s="107"/>
      <c r="CB53" s="107"/>
      <c r="CC53" s="107"/>
      <c r="CD53" s="107"/>
      <c r="CE53" s="107"/>
      <c r="CF53" s="107"/>
      <c r="CG53" s="107"/>
      <c r="CH53" s="107"/>
      <c r="CI53" s="107"/>
      <c r="CJ53" s="107"/>
      <c r="CK53" s="107"/>
      <c r="CL53" s="107"/>
      <c r="CM53" s="107"/>
      <c r="CN53" s="107"/>
      <c r="CO53" s="107"/>
      <c r="CP53" s="107"/>
      <c r="CQ53" s="107"/>
      <c r="CR53" s="107"/>
      <c r="CS53" s="107"/>
      <c r="CT53" s="107"/>
      <c r="CU53" s="107"/>
      <c r="CV53" s="107"/>
      <c r="CW53" s="107"/>
      <c r="CX53" s="107"/>
      <c r="CY53" s="107"/>
      <c r="CZ53" s="107"/>
      <c r="DA53" s="107"/>
      <c r="DB53" s="107"/>
      <c r="DC53" s="107"/>
      <c r="DD53" s="107"/>
      <c r="DE53" s="107"/>
      <c r="DF53" s="107"/>
      <c r="DG53" s="107"/>
      <c r="DH53" s="107"/>
      <c r="DI53" s="107"/>
      <c r="DJ53" s="107"/>
      <c r="DK53" s="107"/>
      <c r="DL53" s="107"/>
      <c r="DM53" s="107"/>
      <c r="DN53" s="107"/>
      <c r="DO53" s="107"/>
      <c r="DP53" s="107"/>
      <c r="DQ53" s="107"/>
      <c r="DR53" s="107"/>
      <c r="DS53" s="107"/>
      <c r="DT53" s="107"/>
      <c r="DU53" s="107"/>
      <c r="DV53" s="107"/>
      <c r="DW53" s="107"/>
      <c r="DX53" s="107"/>
      <c r="DY53" s="107"/>
      <c r="DZ53" s="107"/>
      <c r="EA53" s="107"/>
      <c r="EB53" s="107"/>
      <c r="EC53" s="107"/>
      <c r="ED53" s="107"/>
      <c r="EE53" s="107"/>
      <c r="EF53" s="107"/>
      <c r="EG53" s="107"/>
      <c r="EH53" s="107"/>
      <c r="EI53" s="107"/>
      <c r="EJ53" s="107"/>
      <c r="EK53" s="107"/>
      <c r="EL53" s="107"/>
      <c r="EM53" s="107"/>
      <c r="EN53" s="107"/>
      <c r="EO53" s="107"/>
      <c r="EP53" s="107"/>
      <c r="EQ53" s="107"/>
      <c r="ER53" s="107"/>
      <c r="ES53" s="107"/>
      <c r="ET53" s="107"/>
      <c r="EU53" s="107"/>
      <c r="EV53" s="107"/>
      <c r="EW53" s="107"/>
      <c r="EX53" s="107"/>
      <c r="EY53" s="107"/>
      <c r="EZ53" s="107"/>
      <c r="FA53" s="107"/>
      <c r="FB53" s="107"/>
      <c r="FC53" s="107"/>
      <c r="FD53" s="107"/>
      <c r="FE53" s="107"/>
      <c r="FF53" s="107"/>
      <c r="FG53" s="107"/>
      <c r="FH53" s="107"/>
      <c r="FI53" s="107"/>
      <c r="FJ53" s="107"/>
      <c r="FK53" s="107"/>
      <c r="FL53" s="107"/>
      <c r="FM53" s="107"/>
      <c r="FN53" s="107"/>
      <c r="FO53" s="107"/>
      <c r="FP53" s="107"/>
      <c r="FQ53" s="107"/>
      <c r="FR53" s="107"/>
      <c r="FS53" s="107"/>
      <c r="FT53" s="107"/>
      <c r="FU53" s="107"/>
      <c r="FV53" s="107"/>
      <c r="FW53" s="107"/>
      <c r="FX53" s="107"/>
      <c r="FY53" s="107"/>
      <c r="FZ53" s="107"/>
      <c r="GA53" s="107"/>
      <c r="GB53" s="107"/>
      <c r="GC53" s="107"/>
      <c r="GD53" s="107"/>
      <c r="GE53" s="107"/>
      <c r="GF53" s="107"/>
      <c r="GG53" s="107"/>
      <c r="GH53" s="107"/>
      <c r="GI53" s="107"/>
      <c r="GJ53" s="107"/>
      <c r="GK53" s="107"/>
      <c r="GL53" s="107"/>
      <c r="GM53" s="107"/>
      <c r="GN53" s="107"/>
      <c r="GO53" s="107"/>
      <c r="GP53" s="107"/>
      <c r="GQ53" s="107"/>
      <c r="GR53" s="107"/>
      <c r="GS53" s="107"/>
      <c r="GT53" s="107"/>
      <c r="GU53" s="107"/>
      <c r="GV53" s="107"/>
      <c r="GW53" s="107"/>
      <c r="GX53" s="107"/>
      <c r="GY53" s="107"/>
      <c r="GZ53" s="107"/>
      <c r="HA53" s="107"/>
      <c r="HB53" s="107"/>
      <c r="HC53" s="107"/>
      <c r="HD53" s="107"/>
      <c r="HE53" s="107"/>
      <c r="HF53" s="107"/>
      <c r="HG53" s="107"/>
      <c r="HH53" s="107"/>
      <c r="HI53" s="107"/>
      <c r="HJ53" s="107"/>
      <c r="HK53" s="107"/>
      <c r="HL53" s="107"/>
      <c r="HM53" s="107"/>
      <c r="HN53" s="107"/>
      <c r="HO53" s="107"/>
      <c r="HP53" s="107"/>
      <c r="HQ53" s="107"/>
      <c r="HR53" s="107"/>
      <c r="HS53" s="107"/>
      <c r="HT53" s="107"/>
      <c r="HU53" s="107"/>
      <c r="HV53" s="107"/>
      <c r="HW53" s="107"/>
      <c r="HX53" s="107"/>
      <c r="HY53" s="107"/>
      <c r="HZ53" s="107"/>
      <c r="IA53" s="107"/>
      <c r="IB53" s="107"/>
      <c r="IC53" s="107"/>
      <c r="ID53" s="107"/>
      <c r="IE53" s="107"/>
      <c r="IF53" s="107"/>
      <c r="IG53" s="107"/>
      <c r="IH53" s="107"/>
      <c r="II53" s="107"/>
      <c r="IJ53" s="107"/>
      <c r="IK53" s="107"/>
      <c r="IL53" s="107"/>
      <c r="IM53" s="107"/>
      <c r="IN53" s="107"/>
      <c r="IO53" s="107"/>
      <c r="IP53" s="107"/>
      <c r="IQ53" s="107"/>
      <c r="IR53" s="107"/>
      <c r="IS53" s="107"/>
    </row>
    <row r="54" spans="1:253" s="98" customFormat="1" ht="13.5" customHeight="1">
      <c r="A54" s="348" t="s">
        <v>1141</v>
      </c>
      <c r="B54" s="106"/>
      <c r="C54" s="106"/>
      <c r="D54" s="106"/>
      <c r="E54" s="106"/>
      <c r="F54" s="101"/>
      <c r="G54" s="101"/>
      <c r="H54" s="106"/>
      <c r="I54" s="106"/>
      <c r="J54" s="106"/>
      <c r="K54" s="106"/>
      <c r="L54" s="106"/>
      <c r="M54" s="107"/>
      <c r="N54" s="107"/>
      <c r="O54" s="107"/>
      <c r="P54" s="107"/>
      <c r="Q54" s="107"/>
      <c r="R54" s="107"/>
      <c r="S54" s="107"/>
      <c r="T54" s="107"/>
      <c r="U54" s="107"/>
      <c r="V54" s="107"/>
      <c r="W54" s="107"/>
      <c r="X54" s="107"/>
      <c r="Y54" s="107"/>
      <c r="Z54" s="107"/>
      <c r="AA54" s="107"/>
      <c r="AB54" s="107"/>
      <c r="AC54" s="107"/>
      <c r="AD54" s="107"/>
      <c r="AE54" s="107"/>
      <c r="AF54" s="107"/>
      <c r="AG54" s="107"/>
      <c r="AH54" s="107"/>
      <c r="AI54" s="107"/>
      <c r="AJ54" s="107"/>
      <c r="AK54" s="107"/>
      <c r="AL54" s="107"/>
      <c r="AM54" s="107"/>
      <c r="AN54" s="107"/>
      <c r="AO54" s="107"/>
      <c r="AP54" s="107"/>
      <c r="AQ54" s="107"/>
      <c r="AR54" s="107"/>
      <c r="AS54" s="107"/>
      <c r="AT54" s="107"/>
      <c r="AU54" s="107"/>
      <c r="AV54" s="107"/>
      <c r="AW54" s="107"/>
      <c r="AX54" s="107"/>
      <c r="AY54" s="107"/>
      <c r="AZ54" s="107"/>
      <c r="BA54" s="107"/>
      <c r="BB54" s="107"/>
      <c r="BC54" s="107"/>
      <c r="BD54" s="107"/>
      <c r="BE54" s="107"/>
      <c r="BF54" s="107"/>
      <c r="BG54" s="107"/>
      <c r="BH54" s="107"/>
      <c r="BI54" s="107"/>
      <c r="BJ54" s="107"/>
      <c r="BK54" s="107"/>
      <c r="BL54" s="107"/>
      <c r="BM54" s="107"/>
      <c r="BN54" s="107"/>
      <c r="BO54" s="107"/>
      <c r="BP54" s="107"/>
      <c r="BQ54" s="107"/>
      <c r="BR54" s="107"/>
      <c r="BS54" s="107"/>
      <c r="BT54" s="107"/>
      <c r="BU54" s="107"/>
      <c r="BV54" s="107"/>
      <c r="BW54" s="107"/>
      <c r="BX54" s="107"/>
      <c r="BY54" s="107"/>
      <c r="BZ54" s="107"/>
      <c r="CA54" s="107"/>
      <c r="CB54" s="107"/>
      <c r="CC54" s="107"/>
      <c r="CD54" s="107"/>
      <c r="CE54" s="107"/>
      <c r="CF54" s="107"/>
      <c r="CG54" s="107"/>
      <c r="CH54" s="107"/>
      <c r="CI54" s="107"/>
      <c r="CJ54" s="107"/>
      <c r="CK54" s="107"/>
      <c r="CL54" s="107"/>
      <c r="CM54" s="107"/>
      <c r="CN54" s="107"/>
      <c r="CO54" s="107"/>
      <c r="CP54" s="107"/>
      <c r="CQ54" s="107"/>
      <c r="CR54" s="107"/>
      <c r="CS54" s="107"/>
      <c r="CT54" s="107"/>
      <c r="CU54" s="107"/>
      <c r="CV54" s="107"/>
      <c r="CW54" s="107"/>
      <c r="CX54" s="107"/>
      <c r="CY54" s="107"/>
      <c r="CZ54" s="107"/>
      <c r="DA54" s="107"/>
      <c r="DB54" s="107"/>
      <c r="DC54" s="107"/>
      <c r="DD54" s="107"/>
      <c r="DE54" s="107"/>
      <c r="DF54" s="107"/>
      <c r="DG54" s="107"/>
      <c r="DH54" s="107"/>
      <c r="DI54" s="107"/>
      <c r="DJ54" s="107"/>
      <c r="DK54" s="107"/>
      <c r="DL54" s="107"/>
      <c r="DM54" s="107"/>
      <c r="DN54" s="107"/>
      <c r="DO54" s="107"/>
      <c r="DP54" s="107"/>
      <c r="DQ54" s="107"/>
      <c r="DR54" s="107"/>
      <c r="DS54" s="107"/>
      <c r="DT54" s="107"/>
      <c r="DU54" s="107"/>
      <c r="DV54" s="107"/>
      <c r="DW54" s="107"/>
      <c r="DX54" s="107"/>
      <c r="DY54" s="107"/>
      <c r="DZ54" s="107"/>
      <c r="EA54" s="107"/>
      <c r="EB54" s="107"/>
      <c r="EC54" s="107"/>
      <c r="ED54" s="107"/>
      <c r="EE54" s="107"/>
      <c r="EF54" s="107"/>
      <c r="EG54" s="107"/>
      <c r="EH54" s="107"/>
      <c r="EI54" s="107"/>
      <c r="EJ54" s="107"/>
      <c r="EK54" s="107"/>
      <c r="EL54" s="107"/>
      <c r="EM54" s="107"/>
      <c r="EN54" s="107"/>
      <c r="EO54" s="107"/>
      <c r="EP54" s="107"/>
      <c r="EQ54" s="107"/>
      <c r="ER54" s="107"/>
      <c r="ES54" s="107"/>
      <c r="ET54" s="107"/>
      <c r="EU54" s="107"/>
      <c r="EV54" s="107"/>
      <c r="EW54" s="107"/>
      <c r="EX54" s="107"/>
      <c r="EY54" s="107"/>
      <c r="EZ54" s="107"/>
      <c r="FA54" s="107"/>
      <c r="FB54" s="107"/>
      <c r="FC54" s="107"/>
      <c r="FD54" s="107"/>
      <c r="FE54" s="107"/>
      <c r="FF54" s="107"/>
      <c r="FG54" s="107"/>
      <c r="FH54" s="107"/>
      <c r="FI54" s="107"/>
      <c r="FJ54" s="107"/>
      <c r="FK54" s="107"/>
      <c r="FL54" s="107"/>
      <c r="FM54" s="107"/>
      <c r="FN54" s="107"/>
      <c r="FO54" s="107"/>
      <c r="FP54" s="107"/>
      <c r="FQ54" s="107"/>
      <c r="FR54" s="107"/>
      <c r="FS54" s="107"/>
      <c r="FT54" s="107"/>
      <c r="FU54" s="107"/>
      <c r="FV54" s="107"/>
      <c r="FW54" s="107"/>
      <c r="FX54" s="107"/>
      <c r="FY54" s="107"/>
      <c r="FZ54" s="107"/>
      <c r="GA54" s="107"/>
      <c r="GB54" s="107"/>
      <c r="GC54" s="107"/>
      <c r="GD54" s="107"/>
      <c r="GE54" s="107"/>
      <c r="GF54" s="107"/>
      <c r="GG54" s="107"/>
      <c r="GH54" s="107"/>
      <c r="GI54" s="107"/>
      <c r="GJ54" s="107"/>
      <c r="GK54" s="107"/>
      <c r="GL54" s="107"/>
      <c r="GM54" s="107"/>
      <c r="GN54" s="107"/>
      <c r="GO54" s="107"/>
      <c r="GP54" s="107"/>
      <c r="GQ54" s="107"/>
      <c r="GR54" s="107"/>
      <c r="GS54" s="107"/>
      <c r="GT54" s="107"/>
      <c r="GU54" s="107"/>
      <c r="GV54" s="107"/>
      <c r="GW54" s="107"/>
      <c r="GX54" s="107"/>
      <c r="GY54" s="107"/>
      <c r="GZ54" s="107"/>
      <c r="HA54" s="107"/>
      <c r="HB54" s="107"/>
      <c r="HC54" s="107"/>
      <c r="HD54" s="107"/>
      <c r="HE54" s="107"/>
      <c r="HF54" s="107"/>
      <c r="HG54" s="107"/>
      <c r="HH54" s="107"/>
      <c r="HI54" s="107"/>
      <c r="HJ54" s="107"/>
      <c r="HK54" s="107"/>
      <c r="HL54" s="107"/>
      <c r="HM54" s="107"/>
      <c r="HN54" s="107"/>
      <c r="HO54" s="107"/>
      <c r="HP54" s="107"/>
      <c r="HQ54" s="107"/>
      <c r="HR54" s="107"/>
      <c r="HS54" s="107"/>
      <c r="HT54" s="107"/>
      <c r="HU54" s="107"/>
      <c r="HV54" s="107"/>
      <c r="HW54" s="107"/>
      <c r="HX54" s="107"/>
      <c r="HY54" s="107"/>
      <c r="HZ54" s="107"/>
      <c r="IA54" s="107"/>
      <c r="IB54" s="107"/>
      <c r="IC54" s="107"/>
      <c r="ID54" s="107"/>
      <c r="IE54" s="107"/>
      <c r="IF54" s="107"/>
      <c r="IG54" s="107"/>
      <c r="IH54" s="107"/>
      <c r="II54" s="107"/>
      <c r="IJ54" s="107"/>
      <c r="IK54" s="107"/>
      <c r="IL54" s="107"/>
      <c r="IM54" s="107"/>
      <c r="IN54" s="107"/>
      <c r="IO54" s="107"/>
      <c r="IP54" s="107"/>
      <c r="IQ54" s="107"/>
      <c r="IR54" s="107"/>
      <c r="IS54" s="107"/>
    </row>
    <row r="55" spans="1:253" s="98" customFormat="1" ht="13.5" customHeight="1">
      <c r="A55" s="2824" t="s">
        <v>497</v>
      </c>
      <c r="B55" s="2824"/>
      <c r="C55" s="2824"/>
      <c r="D55" s="2824"/>
      <c r="E55" s="2824"/>
      <c r="F55" s="2824"/>
      <c r="G55" s="1263"/>
      <c r="H55" s="348"/>
      <c r="I55" s="348"/>
      <c r="J55" s="101"/>
      <c r="K55" s="101"/>
      <c r="L55" s="101"/>
    </row>
  </sheetData>
  <mergeCells count="14">
    <mergeCell ref="E1:L1"/>
    <mergeCell ref="E42:F42"/>
    <mergeCell ref="H9:I9"/>
    <mergeCell ref="H37:I37"/>
    <mergeCell ref="K37:L37"/>
    <mergeCell ref="A55:F55"/>
    <mergeCell ref="D9:E9"/>
    <mergeCell ref="C47:D47"/>
    <mergeCell ref="C48:D48"/>
    <mergeCell ref="A34:L34"/>
    <mergeCell ref="K9:L9"/>
    <mergeCell ref="E43:F43"/>
    <mergeCell ref="E47:F47"/>
    <mergeCell ref="E50:F50"/>
  </mergeCells>
  <phoneticPr fontId="117" type="noConversion"/>
  <printOptions horizontalCentered="1"/>
  <pageMargins left="0.59055118110236227" right="0.59055118110236227" top="0.59055118110236227" bottom="0.59055118110236227" header="0.59055118110236227" footer="0.59055118110236227"/>
  <pageSetup firstPageNumber="13"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AG68"/>
  <sheetViews>
    <sheetView showGridLines="0" view="pageBreakPreview" topLeftCell="A10" zoomScaleNormal="100" zoomScaleSheetLayoutView="100" workbookViewId="0">
      <selection activeCell="G28" sqref="G28"/>
    </sheetView>
  </sheetViews>
  <sheetFormatPr baseColWidth="10" defaultColWidth="12.5703125" defaultRowHeight="12"/>
  <cols>
    <col min="1" max="1" width="34.140625" style="2010" customWidth="1"/>
    <col min="2" max="4" width="9.7109375" style="2010" customWidth="1"/>
    <col min="5" max="5" width="3.7109375" style="2010" customWidth="1"/>
    <col min="6" max="8" width="8.7109375" style="2010" customWidth="1"/>
    <col min="9" max="9" width="12.42578125" style="2010" customWidth="1"/>
    <col min="10" max="10" width="20.85546875" style="2010" customWidth="1"/>
    <col min="11" max="15" width="7.5703125" style="2010" customWidth="1"/>
    <col min="16" max="16" width="7.7109375" style="2010" customWidth="1"/>
    <col min="17" max="17" width="10.7109375" style="2010" customWidth="1"/>
    <col min="18" max="21" width="9.7109375" style="2010" customWidth="1"/>
    <col min="22" max="22" width="18.28515625" style="2010" customWidth="1"/>
    <col min="23" max="16384" width="12.5703125" style="2010"/>
  </cols>
  <sheetData>
    <row r="1" spans="1:33" s="1239" customFormat="1" ht="30" customHeight="1">
      <c r="F1" s="2005"/>
      <c r="G1" s="2005"/>
      <c r="H1" s="2706" t="s">
        <v>1457</v>
      </c>
      <c r="I1" s="2006"/>
    </row>
    <row r="2" spans="1:33" s="1239" customFormat="1" ht="5.0999999999999996" customHeight="1">
      <c r="A2" s="2719"/>
      <c r="B2" s="2719"/>
      <c r="C2" s="2719"/>
      <c r="D2" s="2719"/>
      <c r="E2" s="2719"/>
      <c r="F2" s="2719"/>
      <c r="G2" s="2719"/>
      <c r="H2" s="2719"/>
    </row>
    <row r="3" spans="1:33" s="1239" customFormat="1" ht="5.0999999999999996" customHeight="1"/>
    <row r="4" spans="1:33" s="2007" customFormat="1" ht="27" customHeight="1">
      <c r="A4" s="2831" t="s">
        <v>1572</v>
      </c>
      <c r="B4" s="2831"/>
      <c r="C4" s="2831"/>
      <c r="D4" s="2831"/>
      <c r="E4" s="2831"/>
      <c r="F4" s="2831"/>
      <c r="G4" s="2831"/>
      <c r="H4" s="2831"/>
      <c r="V4" s="2008" t="s">
        <v>448</v>
      </c>
    </row>
    <row r="5" spans="1:33" ht="5.0999999999999996" customHeight="1">
      <c r="A5" s="2009"/>
      <c r="B5" s="2009"/>
      <c r="C5" s="2009"/>
      <c r="V5" s="2011"/>
    </row>
    <row r="6" spans="1:33" ht="13.5" customHeight="1">
      <c r="A6" s="2012"/>
      <c r="B6" s="2012"/>
      <c r="C6" s="2012"/>
      <c r="E6" s="74"/>
      <c r="F6" s="74"/>
      <c r="G6" s="74"/>
      <c r="H6" s="2013" t="s">
        <v>316</v>
      </c>
      <c r="I6" s="2013"/>
      <c r="J6" s="1514"/>
      <c r="K6" s="74"/>
      <c r="L6" s="74"/>
      <c r="M6" s="74"/>
      <c r="N6" s="74"/>
      <c r="O6" s="74"/>
      <c r="P6" s="74"/>
      <c r="Q6" s="74"/>
      <c r="R6" s="43"/>
      <c r="S6" s="43"/>
      <c r="T6" s="43"/>
      <c r="U6" s="43"/>
      <c r="V6" s="43"/>
      <c r="Y6" s="2010">
        <v>1998</v>
      </c>
      <c r="Z6" s="2010">
        <v>1999</v>
      </c>
      <c r="AA6" s="2010">
        <v>2000</v>
      </c>
      <c r="AB6" s="2010">
        <v>2001</v>
      </c>
      <c r="AD6" s="2010">
        <v>1998</v>
      </c>
      <c r="AE6" s="2010">
        <v>1999</v>
      </c>
      <c r="AF6" s="2010">
        <v>2000</v>
      </c>
      <c r="AG6" s="2010">
        <v>2001</v>
      </c>
    </row>
    <row r="7" spans="1:33" ht="3" customHeight="1">
      <c r="A7" s="2720"/>
      <c r="B7" s="2720"/>
      <c r="C7" s="2720"/>
      <c r="D7" s="2721"/>
      <c r="E7" s="2721"/>
      <c r="F7" s="2721"/>
      <c r="G7" s="2721"/>
      <c r="H7" s="2721"/>
      <c r="I7" s="2014"/>
      <c r="J7" s="74"/>
      <c r="K7" s="74"/>
      <c r="L7" s="74"/>
      <c r="M7" s="74"/>
      <c r="N7" s="74"/>
      <c r="O7" s="74"/>
      <c r="P7" s="74"/>
      <c r="Q7" s="74"/>
      <c r="R7" s="43"/>
      <c r="S7" s="43"/>
      <c r="T7" s="43"/>
      <c r="U7" s="43"/>
      <c r="V7" s="43"/>
    </row>
    <row r="8" spans="1:33" ht="3" customHeight="1">
      <c r="A8" s="2012"/>
      <c r="B8" s="2012"/>
      <c r="C8" s="2012"/>
      <c r="D8" s="2014"/>
      <c r="E8" s="2014"/>
      <c r="F8" s="2014"/>
      <c r="G8" s="2014"/>
      <c r="H8" s="2014"/>
      <c r="I8" s="2014"/>
      <c r="J8" s="74"/>
      <c r="K8" s="74"/>
      <c r="L8" s="74"/>
      <c r="M8" s="74"/>
      <c r="N8" s="74"/>
      <c r="O8" s="74"/>
      <c r="P8" s="74"/>
      <c r="Q8" s="74"/>
      <c r="R8" s="43"/>
      <c r="S8" s="43"/>
      <c r="T8" s="43"/>
      <c r="U8" s="43"/>
      <c r="V8" s="43"/>
    </row>
    <row r="9" spans="1:33" ht="14.25" customHeight="1">
      <c r="A9" s="2012"/>
      <c r="B9" s="2833">
        <v>2018</v>
      </c>
      <c r="C9" s="2833"/>
      <c r="D9" s="2833"/>
      <c r="E9" s="74"/>
      <c r="F9" s="2833">
        <v>2019</v>
      </c>
      <c r="G9" s="2833"/>
      <c r="H9" s="2833"/>
      <c r="I9" s="1274"/>
      <c r="J9" s="74"/>
      <c r="K9" s="74"/>
      <c r="L9" s="74"/>
      <c r="M9" s="74"/>
      <c r="N9" s="74"/>
      <c r="O9" s="74"/>
      <c r="P9" s="74"/>
      <c r="Q9" s="74"/>
      <c r="R9" s="43"/>
      <c r="S9" s="43"/>
      <c r="T9" s="43"/>
      <c r="U9" s="43"/>
      <c r="V9" s="43"/>
    </row>
    <row r="10" spans="1:33" ht="13.5" customHeight="1">
      <c r="A10" s="2015" t="s">
        <v>675</v>
      </c>
      <c r="B10" s="1273" t="s">
        <v>348</v>
      </c>
      <c r="C10" s="1273" t="s">
        <v>801</v>
      </c>
      <c r="D10" s="1273" t="s">
        <v>450</v>
      </c>
      <c r="E10" s="58"/>
      <c r="F10" s="1273" t="s">
        <v>348</v>
      </c>
      <c r="G10" s="1273" t="s">
        <v>801</v>
      </c>
      <c r="H10" s="1273" t="s">
        <v>450</v>
      </c>
      <c r="I10" s="1273"/>
      <c r="J10" s="58"/>
      <c r="K10" s="58"/>
      <c r="L10" s="58"/>
      <c r="M10" s="58"/>
      <c r="N10" s="58"/>
      <c r="O10" s="58"/>
      <c r="P10" s="58"/>
      <c r="Q10" s="58"/>
      <c r="R10" s="80"/>
      <c r="S10" s="48"/>
      <c r="T10" s="48"/>
      <c r="U10" s="48"/>
      <c r="V10" s="48"/>
      <c r="X10" s="2010" t="s">
        <v>450</v>
      </c>
      <c r="Y10" s="2010">
        <v>85.2</v>
      </c>
      <c r="Z10" s="2010">
        <v>86.3</v>
      </c>
      <c r="AA10" s="2010">
        <v>81.900000000000006</v>
      </c>
      <c r="AB10" s="2010">
        <v>85.3</v>
      </c>
      <c r="AD10" s="2010">
        <v>87.1</v>
      </c>
      <c r="AE10" s="2010">
        <v>82.4</v>
      </c>
      <c r="AF10" s="2010">
        <v>83.7</v>
      </c>
      <c r="AG10" s="2010">
        <v>83.9</v>
      </c>
    </row>
    <row r="11" spans="1:33" ht="3" customHeight="1">
      <c r="A11" s="2720"/>
      <c r="B11" s="2722"/>
      <c r="C11" s="2722"/>
      <c r="D11" s="2722"/>
      <c r="E11" s="2722"/>
      <c r="F11" s="2722"/>
      <c r="G11" s="2722"/>
      <c r="H11" s="2722"/>
      <c r="I11" s="1274"/>
      <c r="J11" s="48"/>
      <c r="K11" s="48"/>
      <c r="L11" s="48"/>
      <c r="M11" s="48"/>
      <c r="N11" s="48"/>
      <c r="O11" s="48"/>
      <c r="P11" s="48"/>
      <c r="Q11" s="48"/>
      <c r="R11" s="48"/>
      <c r="S11" s="48"/>
      <c r="T11" s="48"/>
      <c r="U11" s="48"/>
      <c r="V11" s="48"/>
      <c r="X11" s="2010" t="s">
        <v>449</v>
      </c>
      <c r="Y11" s="2010">
        <v>98.9</v>
      </c>
      <c r="Z11" s="2010">
        <v>97.8</v>
      </c>
      <c r="AA11" s="2010">
        <v>98.3</v>
      </c>
      <c r="AB11" s="2010">
        <v>98.4</v>
      </c>
      <c r="AD11" s="2010">
        <v>97.1</v>
      </c>
      <c r="AE11" s="2010">
        <v>96.3</v>
      </c>
      <c r="AF11" s="2010">
        <v>96.9</v>
      </c>
      <c r="AG11" s="2010">
        <v>97.4</v>
      </c>
    </row>
    <row r="12" spans="1:33" ht="3" customHeight="1">
      <c r="A12" s="2012"/>
      <c r="B12" s="1274"/>
      <c r="C12" s="1274"/>
      <c r="D12" s="1274"/>
      <c r="E12" s="1274"/>
      <c r="F12" s="1274"/>
      <c r="G12" s="1274"/>
      <c r="H12" s="1274"/>
      <c r="I12" s="1274"/>
      <c r="J12" s="48"/>
      <c r="K12" s="48"/>
      <c r="L12" s="48"/>
      <c r="M12" s="48"/>
      <c r="N12" s="48"/>
      <c r="O12" s="48"/>
      <c r="P12" s="48"/>
      <c r="Q12" s="48"/>
      <c r="R12" s="48"/>
      <c r="S12" s="48"/>
      <c r="T12" s="48"/>
      <c r="U12" s="48"/>
      <c r="V12" s="48"/>
    </row>
    <row r="13" spans="1:33" ht="12" customHeight="1">
      <c r="A13" s="2016" t="s">
        <v>1560</v>
      </c>
      <c r="B13" s="1271">
        <v>95.669999999999987</v>
      </c>
      <c r="C13" s="1271">
        <v>98.23</v>
      </c>
      <c r="D13" s="1271">
        <v>87.07</v>
      </c>
      <c r="E13" s="81"/>
      <c r="F13" s="1271">
        <v>96.73</v>
      </c>
      <c r="G13" s="1271">
        <v>98.27000000000001</v>
      </c>
      <c r="H13" s="1271">
        <v>91.539999999999992</v>
      </c>
      <c r="I13" s="1271"/>
      <c r="J13" s="1699"/>
      <c r="K13" s="1699"/>
      <c r="L13" s="1699"/>
      <c r="M13" s="1699"/>
      <c r="N13" s="1699"/>
      <c r="O13" s="1699"/>
      <c r="P13" s="1699"/>
      <c r="Q13" s="81"/>
      <c r="R13" s="81"/>
      <c r="S13" s="48"/>
      <c r="T13" s="48"/>
      <c r="U13" s="48"/>
      <c r="V13" s="48"/>
    </row>
    <row r="14" spans="1:33" ht="9.9499999999999993" customHeight="1">
      <c r="A14" s="2017" t="s">
        <v>1561</v>
      </c>
      <c r="B14" s="1272"/>
      <c r="C14" s="1272"/>
      <c r="D14" s="1272"/>
      <c r="E14" s="83"/>
      <c r="F14" s="1272"/>
      <c r="G14" s="1272"/>
      <c r="H14" s="1272"/>
      <c r="I14" s="1272"/>
      <c r="J14" s="2018"/>
      <c r="K14" s="2018"/>
      <c r="L14" s="2018"/>
      <c r="M14" s="2018"/>
      <c r="N14" s="2018"/>
      <c r="O14" s="2018"/>
      <c r="P14" s="2018"/>
      <c r="Q14" s="2018"/>
      <c r="R14" s="2019"/>
      <c r="S14" s="2019"/>
      <c r="T14" s="84"/>
      <c r="U14" s="74"/>
      <c r="V14" s="48"/>
    </row>
    <row r="15" spans="1:33" ht="12" customHeight="1">
      <c r="A15" s="2020" t="s">
        <v>1562</v>
      </c>
      <c r="B15" s="2022">
        <v>51.49</v>
      </c>
      <c r="C15" s="2022">
        <v>52.8</v>
      </c>
      <c r="D15" s="2022">
        <v>47.09</v>
      </c>
      <c r="E15" s="2021"/>
      <c r="F15" s="2022">
        <v>53.66</v>
      </c>
      <c r="G15" s="2022">
        <v>57.29</v>
      </c>
      <c r="H15" s="2022">
        <v>41.43</v>
      </c>
      <c r="I15" s="2021"/>
      <c r="J15" s="2019"/>
      <c r="K15" s="2019"/>
      <c r="L15" s="2019"/>
      <c r="M15" s="2019"/>
      <c r="N15" s="2019"/>
      <c r="O15" s="2019"/>
      <c r="P15" s="2019"/>
      <c r="Q15" s="2019"/>
      <c r="R15" s="2019"/>
      <c r="S15" s="2019"/>
      <c r="T15" s="73"/>
      <c r="U15" s="85"/>
      <c r="V15" s="73"/>
    </row>
    <row r="16" spans="1:33" ht="12" customHeight="1">
      <c r="A16" s="2020" t="s">
        <v>1563</v>
      </c>
      <c r="B16" s="1609">
        <v>43.58</v>
      </c>
      <c r="C16" s="1609">
        <v>45.07</v>
      </c>
      <c r="D16" s="1609">
        <v>38.6</v>
      </c>
      <c r="E16" s="2023"/>
      <c r="F16" s="1609">
        <v>42.53</v>
      </c>
      <c r="G16" s="1609">
        <v>40.549999999999997</v>
      </c>
      <c r="H16" s="1609">
        <v>49.2</v>
      </c>
      <c r="K16" s="2019"/>
      <c r="L16" s="2019"/>
      <c r="M16" s="2019"/>
      <c r="N16" s="2019"/>
      <c r="O16" s="2019"/>
      <c r="P16" s="2019"/>
      <c r="Q16" s="2019"/>
      <c r="R16" s="2019"/>
      <c r="S16" s="2019"/>
      <c r="T16" s="73"/>
      <c r="U16" s="85"/>
      <c r="V16" s="73"/>
    </row>
    <row r="17" spans="1:23" ht="12" customHeight="1">
      <c r="A17" s="2020" t="s">
        <v>1564</v>
      </c>
      <c r="B17" s="2022">
        <v>0.6</v>
      </c>
      <c r="C17" s="2022">
        <v>0.36</v>
      </c>
      <c r="D17" s="2022">
        <v>1.38</v>
      </c>
      <c r="E17" s="2023"/>
      <c r="F17" s="2022">
        <v>0.54</v>
      </c>
      <c r="G17" s="2022">
        <v>0.43</v>
      </c>
      <c r="H17" s="2022">
        <v>0.91</v>
      </c>
      <c r="I17" s="2021"/>
      <c r="J17" s="2019"/>
      <c r="K17" s="2019"/>
      <c r="L17" s="2019"/>
      <c r="M17" s="2019"/>
      <c r="N17" s="2019"/>
      <c r="O17" s="2019"/>
      <c r="P17" s="2019"/>
      <c r="Q17" s="2019"/>
      <c r="R17" s="2019"/>
      <c r="S17" s="2019"/>
      <c r="T17" s="73"/>
      <c r="U17" s="85"/>
      <c r="V17" s="73"/>
    </row>
    <row r="18" spans="1:23" ht="12" customHeight="1">
      <c r="A18" s="2016" t="s">
        <v>1565</v>
      </c>
      <c r="B18" s="1661">
        <v>4.3300000000000125</v>
      </c>
      <c r="C18" s="1661">
        <v>1.769999999999996</v>
      </c>
      <c r="D18" s="1661">
        <v>12.930000000000007</v>
      </c>
      <c r="E18" s="1271"/>
      <c r="F18" s="1661">
        <v>3.269999999999996</v>
      </c>
      <c r="G18" s="1661">
        <v>1.7299999999999898</v>
      </c>
      <c r="H18" s="1661">
        <v>8.460000000000008</v>
      </c>
      <c r="I18" s="1271"/>
      <c r="J18" s="2019"/>
      <c r="K18" s="2019"/>
      <c r="L18" s="2019"/>
      <c r="M18" s="2019"/>
      <c r="N18" s="2019"/>
      <c r="O18" s="2019"/>
      <c r="P18" s="2019"/>
      <c r="Q18" s="2019"/>
      <c r="R18" s="2019"/>
      <c r="S18" s="2019"/>
      <c r="T18" s="87"/>
      <c r="U18" s="87"/>
      <c r="V18" s="88"/>
    </row>
    <row r="19" spans="1:23" ht="26.25" customHeight="1">
      <c r="A19" s="2016" t="s">
        <v>1566</v>
      </c>
      <c r="B19" s="2185">
        <v>97.12</v>
      </c>
      <c r="C19" s="2185">
        <v>98.37</v>
      </c>
      <c r="D19" s="2185">
        <v>92.890000000000015</v>
      </c>
      <c r="E19" s="2791"/>
      <c r="F19" s="1271">
        <v>98.51</v>
      </c>
      <c r="G19" s="1271">
        <v>99.19</v>
      </c>
      <c r="H19" s="1271">
        <v>96.17</v>
      </c>
      <c r="I19" s="1271"/>
      <c r="J19" s="2019"/>
      <c r="K19" s="2019"/>
      <c r="L19" s="2019"/>
      <c r="M19" s="2019"/>
      <c r="N19" s="2019"/>
      <c r="O19" s="2019"/>
      <c r="P19" s="2019"/>
      <c r="Q19" s="2019"/>
      <c r="R19" s="2019"/>
      <c r="S19" s="2019"/>
      <c r="T19" s="87"/>
      <c r="U19" s="87"/>
      <c r="V19" s="88"/>
    </row>
    <row r="20" spans="1:23" ht="12" customHeight="1">
      <c r="A20" s="2016" t="s">
        <v>1561</v>
      </c>
      <c r="B20" s="2469"/>
      <c r="C20" s="2470"/>
      <c r="D20" s="2470"/>
      <c r="E20" s="1271"/>
      <c r="F20" s="1271"/>
      <c r="G20" s="1271"/>
      <c r="H20" s="1271"/>
      <c r="I20" s="1271"/>
      <c r="J20" s="2024"/>
      <c r="K20" s="2024"/>
      <c r="L20" s="2024"/>
      <c r="M20" s="1662"/>
      <c r="N20" s="2025"/>
      <c r="O20" s="2024"/>
      <c r="P20" s="2024"/>
      <c r="Q20" s="2019"/>
      <c r="R20" s="2019"/>
      <c r="S20" s="2019"/>
      <c r="T20" s="87"/>
      <c r="U20" s="87"/>
      <c r="V20" s="88"/>
    </row>
    <row r="21" spans="1:23" ht="12.75" customHeight="1">
      <c r="A21" s="2017" t="s">
        <v>1567</v>
      </c>
      <c r="B21" s="1272">
        <v>40.909999999999997</v>
      </c>
      <c r="C21" s="1272">
        <v>39.200000000000003</v>
      </c>
      <c r="D21" s="1272">
        <v>46.63</v>
      </c>
      <c r="E21" s="86"/>
      <c r="F21" s="1272">
        <v>52.25</v>
      </c>
      <c r="G21" s="1272">
        <v>49.18</v>
      </c>
      <c r="H21" s="1272">
        <v>62.61</v>
      </c>
      <c r="I21" s="1272"/>
      <c r="J21" s="2019"/>
      <c r="K21" s="2019"/>
      <c r="L21" s="2019"/>
      <c r="M21" s="2019"/>
      <c r="N21" s="2019"/>
      <c r="O21" s="2019"/>
      <c r="P21" s="2019"/>
      <c r="Q21" s="2019"/>
      <c r="R21" s="2019"/>
      <c r="S21" s="2019"/>
      <c r="T21" s="87"/>
      <c r="U21" s="87"/>
      <c r="V21" s="88"/>
    </row>
    <row r="22" spans="1:23" ht="12" customHeight="1" thickBot="1">
      <c r="A22" s="2020" t="s">
        <v>1568</v>
      </c>
      <c r="B22" s="2022">
        <v>41.46</v>
      </c>
      <c r="C22" s="2022">
        <v>44.82</v>
      </c>
      <c r="D22" s="2022">
        <v>30.17</v>
      </c>
      <c r="E22" s="2023"/>
      <c r="F22" s="2022">
        <v>46.21</v>
      </c>
      <c r="G22" s="2022">
        <v>49.96</v>
      </c>
      <c r="H22" s="2022">
        <v>33.549999999999997</v>
      </c>
      <c r="I22" s="1662"/>
      <c r="J22" s="2023" t="s">
        <v>1281</v>
      </c>
      <c r="K22" s="2019"/>
      <c r="L22" s="2019"/>
      <c r="M22" s="2019"/>
      <c r="N22" s="2019"/>
      <c r="O22" s="2019"/>
      <c r="P22" s="2019"/>
      <c r="Q22" s="2019"/>
      <c r="R22" s="2019"/>
      <c r="S22" s="2019"/>
      <c r="T22" s="87"/>
      <c r="U22" s="87"/>
      <c r="V22" s="88"/>
    </row>
    <row r="23" spans="1:23" ht="12" customHeight="1" thickBot="1">
      <c r="A23" s="2020" t="s">
        <v>1569</v>
      </c>
      <c r="B23" s="2022">
        <v>14.75</v>
      </c>
      <c r="C23" s="2022">
        <v>14.35</v>
      </c>
      <c r="D23" s="2022">
        <v>16.09</v>
      </c>
      <c r="E23" s="2023"/>
      <c r="F23" s="2022">
        <v>0.05</v>
      </c>
      <c r="G23" s="2022">
        <v>0.05</v>
      </c>
      <c r="H23" s="2022">
        <v>0.01</v>
      </c>
      <c r="I23" s="1662"/>
      <c r="J23" s="2811" t="s">
        <v>820</v>
      </c>
      <c r="K23" s="2812"/>
      <c r="L23" s="2019"/>
      <c r="M23" s="2019"/>
      <c r="N23" s="2019"/>
      <c r="O23" s="2019"/>
      <c r="P23" s="2019"/>
      <c r="Q23" s="2019"/>
      <c r="R23" s="2019"/>
      <c r="S23" s="2019"/>
      <c r="T23" s="88"/>
      <c r="U23" s="87"/>
      <c r="V23" s="88"/>
    </row>
    <row r="24" spans="1:23" ht="12" customHeight="1" thickBot="1">
      <c r="A24" s="2020" t="s">
        <v>1570</v>
      </c>
      <c r="B24" s="2022">
        <v>2.8799999999999955</v>
      </c>
      <c r="C24" s="2022">
        <v>1.6299999999999955</v>
      </c>
      <c r="D24" s="2022">
        <v>7.1099999999999852</v>
      </c>
      <c r="E24" s="2023"/>
      <c r="F24" s="2022">
        <v>1.4899999999999949</v>
      </c>
      <c r="G24" s="2022">
        <v>0.81000000000000227</v>
      </c>
      <c r="H24" s="2022">
        <v>3.8299999999999983</v>
      </c>
      <c r="I24" s="1662"/>
      <c r="J24" s="2746"/>
      <c r="K24" s="2747"/>
      <c r="L24" s="2019"/>
      <c r="M24" s="2019"/>
      <c r="N24" s="2019"/>
      <c r="O24" s="2019"/>
      <c r="P24" s="2019"/>
      <c r="Q24" s="2019"/>
      <c r="R24" s="2019"/>
      <c r="S24" s="2019"/>
      <c r="T24" s="88"/>
      <c r="U24" s="87"/>
      <c r="V24" s="88"/>
    </row>
    <row r="25" spans="1:23" ht="12" customHeight="1">
      <c r="A25" s="2016"/>
      <c r="B25" s="2024"/>
      <c r="C25" s="2024"/>
      <c r="D25" s="2024"/>
      <c r="E25" s="1271"/>
      <c r="F25" s="2469"/>
      <c r="G25" s="2469"/>
      <c r="H25" s="2469"/>
      <c r="I25" s="1271"/>
      <c r="J25" s="2026"/>
      <c r="K25" s="2027" t="s">
        <v>1571</v>
      </c>
      <c r="L25" s="2019"/>
      <c r="M25" s="2019"/>
      <c r="N25" s="2019"/>
      <c r="O25" s="2019"/>
      <c r="P25" s="2019"/>
      <c r="Q25" s="2019"/>
      <c r="R25" s="2019"/>
      <c r="S25" s="2019"/>
      <c r="T25" s="88"/>
      <c r="U25" s="87"/>
      <c r="V25" s="89">
        <v>14</v>
      </c>
      <c r="W25" s="89"/>
    </row>
    <row r="26" spans="1:23" ht="3" customHeight="1">
      <c r="A26" s="2723"/>
      <c r="B26" s="2723"/>
      <c r="C26" s="2723"/>
      <c r="D26" s="2723"/>
      <c r="E26" s="2724"/>
      <c r="F26" s="2724"/>
      <c r="G26" s="2724"/>
      <c r="H26" s="2724"/>
      <c r="I26" s="1283"/>
      <c r="J26" s="2028"/>
      <c r="K26" s="2029"/>
      <c r="L26" s="2019"/>
      <c r="M26" s="2019"/>
      <c r="N26" s="2019"/>
      <c r="O26" s="2019"/>
      <c r="P26" s="2019"/>
      <c r="Q26" s="2019"/>
      <c r="R26" s="2019"/>
      <c r="S26" s="2019"/>
      <c r="T26" s="90"/>
      <c r="U26" s="90"/>
      <c r="V26" s="72"/>
      <c r="W26" s="72"/>
    </row>
    <row r="27" spans="1:23" ht="3" customHeight="1">
      <c r="A27" s="2030"/>
      <c r="B27" s="2031"/>
      <c r="C27" s="2031"/>
      <c r="D27" s="2032"/>
      <c r="E27" s="2032"/>
      <c r="F27" s="2032"/>
      <c r="G27" s="2032"/>
      <c r="H27" s="2032"/>
      <c r="I27" s="2032"/>
      <c r="J27" s="2028"/>
      <c r="K27" s="2029"/>
      <c r="L27" s="2019"/>
      <c r="M27" s="2019"/>
      <c r="N27" s="2019"/>
      <c r="O27" s="2019"/>
      <c r="P27" s="2019"/>
      <c r="Q27" s="2019"/>
      <c r="R27" s="2019"/>
      <c r="S27" s="2019"/>
      <c r="T27" s="92"/>
      <c r="U27" s="92"/>
      <c r="V27" s="92"/>
      <c r="W27" s="92"/>
    </row>
    <row r="28" spans="1:23" ht="13.5" customHeight="1">
      <c r="A28" s="2033" t="s">
        <v>497</v>
      </c>
      <c r="B28" s="74"/>
      <c r="C28" s="48"/>
      <c r="D28" s="48"/>
      <c r="E28" s="2034"/>
      <c r="F28" s="90"/>
      <c r="G28" s="2035" t="s">
        <v>929</v>
      </c>
      <c r="H28" s="2036"/>
      <c r="I28" s="2036"/>
      <c r="J28" s="2037" t="s">
        <v>429</v>
      </c>
      <c r="K28" s="2038">
        <v>96.724804729900555</v>
      </c>
      <c r="L28" s="2036"/>
      <c r="M28" s="2036"/>
      <c r="N28" s="2036"/>
      <c r="O28" s="2036"/>
      <c r="P28" s="2036"/>
      <c r="Q28" s="2036"/>
      <c r="R28" s="2036"/>
      <c r="S28" s="2036"/>
      <c r="T28" s="90" t="s">
        <v>428</v>
      </c>
      <c r="U28" s="90"/>
      <c r="V28" s="90" t="s">
        <v>428</v>
      </c>
      <c r="W28" s="90"/>
    </row>
    <row r="29" spans="1:23" ht="8.25" customHeight="1">
      <c r="A29" s="2039"/>
      <c r="B29" s="2040"/>
      <c r="C29" s="2040"/>
      <c r="D29" s="2014"/>
      <c r="E29" s="2041"/>
      <c r="F29" s="90"/>
      <c r="G29" s="2035" t="s">
        <v>929</v>
      </c>
      <c r="H29" s="2036"/>
      <c r="I29" s="2036"/>
      <c r="J29" s="2042" t="s">
        <v>403</v>
      </c>
      <c r="K29" s="2043">
        <v>100</v>
      </c>
      <c r="L29" s="2036"/>
      <c r="M29" s="2036"/>
      <c r="N29" s="2036"/>
      <c r="O29" s="2036"/>
      <c r="P29" s="2036"/>
      <c r="Q29" s="2036"/>
      <c r="R29" s="2036"/>
      <c r="S29" s="2036"/>
      <c r="T29" s="90" t="s">
        <v>444</v>
      </c>
      <c r="U29" s="90" t="s">
        <v>333</v>
      </c>
      <c r="V29" s="90" t="s">
        <v>444</v>
      </c>
      <c r="W29" s="90" t="s">
        <v>333</v>
      </c>
    </row>
    <row r="30" spans="1:23" s="2047" customFormat="1" ht="13.5" customHeight="1">
      <c r="A30" s="2834" t="s">
        <v>1578</v>
      </c>
      <c r="B30" s="2834"/>
      <c r="C30" s="2834"/>
      <c r="D30" s="2834"/>
      <c r="E30" s="2834"/>
      <c r="F30" s="2834"/>
      <c r="G30" s="2834"/>
      <c r="H30" s="2834"/>
      <c r="I30" s="2707"/>
      <c r="J30" s="2044" t="s">
        <v>773</v>
      </c>
      <c r="K30" s="2043">
        <v>100</v>
      </c>
      <c r="L30" s="2045"/>
      <c r="M30" s="2046"/>
      <c r="N30" s="2045"/>
      <c r="O30" s="2045"/>
      <c r="P30" s="2045"/>
      <c r="Q30" s="2045"/>
      <c r="R30" s="2045"/>
      <c r="S30" s="2045"/>
      <c r="T30" s="1927"/>
      <c r="U30" s="1927"/>
      <c r="V30" s="1927"/>
      <c r="W30" s="1927"/>
    </row>
    <row r="31" spans="1:23" ht="3.75" customHeight="1">
      <c r="A31" s="2048"/>
      <c r="B31" s="2048"/>
      <c r="C31" s="2048"/>
      <c r="D31" s="2048"/>
      <c r="E31" s="2049"/>
      <c r="F31" s="2049"/>
      <c r="G31" s="2049"/>
      <c r="H31" s="2049"/>
      <c r="I31" s="2049"/>
      <c r="J31" s="2042" t="s">
        <v>430</v>
      </c>
      <c r="K31" s="2043">
        <v>100</v>
      </c>
      <c r="L31" s="2036"/>
      <c r="M31" s="2036"/>
      <c r="N31" s="2036"/>
      <c r="O31" s="2036"/>
      <c r="P31" s="2036"/>
      <c r="Q31" s="2036"/>
      <c r="R31" s="2036"/>
      <c r="S31" s="2036"/>
      <c r="T31" s="81"/>
      <c r="U31" s="81"/>
      <c r="V31" s="81"/>
      <c r="W31" s="81"/>
    </row>
    <row r="32" spans="1:23" ht="11.1" customHeight="1">
      <c r="A32" s="2039"/>
      <c r="B32" s="2040"/>
      <c r="C32" s="2040"/>
      <c r="D32" s="2014"/>
      <c r="E32" s="94"/>
      <c r="F32" s="94"/>
      <c r="G32" s="2036"/>
      <c r="H32" s="2036"/>
      <c r="I32" s="2036"/>
      <c r="J32" s="2050" t="s">
        <v>774</v>
      </c>
      <c r="K32" s="2043">
        <v>100</v>
      </c>
      <c r="L32" s="2036"/>
      <c r="M32" s="2036"/>
      <c r="N32" s="2036"/>
      <c r="O32" s="2036"/>
      <c r="P32" s="2036"/>
      <c r="Q32" s="2036"/>
      <c r="R32" s="2036"/>
      <c r="S32" s="2036"/>
      <c r="T32" s="43"/>
      <c r="U32" s="84"/>
      <c r="V32" s="43"/>
      <c r="W32" s="48"/>
    </row>
    <row r="33" spans="1:19" ht="11.1" customHeight="1">
      <c r="A33" s="2039"/>
      <c r="B33" s="2040"/>
      <c r="C33" s="2040"/>
      <c r="D33" s="2014"/>
      <c r="E33" s="83"/>
      <c r="F33" s="83"/>
      <c r="H33" s="2036"/>
      <c r="I33" s="2036"/>
      <c r="J33" s="2042" t="s">
        <v>431</v>
      </c>
      <c r="K33" s="2043">
        <v>100</v>
      </c>
      <c r="L33" s="2036"/>
      <c r="M33" s="2036"/>
      <c r="N33" s="2036"/>
      <c r="O33" s="2036"/>
      <c r="P33" s="2036"/>
      <c r="Q33" s="2036"/>
      <c r="R33" s="2036"/>
      <c r="S33" s="2036"/>
    </row>
    <row r="34" spans="1:19" ht="11.1" customHeight="1">
      <c r="A34" s="2039"/>
      <c r="B34" s="2040"/>
      <c r="C34" s="2040"/>
      <c r="D34" s="2014"/>
      <c r="E34" s="83"/>
      <c r="F34" s="83"/>
      <c r="G34" s="83"/>
      <c r="H34" s="83"/>
      <c r="I34" s="83"/>
      <c r="J34" s="2042" t="s">
        <v>432</v>
      </c>
      <c r="K34" s="2043">
        <v>99.803344051446942</v>
      </c>
      <c r="L34" s="83"/>
      <c r="M34" s="83"/>
      <c r="N34" s="83"/>
      <c r="O34" s="83"/>
      <c r="P34" s="83"/>
      <c r="Q34" s="83"/>
      <c r="R34" s="83"/>
    </row>
    <row r="35" spans="1:19" ht="11.1" customHeight="1">
      <c r="A35" s="2039"/>
      <c r="B35" s="2040"/>
      <c r="C35" s="2040"/>
      <c r="D35" s="2014"/>
      <c r="E35" s="83"/>
      <c r="F35" s="83"/>
      <c r="G35" s="83"/>
      <c r="H35" s="83"/>
      <c r="I35" s="83"/>
      <c r="J35" s="2042" t="s">
        <v>397</v>
      </c>
      <c r="K35" s="2043">
        <v>100</v>
      </c>
      <c r="L35" s="83"/>
      <c r="M35" s="83"/>
      <c r="N35" s="83"/>
      <c r="O35" s="83"/>
      <c r="P35" s="83"/>
      <c r="Q35" s="83"/>
      <c r="R35" s="83"/>
    </row>
    <row r="36" spans="1:19" ht="11.1" customHeight="1">
      <c r="A36" s="2039"/>
      <c r="B36" s="2040"/>
      <c r="C36" s="2040"/>
      <c r="D36" s="2014"/>
      <c r="E36" s="83"/>
      <c r="F36" s="83"/>
      <c r="G36" s="83"/>
      <c r="H36" s="83"/>
      <c r="I36" s="83"/>
      <c r="J36" s="2042" t="s">
        <v>433</v>
      </c>
      <c r="K36" s="2043">
        <v>91.4121932235023</v>
      </c>
      <c r="L36" s="83"/>
      <c r="M36" s="83"/>
      <c r="N36" s="83"/>
      <c r="O36" s="83"/>
      <c r="P36" s="83"/>
      <c r="Q36" s="83"/>
      <c r="R36" s="83"/>
    </row>
    <row r="37" spans="1:19" ht="11.1" customHeight="1">
      <c r="A37" s="2039"/>
      <c r="B37" s="2040"/>
      <c r="C37" s="2040"/>
      <c r="D37" s="2014"/>
      <c r="E37" s="83"/>
      <c r="F37" s="83"/>
      <c r="G37" s="83"/>
      <c r="H37" s="83"/>
      <c r="I37" s="83"/>
      <c r="J37" s="2042" t="s">
        <v>280</v>
      </c>
      <c r="K37" s="2043">
        <v>100</v>
      </c>
      <c r="L37" s="83"/>
      <c r="M37" s="83"/>
      <c r="N37" s="83"/>
      <c r="O37" s="83"/>
      <c r="P37" s="83"/>
      <c r="Q37" s="83"/>
      <c r="R37" s="83"/>
    </row>
    <row r="38" spans="1:19" ht="11.1" customHeight="1">
      <c r="A38" s="2039"/>
      <c r="B38" s="2040"/>
      <c r="C38" s="2040"/>
      <c r="D38" s="2014"/>
      <c r="E38" s="83"/>
      <c r="F38" s="83"/>
      <c r="G38" s="83"/>
      <c r="H38" s="83"/>
      <c r="I38" s="83"/>
      <c r="J38" s="2042" t="s">
        <v>439</v>
      </c>
      <c r="K38" s="2043">
        <v>100</v>
      </c>
      <c r="L38" s="83"/>
      <c r="M38" s="83"/>
      <c r="N38" s="83"/>
      <c r="O38" s="83"/>
      <c r="P38" s="83"/>
      <c r="Q38" s="83"/>
      <c r="R38" s="83"/>
    </row>
    <row r="39" spans="1:19" ht="11.1" customHeight="1">
      <c r="A39" s="2039"/>
      <c r="B39" s="2040"/>
      <c r="C39" s="2040"/>
      <c r="D39" s="2014"/>
      <c r="E39" s="83"/>
      <c r="F39" s="83"/>
      <c r="G39" s="83"/>
      <c r="H39" s="83"/>
      <c r="I39" s="83"/>
      <c r="J39" s="2042" t="s">
        <v>434</v>
      </c>
      <c r="K39" s="2043">
        <v>98.907118146556243</v>
      </c>
      <c r="L39" s="83"/>
      <c r="M39" s="83"/>
      <c r="N39" s="83"/>
      <c r="O39" s="83"/>
      <c r="P39" s="83"/>
      <c r="Q39" s="83"/>
      <c r="R39" s="83"/>
    </row>
    <row r="40" spans="1:19" ht="11.1" customHeight="1">
      <c r="A40" s="2039"/>
      <c r="B40" s="2040"/>
      <c r="C40" s="2040"/>
      <c r="D40" s="2014"/>
      <c r="E40" s="83"/>
      <c r="F40" s="1283"/>
      <c r="G40" s="83"/>
      <c r="H40" s="83"/>
      <c r="I40" s="83"/>
      <c r="J40" s="2042" t="s">
        <v>435</v>
      </c>
      <c r="K40" s="2043">
        <v>98.264438025481994</v>
      </c>
      <c r="L40" s="83"/>
      <c r="M40" s="83"/>
      <c r="N40" s="83"/>
      <c r="O40" s="83"/>
      <c r="P40" s="83"/>
      <c r="Q40" s="83"/>
      <c r="R40" s="83"/>
    </row>
    <row r="41" spans="1:19" ht="11.1" customHeight="1">
      <c r="A41" s="2039"/>
      <c r="B41" s="2040"/>
      <c r="C41" s="2040"/>
      <c r="D41" s="2014"/>
      <c r="E41" s="83"/>
      <c r="F41" s="1283"/>
      <c r="G41" s="83"/>
      <c r="H41" s="83"/>
      <c r="I41" s="83"/>
      <c r="J41" s="2042" t="s">
        <v>398</v>
      </c>
      <c r="K41" s="2043">
        <v>79.379609682070694</v>
      </c>
      <c r="L41" s="83"/>
      <c r="M41" s="83"/>
      <c r="N41" s="83"/>
      <c r="O41" s="83"/>
      <c r="P41" s="83"/>
      <c r="Q41" s="83"/>
      <c r="R41" s="83"/>
    </row>
    <row r="42" spans="1:19" ht="15" customHeight="1">
      <c r="A42" s="2039"/>
      <c r="B42" s="2040"/>
      <c r="C42" s="2040"/>
      <c r="D42" s="2014"/>
      <c r="E42" s="86"/>
      <c r="F42" s="86"/>
      <c r="G42" s="86"/>
      <c r="H42" s="86"/>
      <c r="I42" s="86"/>
      <c r="J42" s="2042" t="s">
        <v>404</v>
      </c>
      <c r="K42" s="2051">
        <v>89.244387967151866</v>
      </c>
      <c r="L42" s="86"/>
      <c r="M42" s="86"/>
      <c r="N42" s="86"/>
      <c r="O42" s="86"/>
      <c r="P42" s="86"/>
      <c r="Q42" s="86"/>
      <c r="R42" s="83"/>
    </row>
    <row r="43" spans="1:19" ht="9.9499999999999993" customHeight="1">
      <c r="A43" s="2039"/>
      <c r="B43" s="2040"/>
      <c r="C43" s="2040"/>
      <c r="D43" s="2014"/>
      <c r="E43" s="86"/>
      <c r="F43" s="86"/>
      <c r="G43" s="86"/>
      <c r="H43" s="86"/>
      <c r="I43" s="86"/>
      <c r="J43" s="2042" t="s">
        <v>415</v>
      </c>
      <c r="K43" s="2051">
        <v>96.060523392125006</v>
      </c>
      <c r="L43" s="86"/>
      <c r="M43" s="86"/>
      <c r="N43" s="86"/>
      <c r="O43" s="86"/>
      <c r="P43" s="86"/>
      <c r="Q43" s="86"/>
      <c r="R43" s="83"/>
    </row>
    <row r="44" spans="1:19" ht="15" customHeight="1" thickBot="1">
      <c r="A44" s="2033"/>
      <c r="B44" s="2040"/>
      <c r="C44" s="2040"/>
      <c r="D44" s="2014"/>
      <c r="E44" s="86"/>
      <c r="F44" s="86"/>
      <c r="G44" s="86"/>
      <c r="H44" s="86"/>
      <c r="I44" s="86"/>
      <c r="J44" s="2052" t="s">
        <v>440</v>
      </c>
      <c r="K44" s="2053">
        <v>100</v>
      </c>
      <c r="L44" s="86"/>
      <c r="M44" s="86"/>
      <c r="N44" s="86"/>
      <c r="O44" s="86"/>
      <c r="P44" s="86"/>
      <c r="Q44" s="86"/>
      <c r="R44" s="86"/>
    </row>
    <row r="45" spans="1:19" ht="9.9499999999999993" customHeight="1">
      <c r="A45" s="2033"/>
      <c r="B45" s="2040"/>
      <c r="C45" s="2040"/>
      <c r="D45" s="2014"/>
      <c r="E45" s="86"/>
      <c r="F45" s="86"/>
      <c r="G45" s="86"/>
      <c r="H45" s="86"/>
      <c r="I45" s="86"/>
      <c r="J45" s="86" t="s">
        <v>1282</v>
      </c>
      <c r="K45" s="86"/>
      <c r="L45" s="86"/>
      <c r="M45" s="86"/>
      <c r="N45" s="86"/>
      <c r="O45" s="86"/>
      <c r="P45" s="86"/>
      <c r="Q45" s="86"/>
      <c r="R45" s="86"/>
    </row>
    <row r="46" spans="1:19" ht="5.0999999999999996" customHeight="1" thickBot="1">
      <c r="A46" s="2033"/>
      <c r="B46" s="2040"/>
      <c r="C46" s="2040"/>
      <c r="D46" s="2014"/>
      <c r="E46" s="86"/>
      <c r="F46" s="86"/>
      <c r="G46" s="86"/>
      <c r="H46" s="86"/>
      <c r="I46" s="86"/>
      <c r="J46" s="86"/>
      <c r="K46" s="86"/>
      <c r="L46" s="86"/>
      <c r="M46" s="86"/>
      <c r="N46" s="86"/>
      <c r="O46" s="86"/>
      <c r="P46" s="86"/>
      <c r="Q46" s="86"/>
      <c r="R46" s="86"/>
    </row>
    <row r="47" spans="1:19" ht="12.95" customHeight="1" thickBot="1">
      <c r="A47" s="2835" t="s">
        <v>1454</v>
      </c>
      <c r="B47" s="2835"/>
      <c r="C47" s="2835"/>
      <c r="D47" s="2835"/>
      <c r="E47" s="2835"/>
      <c r="F47" s="2835"/>
      <c r="G47" s="2835"/>
      <c r="H47" s="2835"/>
      <c r="I47" s="2708"/>
      <c r="J47" s="2811" t="s">
        <v>820</v>
      </c>
      <c r="K47" s="2812"/>
      <c r="L47" s="86"/>
      <c r="M47" s="86"/>
      <c r="N47" s="86"/>
      <c r="O47" s="86"/>
      <c r="P47" s="86"/>
      <c r="Q47" s="86"/>
      <c r="R47" s="86"/>
    </row>
    <row r="48" spans="1:19" ht="11.1" customHeight="1">
      <c r="A48" s="2039"/>
      <c r="B48" s="2040"/>
      <c r="C48" s="2040"/>
      <c r="D48" s="2014"/>
      <c r="E48" s="86"/>
      <c r="F48" s="86"/>
      <c r="G48" s="86"/>
      <c r="H48" s="86"/>
      <c r="I48" s="86"/>
      <c r="J48" s="2054" t="s">
        <v>429</v>
      </c>
      <c r="K48" s="2055">
        <v>98.503395283142765</v>
      </c>
      <c r="L48" s="2832"/>
      <c r="M48" s="2832"/>
      <c r="N48" s="2832"/>
      <c r="O48" s="2832"/>
      <c r="P48" s="86"/>
      <c r="Q48" s="86"/>
      <c r="R48" s="86"/>
    </row>
    <row r="49" spans="1:18" ht="6.75" customHeight="1">
      <c r="B49" s="2040"/>
      <c r="C49" s="2040"/>
      <c r="D49" s="2014"/>
      <c r="E49" s="2056"/>
      <c r="F49" s="2056"/>
      <c r="G49" s="2056"/>
      <c r="H49" s="2056"/>
      <c r="I49" s="2056"/>
      <c r="J49" s="2042" t="s">
        <v>403</v>
      </c>
      <c r="K49" s="2057">
        <v>100</v>
      </c>
      <c r="L49" s="2056"/>
      <c r="M49" s="2056"/>
      <c r="N49" s="2056"/>
      <c r="O49" s="2056"/>
      <c r="P49" s="2056"/>
      <c r="Q49" s="2056"/>
      <c r="R49" s="2056"/>
    </row>
    <row r="50" spans="1:18" ht="11.1" customHeight="1">
      <c r="A50" s="2039"/>
      <c r="B50" s="2040"/>
      <c r="C50" s="2040"/>
      <c r="D50" s="2014"/>
      <c r="E50" s="2056"/>
      <c r="F50" s="2056"/>
      <c r="G50" s="2056"/>
      <c r="H50" s="2056"/>
      <c r="I50" s="2056"/>
      <c r="J50" s="2042" t="s">
        <v>773</v>
      </c>
      <c r="K50" s="2057">
        <v>100</v>
      </c>
      <c r="L50" s="2056"/>
      <c r="M50" s="2056"/>
      <c r="N50" s="2056"/>
      <c r="O50" s="2056"/>
      <c r="P50" s="2056"/>
      <c r="Q50" s="2056"/>
      <c r="R50" s="2056"/>
    </row>
    <row r="51" spans="1:18" ht="11.1" customHeight="1">
      <c r="A51" s="2039"/>
      <c r="B51" s="2040"/>
      <c r="C51" s="2040"/>
      <c r="D51" s="2014"/>
      <c r="E51" s="2056"/>
      <c r="F51" s="2056"/>
      <c r="G51" s="2056"/>
      <c r="H51" s="2056"/>
      <c r="I51" s="2056"/>
      <c r="J51" s="2042" t="s">
        <v>430</v>
      </c>
      <c r="K51" s="2057">
        <v>100</v>
      </c>
      <c r="L51" s="2056"/>
      <c r="M51" s="2056"/>
      <c r="N51" s="2056"/>
      <c r="O51" s="2056"/>
      <c r="P51" s="2056"/>
      <c r="Q51" s="2056"/>
      <c r="R51" s="2056"/>
    </row>
    <row r="52" spans="1:18" ht="11.1" customHeight="1">
      <c r="A52" s="2039"/>
      <c r="B52" s="2040"/>
      <c r="C52" s="2040"/>
      <c r="D52" s="2014"/>
      <c r="E52" s="2056"/>
      <c r="F52" s="2056"/>
      <c r="G52" s="2056"/>
      <c r="H52" s="2056"/>
      <c r="I52" s="2056"/>
      <c r="J52" s="2050" t="s">
        <v>774</v>
      </c>
      <c r="K52" s="2057">
        <v>100</v>
      </c>
      <c r="L52" s="2056"/>
      <c r="M52" s="2056"/>
      <c r="N52" s="2056"/>
      <c r="O52" s="2056"/>
      <c r="P52" s="2056"/>
      <c r="Q52" s="2056"/>
      <c r="R52" s="2056"/>
    </row>
    <row r="53" spans="1:18" ht="11.1" customHeight="1">
      <c r="A53" s="2039"/>
      <c r="B53" s="2040"/>
      <c r="C53" s="2040"/>
      <c r="D53" s="2014"/>
      <c r="E53" s="2056"/>
      <c r="F53" s="2056"/>
      <c r="G53" s="2056"/>
      <c r="H53" s="2056"/>
      <c r="I53" s="2056"/>
      <c r="J53" s="2042" t="s">
        <v>431</v>
      </c>
      <c r="K53" s="2057">
        <v>100</v>
      </c>
      <c r="L53" s="2056"/>
      <c r="M53" s="2056"/>
      <c r="N53" s="2056"/>
      <c r="O53" s="2056"/>
      <c r="P53" s="2056"/>
      <c r="Q53" s="2056"/>
      <c r="R53" s="2056"/>
    </row>
    <row r="54" spans="1:18" ht="11.1" customHeight="1">
      <c r="A54" s="2039"/>
      <c r="B54" s="2040"/>
      <c r="C54" s="2040"/>
      <c r="D54" s="2014"/>
      <c r="E54" s="2056"/>
      <c r="F54" s="2056"/>
      <c r="G54" s="2056"/>
      <c r="H54" s="2056"/>
      <c r="I54" s="2056"/>
      <c r="J54" s="2042" t="s">
        <v>432</v>
      </c>
      <c r="K54" s="2058">
        <v>100</v>
      </c>
      <c r="L54" s="2056"/>
      <c r="M54" s="2056"/>
      <c r="N54" s="2056"/>
      <c r="O54" s="2056"/>
      <c r="P54" s="2056"/>
      <c r="Q54" s="2056"/>
      <c r="R54" s="2056"/>
    </row>
    <row r="55" spans="1:18" ht="11.1" customHeight="1">
      <c r="A55" s="2039"/>
      <c r="B55" s="2040"/>
      <c r="C55" s="2040"/>
      <c r="D55" s="2014"/>
      <c r="E55" s="2056"/>
      <c r="F55" s="2056"/>
      <c r="G55" s="2056"/>
      <c r="H55" s="2056"/>
      <c r="I55" s="2056"/>
      <c r="J55" s="2042" t="s">
        <v>397</v>
      </c>
      <c r="K55" s="2058">
        <v>100</v>
      </c>
      <c r="L55" s="2056"/>
      <c r="M55" s="2056"/>
      <c r="N55" s="2056"/>
      <c r="O55" s="2056"/>
      <c r="P55" s="2056"/>
      <c r="Q55" s="2056"/>
      <c r="R55" s="2056"/>
    </row>
    <row r="56" spans="1:18" ht="11.1" customHeight="1">
      <c r="A56" s="2039"/>
      <c r="B56" s="2040"/>
      <c r="C56" s="2040"/>
      <c r="D56" s="2014"/>
      <c r="E56" s="2056"/>
      <c r="F56" s="2056"/>
      <c r="G56" s="2056"/>
      <c r="H56" s="2056"/>
      <c r="I56" s="2056"/>
      <c r="J56" s="2042" t="s">
        <v>433</v>
      </c>
      <c r="K56" s="2057">
        <v>100</v>
      </c>
      <c r="L56" s="2056"/>
      <c r="M56" s="2056"/>
      <c r="N56" s="2056"/>
      <c r="O56" s="2056"/>
      <c r="P56" s="2056"/>
      <c r="Q56" s="2056"/>
      <c r="R56" s="2056"/>
    </row>
    <row r="57" spans="1:18" ht="11.1" customHeight="1">
      <c r="A57" s="2039"/>
      <c r="B57" s="2040"/>
      <c r="C57" s="2040"/>
      <c r="D57" s="2014"/>
      <c r="E57" s="2056"/>
      <c r="F57" s="2056"/>
      <c r="G57" s="2056"/>
      <c r="H57" s="2056"/>
      <c r="I57" s="2056"/>
      <c r="J57" s="2042" t="s">
        <v>280</v>
      </c>
      <c r="K57" s="2057">
        <v>100</v>
      </c>
      <c r="L57" s="2056"/>
      <c r="M57" s="2056"/>
      <c r="N57" s="2056"/>
      <c r="O57" s="2056"/>
      <c r="P57" s="2056"/>
      <c r="Q57" s="2056"/>
      <c r="R57" s="2056"/>
    </row>
    <row r="58" spans="1:18" ht="11.1" customHeight="1">
      <c r="B58" s="2040"/>
      <c r="C58" s="2040"/>
      <c r="D58" s="2014"/>
      <c r="E58" s="2056"/>
      <c r="F58" s="2056"/>
      <c r="G58" s="2056"/>
      <c r="H58" s="2056"/>
      <c r="I58" s="2056"/>
      <c r="J58" s="2042" t="s">
        <v>439</v>
      </c>
      <c r="K58" s="2057">
        <v>100</v>
      </c>
      <c r="L58" s="2056"/>
      <c r="M58" s="2056"/>
      <c r="N58" s="2056"/>
      <c r="O58" s="2056"/>
      <c r="P58" s="2056"/>
      <c r="Q58" s="2056"/>
      <c r="R58" s="2056"/>
    </row>
    <row r="59" spans="1:18" ht="11.1" customHeight="1">
      <c r="B59" s="2040"/>
      <c r="C59" s="2040"/>
      <c r="D59" s="2014"/>
      <c r="J59" s="2042" t="s">
        <v>434</v>
      </c>
      <c r="K59" s="2057">
        <v>100</v>
      </c>
    </row>
    <row r="60" spans="1:18" ht="17.25" customHeight="1">
      <c r="B60" s="2040"/>
      <c r="C60" s="2040"/>
      <c r="D60" s="2014"/>
      <c r="J60" s="2042" t="s">
        <v>435</v>
      </c>
      <c r="K60" s="2057">
        <v>97.190982150096275</v>
      </c>
    </row>
    <row r="61" spans="1:18" ht="17.25" customHeight="1">
      <c r="A61" s="2033"/>
      <c r="B61" s="2049"/>
      <c r="C61" s="2049"/>
      <c r="D61" s="2049"/>
      <c r="E61" s="2049"/>
      <c r="F61" s="2049"/>
      <c r="G61" s="2049"/>
      <c r="H61" s="2049"/>
      <c r="J61" s="2042" t="s">
        <v>398</v>
      </c>
      <c r="K61" s="2059">
        <v>98.118188405620302</v>
      </c>
    </row>
    <row r="62" spans="1:18" ht="30" customHeight="1">
      <c r="A62" s="2033" t="s">
        <v>1361</v>
      </c>
      <c r="B62" s="2049"/>
      <c r="C62" s="2049"/>
      <c r="D62" s="2049"/>
      <c r="E62" s="2049"/>
      <c r="F62" s="2049"/>
      <c r="G62" s="2049"/>
      <c r="H62" s="2049"/>
      <c r="I62" s="2049"/>
      <c r="J62" s="2042" t="s">
        <v>404</v>
      </c>
      <c r="K62" s="2059">
        <v>88.215567031486628</v>
      </c>
    </row>
    <row r="63" spans="1:18" ht="15" customHeight="1">
      <c r="A63" s="2010" t="s">
        <v>1365</v>
      </c>
      <c r="B63" s="2040"/>
      <c r="C63" s="2040"/>
      <c r="D63" s="2014"/>
      <c r="J63" s="2042" t="s">
        <v>415</v>
      </c>
      <c r="K63" s="2059">
        <v>100</v>
      </c>
    </row>
    <row r="64" spans="1:18" ht="15" customHeight="1" thickBot="1">
      <c r="A64" s="2039"/>
      <c r="B64" s="2040"/>
      <c r="C64" s="2040"/>
      <c r="D64" s="2014"/>
      <c r="J64" s="2052" t="s">
        <v>440</v>
      </c>
      <c r="K64" s="2060">
        <v>100</v>
      </c>
    </row>
    <row r="65" spans="1:11" ht="15" customHeight="1">
      <c r="A65" s="2039"/>
      <c r="B65" s="2040"/>
      <c r="C65" s="2040"/>
      <c r="D65" s="2014"/>
      <c r="J65" s="2472"/>
      <c r="K65" s="2473"/>
    </row>
    <row r="66" spans="1:11">
      <c r="B66" s="2019"/>
      <c r="C66" s="2019"/>
      <c r="D66" s="2019"/>
      <c r="E66" s="2019"/>
      <c r="F66" s="2019"/>
      <c r="G66" s="2019"/>
      <c r="H66" s="2019"/>
      <c r="I66" s="2019"/>
      <c r="J66" s="2019"/>
      <c r="K66" s="2019"/>
    </row>
    <row r="67" spans="1:11">
      <c r="B67" s="2019"/>
      <c r="C67" s="2019"/>
      <c r="D67" s="2019"/>
      <c r="E67" s="2019"/>
      <c r="F67" s="2019"/>
      <c r="G67" s="2019"/>
      <c r="H67" s="2019"/>
      <c r="I67" s="2019"/>
      <c r="J67" s="2019"/>
      <c r="K67" s="2019"/>
    </row>
    <row r="68" spans="1:11">
      <c r="B68" s="2019"/>
      <c r="C68" s="2019"/>
      <c r="D68" s="2019"/>
      <c r="E68" s="2019"/>
      <c r="F68" s="2019"/>
      <c r="G68" s="2019"/>
      <c r="H68" s="2019"/>
      <c r="I68" s="2019"/>
      <c r="J68" s="2019"/>
      <c r="K68" s="2019"/>
    </row>
  </sheetData>
  <mergeCells count="8">
    <mergeCell ref="A4:H4"/>
    <mergeCell ref="L48:O48"/>
    <mergeCell ref="B9:D9"/>
    <mergeCell ref="F9:H9"/>
    <mergeCell ref="J23:K23"/>
    <mergeCell ref="A30:H30"/>
    <mergeCell ref="A47:H47"/>
    <mergeCell ref="J47:K47"/>
  </mergeCells>
  <printOptions horizontalCentered="1"/>
  <pageMargins left="0.59055118110236227" right="0.59055118110236227" top="0.59055118110236227" bottom="0.59055118110236227" header="0.59055118110236227" footer="0.59055118110236227"/>
  <pageSetup firstPageNumber="15"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IK631"/>
  <sheetViews>
    <sheetView showGridLines="0" view="pageBreakPreview" zoomScaleNormal="100" zoomScaleSheetLayoutView="100" workbookViewId="0">
      <selection activeCell="H26" sqref="H26"/>
    </sheetView>
  </sheetViews>
  <sheetFormatPr baseColWidth="10" defaultColWidth="12.5703125" defaultRowHeight="16.5" customHeight="1"/>
  <cols>
    <col min="1" max="1" width="35.7109375" style="352" customWidth="1"/>
    <col min="2" max="47" width="10.7109375" style="352" customWidth="1"/>
    <col min="48" max="16384" width="12.5703125" style="352"/>
  </cols>
  <sheetData>
    <row r="1" spans="1:245" s="1170" customFormat="1" ht="30" customHeight="1">
      <c r="C1" s="1199"/>
      <c r="D1" s="1199"/>
      <c r="G1" s="2626" t="s">
        <v>1457</v>
      </c>
    </row>
    <row r="2" spans="1:245" s="1170" customFormat="1" ht="5.0999999999999996" customHeight="1">
      <c r="A2" s="1172"/>
      <c r="B2" s="1172"/>
      <c r="C2" s="1172"/>
      <c r="D2" s="1172"/>
      <c r="E2" s="1172"/>
      <c r="F2" s="1172"/>
      <c r="G2" s="1172"/>
    </row>
    <row r="3" spans="1:245" s="1170" customFormat="1" ht="5.0999999999999996" customHeight="1"/>
    <row r="4" spans="1:245" s="1175" customFormat="1" ht="15.95" customHeight="1">
      <c r="A4" s="2836" t="s">
        <v>1231</v>
      </c>
      <c r="B4" s="2836"/>
      <c r="C4" s="1174"/>
      <c r="D4" s="1174"/>
    </row>
    <row r="5" spans="1:245" s="350" customFormat="1" ht="15" customHeight="1">
      <c r="A5" s="354"/>
      <c r="B5" s="355"/>
      <c r="C5" s="353"/>
      <c r="D5" s="353"/>
    </row>
    <row r="6" spans="1:245" s="350" customFormat="1" ht="15" customHeight="1">
      <c r="A6" s="354"/>
      <c r="B6" s="355"/>
      <c r="C6" s="353"/>
      <c r="D6" s="353"/>
      <c r="E6" s="353"/>
      <c r="F6" s="353"/>
    </row>
    <row r="7" spans="1:245" s="350" customFormat="1" ht="5.0999999999999996" customHeight="1">
      <c r="A7" s="364"/>
      <c r="B7" s="365"/>
      <c r="C7" s="353"/>
      <c r="D7" s="353"/>
      <c r="E7" s="353"/>
      <c r="F7" s="353"/>
      <c r="G7" s="353"/>
    </row>
    <row r="8" spans="1:245" s="350" customFormat="1" ht="5.0999999999999996" customHeight="1">
      <c r="A8" s="366"/>
      <c r="B8" s="367"/>
      <c r="C8" s="368"/>
      <c r="D8" s="368"/>
      <c r="E8" s="368"/>
      <c r="F8" s="368"/>
      <c r="G8" s="368"/>
      <c r="H8" s="351"/>
      <c r="I8" s="351"/>
      <c r="J8" s="351"/>
      <c r="K8" s="351"/>
      <c r="L8" s="351"/>
      <c r="M8" s="351"/>
      <c r="N8" s="351"/>
      <c r="O8" s="351"/>
      <c r="P8" s="351"/>
      <c r="Q8" s="351"/>
      <c r="R8" s="351"/>
      <c r="S8" s="351"/>
      <c r="T8" s="351"/>
      <c r="U8" s="351"/>
      <c r="V8" s="351"/>
      <c r="W8" s="351"/>
      <c r="X8" s="351"/>
      <c r="Y8" s="351"/>
      <c r="Z8" s="351"/>
      <c r="AA8" s="351"/>
      <c r="AB8" s="351"/>
      <c r="AC8" s="351"/>
      <c r="AD8" s="351"/>
      <c r="AE8" s="351"/>
      <c r="AF8" s="351"/>
      <c r="AG8" s="351"/>
      <c r="AH8" s="351"/>
      <c r="AI8" s="351"/>
      <c r="AJ8" s="351"/>
      <c r="AK8" s="351"/>
      <c r="AL8" s="351"/>
      <c r="AM8" s="351"/>
      <c r="AN8" s="351"/>
      <c r="AO8" s="351"/>
      <c r="AP8" s="351"/>
      <c r="AQ8" s="351"/>
      <c r="AR8" s="351"/>
      <c r="AS8" s="351"/>
      <c r="AT8" s="351"/>
      <c r="AU8" s="351"/>
      <c r="AV8" s="351"/>
      <c r="AW8" s="351"/>
      <c r="AX8" s="351"/>
      <c r="AY8" s="351"/>
      <c r="AZ8" s="351"/>
      <c r="BA8" s="351"/>
      <c r="BB8" s="351"/>
      <c r="BC8" s="351"/>
      <c r="BD8" s="351"/>
      <c r="BE8" s="351"/>
      <c r="BF8" s="351"/>
      <c r="BG8" s="351"/>
      <c r="BH8" s="351"/>
      <c r="BI8" s="351"/>
      <c r="BJ8" s="351"/>
      <c r="BK8" s="351"/>
      <c r="BL8" s="351"/>
      <c r="BM8" s="351"/>
      <c r="BN8" s="351"/>
      <c r="BO8" s="351"/>
      <c r="BP8" s="351"/>
      <c r="BQ8" s="351"/>
      <c r="BR8" s="351"/>
      <c r="BS8" s="351"/>
      <c r="BT8" s="351"/>
      <c r="BU8" s="351"/>
      <c r="BV8" s="351"/>
      <c r="BW8" s="351"/>
      <c r="BX8" s="351"/>
      <c r="BY8" s="351"/>
      <c r="BZ8" s="351"/>
      <c r="CA8" s="351"/>
      <c r="CB8" s="351"/>
      <c r="CC8" s="351"/>
      <c r="CD8" s="351"/>
      <c r="CE8" s="351"/>
      <c r="CF8" s="351"/>
      <c r="CG8" s="351"/>
      <c r="CH8" s="351"/>
      <c r="CI8" s="351"/>
      <c r="CJ8" s="351"/>
      <c r="CK8" s="351"/>
      <c r="CL8" s="351"/>
      <c r="CM8" s="351"/>
      <c r="CN8" s="351"/>
      <c r="CO8" s="351"/>
      <c r="CP8" s="351"/>
      <c r="CQ8" s="351"/>
      <c r="CR8" s="351"/>
      <c r="CS8" s="351"/>
      <c r="CT8" s="351"/>
      <c r="CU8" s="351"/>
      <c r="CV8" s="351"/>
      <c r="CW8" s="351"/>
      <c r="CX8" s="351"/>
      <c r="CY8" s="351"/>
      <c r="CZ8" s="351"/>
      <c r="DA8" s="351"/>
      <c r="DB8" s="351"/>
      <c r="DC8" s="351"/>
      <c r="DD8" s="351"/>
      <c r="DE8" s="351"/>
      <c r="DF8" s="351"/>
      <c r="DG8" s="351"/>
      <c r="DH8" s="351"/>
      <c r="DI8" s="351"/>
      <c r="DJ8" s="351"/>
      <c r="DK8" s="351"/>
      <c r="DL8" s="351"/>
      <c r="DM8" s="351"/>
      <c r="DN8" s="351"/>
      <c r="DO8" s="351"/>
      <c r="DP8" s="351"/>
      <c r="DQ8" s="351"/>
      <c r="DR8" s="351"/>
      <c r="DS8" s="351"/>
      <c r="DT8" s="351"/>
      <c r="DU8" s="351"/>
      <c r="DV8" s="351"/>
      <c r="DW8" s="351"/>
      <c r="DX8" s="351"/>
      <c r="DY8" s="351"/>
      <c r="DZ8" s="351"/>
      <c r="EA8" s="351"/>
      <c r="EB8" s="351"/>
      <c r="EC8" s="351"/>
      <c r="ED8" s="351"/>
      <c r="EE8" s="351"/>
      <c r="EF8" s="351"/>
      <c r="EG8" s="351"/>
      <c r="EH8" s="351"/>
      <c r="EI8" s="351"/>
      <c r="EJ8" s="351"/>
      <c r="EK8" s="351"/>
      <c r="EL8" s="351"/>
      <c r="EM8" s="351"/>
      <c r="EN8" s="351"/>
      <c r="EO8" s="351"/>
      <c r="EP8" s="351"/>
      <c r="EQ8" s="351"/>
      <c r="ER8" s="351"/>
      <c r="ES8" s="351"/>
      <c r="ET8" s="351"/>
      <c r="EU8" s="351"/>
      <c r="EV8" s="351"/>
      <c r="EW8" s="351"/>
      <c r="EX8" s="351"/>
      <c r="EY8" s="351"/>
      <c r="EZ8" s="351"/>
      <c r="FA8" s="351"/>
      <c r="FB8" s="351"/>
      <c r="FC8" s="351"/>
      <c r="FD8" s="351"/>
      <c r="FE8" s="351"/>
      <c r="FF8" s="351"/>
      <c r="FG8" s="351"/>
      <c r="FH8" s="351"/>
      <c r="FI8" s="351"/>
      <c r="FJ8" s="351"/>
      <c r="FK8" s="351"/>
      <c r="FL8" s="351"/>
      <c r="FM8" s="351"/>
      <c r="FN8" s="351"/>
      <c r="FO8" s="351"/>
      <c r="FP8" s="351"/>
      <c r="FQ8" s="351"/>
      <c r="FR8" s="351"/>
      <c r="FS8" s="351"/>
      <c r="FT8" s="351"/>
      <c r="FU8" s="351"/>
      <c r="FV8" s="351"/>
      <c r="FW8" s="351"/>
      <c r="FX8" s="351"/>
      <c r="FY8" s="351"/>
      <c r="FZ8" s="351"/>
      <c r="GA8" s="351"/>
      <c r="GB8" s="351"/>
      <c r="GC8" s="351"/>
      <c r="GD8" s="351"/>
      <c r="GE8" s="351"/>
      <c r="GF8" s="351"/>
      <c r="GG8" s="351"/>
      <c r="GH8" s="351"/>
      <c r="GI8" s="351"/>
      <c r="GJ8" s="351"/>
      <c r="GK8" s="351"/>
      <c r="GL8" s="351"/>
      <c r="GM8" s="351"/>
      <c r="GN8" s="351"/>
      <c r="GO8" s="351"/>
      <c r="GP8" s="351"/>
      <c r="GQ8" s="351"/>
      <c r="GR8" s="351"/>
      <c r="GS8" s="351"/>
      <c r="GT8" s="351"/>
      <c r="GU8" s="351"/>
      <c r="GV8" s="351"/>
      <c r="GW8" s="351"/>
      <c r="GX8" s="351"/>
      <c r="GY8" s="351"/>
      <c r="GZ8" s="351"/>
      <c r="HA8" s="351"/>
      <c r="HB8" s="351"/>
      <c r="HC8" s="351"/>
      <c r="HD8" s="351"/>
      <c r="HE8" s="351"/>
      <c r="HF8" s="351"/>
      <c r="HG8" s="351"/>
      <c r="HH8" s="351"/>
      <c r="HI8" s="351"/>
      <c r="HJ8" s="351"/>
      <c r="HK8" s="351"/>
      <c r="HL8" s="351"/>
      <c r="HM8" s="351"/>
      <c r="HN8" s="351"/>
      <c r="HO8" s="351"/>
      <c r="HP8" s="351"/>
      <c r="HQ8" s="351"/>
      <c r="HR8" s="351"/>
      <c r="HS8" s="351"/>
      <c r="HT8" s="351"/>
      <c r="HU8" s="351"/>
      <c r="HV8" s="351"/>
      <c r="HW8" s="351"/>
      <c r="HX8" s="351"/>
      <c r="HY8" s="351"/>
      <c r="HZ8" s="351"/>
      <c r="IA8" s="351"/>
      <c r="IB8" s="351"/>
      <c r="IC8" s="351"/>
      <c r="ID8" s="351"/>
      <c r="IE8" s="351"/>
      <c r="IF8" s="351"/>
      <c r="IG8" s="351"/>
      <c r="IH8" s="351"/>
      <c r="II8" s="351"/>
      <c r="IJ8" s="351"/>
      <c r="IK8" s="351"/>
    </row>
    <row r="9" spans="1:245" s="350" customFormat="1" ht="15" customHeight="1">
      <c r="A9" s="369" t="s">
        <v>675</v>
      </c>
      <c r="B9" s="1535"/>
      <c r="C9" s="370">
        <v>2015</v>
      </c>
      <c r="D9" s="370">
        <v>2016</v>
      </c>
      <c r="E9" s="370">
        <v>2017</v>
      </c>
      <c r="F9" s="370">
        <v>2018</v>
      </c>
      <c r="G9" s="370">
        <v>2019</v>
      </c>
    </row>
    <row r="10" spans="1:245" s="350" customFormat="1" ht="5.0999999999999996" customHeight="1">
      <c r="A10" s="371"/>
      <c r="B10" s="1536"/>
      <c r="C10" s="372"/>
      <c r="D10" s="372"/>
      <c r="E10" s="372"/>
      <c r="F10" s="372"/>
      <c r="G10" s="370"/>
    </row>
    <row r="11" spans="1:245" s="350" customFormat="1" ht="5.0999999999999996" customHeight="1">
      <c r="A11" s="373"/>
      <c r="B11" s="1537"/>
      <c r="C11" s="353"/>
      <c r="D11" s="353"/>
      <c r="E11" s="353"/>
      <c r="F11" s="353"/>
      <c r="G11" s="368"/>
    </row>
    <row r="12" spans="1:245" s="350" customFormat="1" ht="21.75" customHeight="1">
      <c r="A12" s="357" t="s">
        <v>722</v>
      </c>
      <c r="B12" s="1538"/>
      <c r="C12" s="353"/>
    </row>
    <row r="13" spans="1:245" s="350" customFormat="1" ht="21.75" customHeight="1">
      <c r="A13" s="82" t="s">
        <v>723</v>
      </c>
      <c r="B13" s="1538" t="s">
        <v>438</v>
      </c>
      <c r="C13" s="1611">
        <v>23318</v>
      </c>
      <c r="D13" s="2385">
        <v>23487</v>
      </c>
      <c r="E13" s="1679">
        <v>23496</v>
      </c>
      <c r="F13" s="1679">
        <v>23752</v>
      </c>
      <c r="G13" s="1241">
        <v>24706</v>
      </c>
    </row>
    <row r="14" spans="1:245" s="350" customFormat="1" ht="21.75" customHeight="1">
      <c r="A14" s="82" t="s">
        <v>724</v>
      </c>
      <c r="B14" s="1538" t="s">
        <v>353</v>
      </c>
      <c r="C14" s="1612">
        <v>2480</v>
      </c>
      <c r="D14" s="1612">
        <v>2484</v>
      </c>
      <c r="E14" s="1612">
        <v>2489</v>
      </c>
      <c r="F14" s="1612">
        <v>2493</v>
      </c>
      <c r="G14" s="1241">
        <v>2496</v>
      </c>
    </row>
    <row r="15" spans="1:245" s="350" customFormat="1" ht="21.75" customHeight="1">
      <c r="A15" s="82" t="s">
        <v>725</v>
      </c>
      <c r="B15" s="1538" t="s">
        <v>353</v>
      </c>
      <c r="C15" s="1611">
        <v>79</v>
      </c>
      <c r="D15" s="1663">
        <v>79</v>
      </c>
      <c r="E15" s="1663">
        <v>81</v>
      </c>
      <c r="F15" s="1663">
        <v>82</v>
      </c>
      <c r="G15" s="1241">
        <v>84</v>
      </c>
    </row>
    <row r="16" spans="1:245" s="350" customFormat="1" ht="21.75" customHeight="1">
      <c r="A16" s="82" t="s">
        <v>726</v>
      </c>
      <c r="B16" s="1538" t="s">
        <v>739</v>
      </c>
      <c r="C16" s="1611">
        <v>1646</v>
      </c>
      <c r="D16" s="1611">
        <v>1592</v>
      </c>
      <c r="E16" s="1611">
        <v>1605</v>
      </c>
      <c r="F16" s="1611">
        <v>1614</v>
      </c>
      <c r="G16" s="1241">
        <v>1587</v>
      </c>
    </row>
    <row r="17" spans="1:7" s="350" customFormat="1" ht="21.75" customHeight="1">
      <c r="A17" s="82" t="s">
        <v>727</v>
      </c>
      <c r="B17" s="1538" t="s">
        <v>739</v>
      </c>
      <c r="C17" s="1611">
        <v>1621</v>
      </c>
      <c r="D17" s="358">
        <v>1582</v>
      </c>
      <c r="E17" s="1611">
        <v>1581</v>
      </c>
      <c r="F17" s="1611">
        <v>1602.7019999999998</v>
      </c>
      <c r="G17" s="1241">
        <v>1558</v>
      </c>
    </row>
    <row r="18" spans="1:7" s="350" customFormat="1" ht="21.75" customHeight="1">
      <c r="A18" s="82" t="s">
        <v>728</v>
      </c>
      <c r="B18" s="1538" t="s">
        <v>331</v>
      </c>
      <c r="C18" s="1610">
        <v>98.5</v>
      </c>
      <c r="D18" s="360">
        <v>99.4</v>
      </c>
      <c r="E18" s="1275">
        <f>E17*100/E16</f>
        <v>98.504672897196258</v>
      </c>
      <c r="F18" s="1275">
        <v>99.3</v>
      </c>
      <c r="G18" s="1241">
        <v>98.3</v>
      </c>
    </row>
    <row r="19" spans="1:7" s="350" customFormat="1" ht="21.75" customHeight="1">
      <c r="A19" s="82" t="s">
        <v>729</v>
      </c>
      <c r="B19" s="1538" t="s">
        <v>353</v>
      </c>
      <c r="C19" s="1611">
        <v>2331</v>
      </c>
      <c r="D19" s="1611">
        <v>2356</v>
      </c>
      <c r="E19" s="1611">
        <f>E21+E20</f>
        <v>2364</v>
      </c>
      <c r="F19" s="1611">
        <v>2415</v>
      </c>
      <c r="G19" s="1241">
        <v>2418</v>
      </c>
    </row>
    <row r="20" spans="1:7" s="350" customFormat="1" ht="21.75" customHeight="1">
      <c r="A20" s="82" t="s">
        <v>730</v>
      </c>
      <c r="B20" s="1538" t="s">
        <v>353</v>
      </c>
      <c r="C20" s="1611">
        <v>151</v>
      </c>
      <c r="D20" s="1664">
        <v>146</v>
      </c>
      <c r="E20" s="1611">
        <v>154</v>
      </c>
      <c r="F20" s="1611">
        <v>155</v>
      </c>
      <c r="G20" s="1241">
        <v>156</v>
      </c>
    </row>
    <row r="21" spans="1:7" s="350" customFormat="1" ht="21.75" customHeight="1">
      <c r="A21" s="82" t="s">
        <v>731</v>
      </c>
      <c r="B21" s="1538" t="s">
        <v>353</v>
      </c>
      <c r="C21" s="1611">
        <v>2180</v>
      </c>
      <c r="D21" s="1611">
        <v>2210</v>
      </c>
      <c r="E21" s="1611">
        <v>2210</v>
      </c>
      <c r="F21" s="1611">
        <v>2260</v>
      </c>
      <c r="G21" s="1241">
        <v>2262</v>
      </c>
    </row>
    <row r="22" spans="1:7" s="350" customFormat="1" ht="21.75" customHeight="1">
      <c r="A22" s="82" t="s">
        <v>732</v>
      </c>
      <c r="B22" s="1538" t="s">
        <v>353</v>
      </c>
      <c r="C22" s="1611">
        <v>1</v>
      </c>
      <c r="D22" s="1665">
        <v>1</v>
      </c>
      <c r="E22" s="1241">
        <v>1</v>
      </c>
      <c r="F22" s="1241">
        <v>1</v>
      </c>
      <c r="G22" s="1241">
        <v>1</v>
      </c>
    </row>
    <row r="23" spans="1:7" s="350" customFormat="1" ht="21.75" customHeight="1">
      <c r="A23" s="361" t="s">
        <v>689</v>
      </c>
      <c r="B23" s="1539"/>
      <c r="C23" s="353"/>
      <c r="D23" s="1611"/>
      <c r="E23" s="1611"/>
    </row>
    <row r="24" spans="1:7" s="350" customFormat="1" ht="23.1" customHeight="1">
      <c r="A24" s="82" t="s">
        <v>723</v>
      </c>
      <c r="B24" s="1538" t="s">
        <v>438</v>
      </c>
      <c r="C24" s="359">
        <v>5220</v>
      </c>
      <c r="D24" s="1611">
        <v>5234</v>
      </c>
      <c r="E24" s="1679">
        <v>5222.8999999999996</v>
      </c>
      <c r="F24" s="1611">
        <v>5391</v>
      </c>
      <c r="G24" s="1611">
        <v>5420</v>
      </c>
    </row>
    <row r="25" spans="1:7" s="350" customFormat="1" ht="23.1" customHeight="1">
      <c r="A25" s="82" t="s">
        <v>724</v>
      </c>
      <c r="B25" s="1538" t="s">
        <v>353</v>
      </c>
      <c r="C25" s="359">
        <v>538</v>
      </c>
      <c r="D25" s="1611">
        <v>549</v>
      </c>
      <c r="E25" s="1664">
        <v>561</v>
      </c>
      <c r="F25" s="1611">
        <v>563</v>
      </c>
      <c r="G25" s="1611">
        <v>568</v>
      </c>
    </row>
    <row r="26" spans="1:7" s="350" customFormat="1" ht="23.1" customHeight="1">
      <c r="A26" s="82" t="s">
        <v>733</v>
      </c>
      <c r="B26" s="1538" t="s">
        <v>353</v>
      </c>
      <c r="C26" s="359">
        <v>780</v>
      </c>
      <c r="D26" s="1611">
        <v>783</v>
      </c>
      <c r="E26" s="1666">
        <v>787</v>
      </c>
      <c r="F26" s="1611">
        <v>790</v>
      </c>
      <c r="G26" s="1611">
        <v>825</v>
      </c>
    </row>
    <row r="27" spans="1:7" s="350" customFormat="1" ht="27.75" customHeight="1">
      <c r="A27" s="362" t="s">
        <v>734</v>
      </c>
      <c r="B27" s="877" t="s">
        <v>353</v>
      </c>
      <c r="C27" s="359">
        <v>10</v>
      </c>
      <c r="D27" s="1611">
        <v>12</v>
      </c>
      <c r="E27" s="1667">
        <v>12</v>
      </c>
      <c r="F27" s="1611">
        <v>17</v>
      </c>
      <c r="G27" s="1611">
        <v>24</v>
      </c>
    </row>
    <row r="28" spans="1:7" s="350" customFormat="1" ht="23.1" customHeight="1">
      <c r="A28" s="362" t="s">
        <v>735</v>
      </c>
      <c r="B28" s="877" t="s">
        <v>740</v>
      </c>
      <c r="C28" s="2386">
        <v>58</v>
      </c>
      <c r="D28" s="1611">
        <v>62</v>
      </c>
      <c r="E28" s="1680">
        <v>62</v>
      </c>
      <c r="F28" s="1611">
        <v>62</v>
      </c>
      <c r="G28" s="1611">
        <v>64</v>
      </c>
    </row>
    <row r="29" spans="1:7" s="350" customFormat="1" ht="23.1" customHeight="1">
      <c r="A29" s="82" t="s">
        <v>736</v>
      </c>
      <c r="B29" s="1538" t="s">
        <v>739</v>
      </c>
      <c r="C29" s="359">
        <v>455</v>
      </c>
      <c r="D29" s="1611">
        <v>426</v>
      </c>
      <c r="E29" s="2387">
        <v>414</v>
      </c>
      <c r="F29" s="1611">
        <v>420</v>
      </c>
      <c r="G29" s="1611">
        <v>347</v>
      </c>
    </row>
    <row r="30" spans="1:7" s="350" customFormat="1" ht="23.1" customHeight="1">
      <c r="A30" s="82" t="s">
        <v>737</v>
      </c>
      <c r="B30" s="1538" t="s">
        <v>739</v>
      </c>
      <c r="C30" s="359">
        <v>115</v>
      </c>
      <c r="D30" s="1611">
        <v>107</v>
      </c>
      <c r="E30" s="2387">
        <v>108</v>
      </c>
      <c r="F30" s="1611">
        <v>113</v>
      </c>
      <c r="G30" s="1611">
        <v>93</v>
      </c>
    </row>
    <row r="31" spans="1:7" s="350" customFormat="1" ht="23.1" customHeight="1">
      <c r="A31" s="362" t="s">
        <v>738</v>
      </c>
      <c r="B31" s="877" t="s">
        <v>331</v>
      </c>
      <c r="C31" s="1460">
        <v>25.3</v>
      </c>
      <c r="D31" s="1460">
        <v>25.1</v>
      </c>
      <c r="E31" s="1460">
        <v>26.1</v>
      </c>
      <c r="F31" s="1275">
        <f t="shared" ref="F31" si="0">F30/F29*100</f>
        <v>26.904761904761905</v>
      </c>
      <c r="G31" s="1275">
        <v>26.8</v>
      </c>
    </row>
    <row r="32" spans="1:7" ht="5.0999999999999996" customHeight="1">
      <c r="A32" s="374"/>
      <c r="B32" s="374"/>
      <c r="C32" s="2382"/>
      <c r="D32" s="2382"/>
      <c r="E32" s="2382"/>
      <c r="F32" s="2382"/>
      <c r="G32" s="374"/>
    </row>
    <row r="33" spans="1:15" ht="5.0999999999999996" customHeight="1">
      <c r="A33" s="356"/>
      <c r="B33" s="356"/>
      <c r="C33" s="356"/>
      <c r="D33" s="356"/>
      <c r="E33" s="356"/>
      <c r="F33" s="356"/>
    </row>
    <row r="34" spans="1:15" s="350" customFormat="1" ht="62.25" customHeight="1">
      <c r="A34" s="2837" t="s">
        <v>1232</v>
      </c>
      <c r="B34" s="2837"/>
      <c r="C34" s="2837"/>
      <c r="D34" s="2837"/>
      <c r="E34" s="2837"/>
      <c r="F34" s="2837"/>
      <c r="G34" s="2837"/>
      <c r="H34" s="2709"/>
      <c r="I34" s="1650"/>
      <c r="J34" s="1650"/>
      <c r="K34" s="1650"/>
      <c r="L34" s="1650"/>
      <c r="M34" s="1650"/>
      <c r="N34" s="1650"/>
      <c r="O34" s="1650"/>
    </row>
    <row r="35" spans="1:15" s="350" customFormat="1" ht="12" customHeight="1">
      <c r="A35" s="353" t="s">
        <v>497</v>
      </c>
      <c r="B35" s="353"/>
      <c r="C35" s="353"/>
      <c r="D35" s="353"/>
    </row>
    <row r="36" spans="1:15" s="350" customFormat="1" ht="20.100000000000001" customHeight="1">
      <c r="A36" s="353"/>
      <c r="B36" s="353"/>
      <c r="C36" s="353"/>
      <c r="D36" s="353"/>
    </row>
    <row r="37" spans="1:15" s="350" customFormat="1" ht="20.100000000000001" customHeight="1">
      <c r="A37" s="353"/>
      <c r="B37" s="353"/>
      <c r="C37" s="353"/>
      <c r="D37" s="353"/>
    </row>
    <row r="38" spans="1:15" s="350" customFormat="1" ht="20.100000000000001" customHeight="1">
      <c r="A38" s="353"/>
      <c r="B38" s="353"/>
      <c r="C38" s="353"/>
      <c r="D38" s="353"/>
    </row>
    <row r="39" spans="1:15" s="350" customFormat="1" ht="20.100000000000001" customHeight="1">
      <c r="A39" s="353"/>
      <c r="B39" s="353"/>
      <c r="C39" s="353"/>
      <c r="D39" s="353"/>
    </row>
    <row r="40" spans="1:15" s="350" customFormat="1" ht="20.100000000000001" customHeight="1">
      <c r="A40" s="353"/>
      <c r="B40" s="353"/>
      <c r="C40" s="353"/>
      <c r="D40" s="353"/>
    </row>
    <row r="41" spans="1:15" s="350" customFormat="1" ht="20.100000000000001" customHeight="1">
      <c r="A41" s="353"/>
      <c r="B41" s="353"/>
      <c r="C41" s="353"/>
      <c r="D41" s="353"/>
    </row>
    <row r="42" spans="1:15" s="350" customFormat="1" ht="20.100000000000001" customHeight="1">
      <c r="A42" s="353"/>
      <c r="B42" s="353"/>
      <c r="C42" s="353"/>
      <c r="D42" s="353"/>
    </row>
    <row r="43" spans="1:15" s="350" customFormat="1" ht="20.100000000000001" customHeight="1"/>
    <row r="44" spans="1:15" s="350" customFormat="1" ht="20.100000000000001" customHeight="1"/>
    <row r="45" spans="1:15" s="350" customFormat="1" ht="16.5" customHeight="1"/>
    <row r="46" spans="1:15" s="350" customFormat="1" ht="16.5" customHeight="1"/>
    <row r="47" spans="1:15" s="350" customFormat="1" ht="16.5" customHeight="1"/>
    <row r="48" spans="1:15" s="350" customFormat="1" ht="16.5" customHeight="1"/>
    <row r="49" s="350" customFormat="1" ht="16.5" customHeight="1"/>
    <row r="50" s="350" customFormat="1" ht="16.5" customHeight="1"/>
    <row r="51" s="350" customFormat="1" ht="16.5" customHeight="1"/>
    <row r="52" s="350" customFormat="1" ht="16.5" customHeight="1"/>
    <row r="53" s="350" customFormat="1" ht="16.5" customHeight="1"/>
    <row r="54" s="350" customFormat="1" ht="16.5" customHeight="1"/>
    <row r="55" s="350" customFormat="1" ht="16.5" customHeight="1"/>
    <row r="56" s="350" customFormat="1" ht="16.5" customHeight="1"/>
    <row r="57" s="350" customFormat="1" ht="16.5" customHeight="1"/>
    <row r="58" s="350" customFormat="1" ht="16.5" customHeight="1"/>
    <row r="59" s="350" customFormat="1" ht="16.5" customHeight="1"/>
    <row r="60" s="350" customFormat="1" ht="16.5" customHeight="1"/>
    <row r="61" s="350" customFormat="1" ht="16.5" customHeight="1"/>
    <row r="62" s="350" customFormat="1" ht="16.5" customHeight="1"/>
    <row r="63" s="350" customFormat="1" ht="16.5" customHeight="1"/>
    <row r="64" s="350" customFormat="1" ht="16.5" customHeight="1"/>
    <row r="65" s="350" customFormat="1" ht="16.5" customHeight="1"/>
    <row r="66" s="350" customFormat="1" ht="16.5" customHeight="1"/>
    <row r="67" s="350" customFormat="1" ht="16.5" customHeight="1"/>
    <row r="68" s="350" customFormat="1" ht="16.5" customHeight="1"/>
    <row r="69" s="350" customFormat="1" ht="16.5" customHeight="1"/>
    <row r="70" s="350" customFormat="1" ht="16.5" customHeight="1"/>
    <row r="71" s="350" customFormat="1" ht="16.5" customHeight="1"/>
    <row r="72" s="350" customFormat="1" ht="16.5" customHeight="1"/>
    <row r="73" s="350" customFormat="1" ht="16.5" customHeight="1"/>
    <row r="74" s="350" customFormat="1" ht="16.5" customHeight="1"/>
    <row r="75" s="350" customFormat="1" ht="16.5" customHeight="1"/>
    <row r="76" s="350" customFormat="1" ht="16.5" customHeight="1"/>
    <row r="77" s="350" customFormat="1" ht="16.5" customHeight="1"/>
    <row r="78" s="350" customFormat="1" ht="16.5" customHeight="1"/>
    <row r="79" s="350" customFormat="1" ht="16.5" customHeight="1"/>
    <row r="80" s="350" customFormat="1" ht="16.5" customHeight="1"/>
    <row r="81" s="350" customFormat="1" ht="16.5" customHeight="1"/>
    <row r="82" s="350" customFormat="1" ht="16.5" customHeight="1"/>
    <row r="83" s="350" customFormat="1" ht="16.5" customHeight="1"/>
    <row r="84" s="350" customFormat="1" ht="16.5" customHeight="1"/>
    <row r="85" s="350" customFormat="1" ht="16.5" customHeight="1"/>
    <row r="86" s="350" customFormat="1" ht="16.5" customHeight="1"/>
    <row r="87" s="350" customFormat="1" ht="16.5" customHeight="1"/>
    <row r="88" s="350" customFormat="1" ht="16.5" customHeight="1"/>
    <row r="89" s="350" customFormat="1" ht="16.5" customHeight="1"/>
    <row r="90" s="350" customFormat="1" ht="16.5" customHeight="1"/>
    <row r="91" s="350" customFormat="1" ht="16.5" customHeight="1"/>
    <row r="92" s="350" customFormat="1" ht="16.5" customHeight="1"/>
    <row r="93" s="350" customFormat="1" ht="16.5" customHeight="1"/>
    <row r="94" s="350" customFormat="1" ht="16.5" customHeight="1"/>
    <row r="95" s="350" customFormat="1" ht="16.5" customHeight="1"/>
    <row r="96" s="350" customFormat="1" ht="16.5" customHeight="1"/>
    <row r="97" s="350" customFormat="1" ht="16.5" customHeight="1"/>
    <row r="98" s="350" customFormat="1" ht="16.5" customHeight="1"/>
    <row r="99" s="350" customFormat="1" ht="16.5" customHeight="1"/>
    <row r="100" s="350" customFormat="1" ht="16.5" customHeight="1"/>
    <row r="101" s="350" customFormat="1" ht="16.5" customHeight="1"/>
    <row r="102" s="350" customFormat="1" ht="16.5" customHeight="1"/>
    <row r="103" s="350" customFormat="1" ht="16.5" customHeight="1"/>
    <row r="104" s="350" customFormat="1" ht="16.5" customHeight="1"/>
    <row r="105" s="350" customFormat="1" ht="16.5" customHeight="1"/>
    <row r="106" s="350" customFormat="1" ht="16.5" customHeight="1"/>
    <row r="107" s="350" customFormat="1" ht="16.5" customHeight="1"/>
    <row r="108" s="350" customFormat="1" ht="16.5" customHeight="1"/>
    <row r="109" s="350" customFormat="1" ht="16.5" customHeight="1"/>
    <row r="110" s="350" customFormat="1" ht="16.5" customHeight="1"/>
    <row r="111" s="350" customFormat="1" ht="16.5" customHeight="1"/>
    <row r="112" s="350" customFormat="1" ht="16.5" customHeight="1"/>
    <row r="113" s="350" customFormat="1" ht="16.5" customHeight="1"/>
    <row r="114" s="350" customFormat="1" ht="16.5" customHeight="1"/>
    <row r="115" s="350" customFormat="1" ht="16.5" customHeight="1"/>
    <row r="116" s="350" customFormat="1" ht="16.5" customHeight="1"/>
    <row r="117" s="350" customFormat="1" ht="16.5" customHeight="1"/>
    <row r="118" s="350" customFormat="1" ht="16.5" customHeight="1"/>
    <row r="119" s="350" customFormat="1" ht="16.5" customHeight="1"/>
    <row r="120" s="350" customFormat="1" ht="16.5" customHeight="1"/>
    <row r="121" s="350" customFormat="1" ht="16.5" customHeight="1"/>
    <row r="122" s="350" customFormat="1" ht="16.5" customHeight="1"/>
    <row r="123" s="350" customFormat="1" ht="16.5" customHeight="1"/>
    <row r="124" s="350" customFormat="1" ht="16.5" customHeight="1"/>
    <row r="125" s="350" customFormat="1" ht="16.5" customHeight="1"/>
    <row r="126" s="350" customFormat="1" ht="16.5" customHeight="1"/>
    <row r="127" s="350" customFormat="1" ht="16.5" customHeight="1"/>
    <row r="128" s="350" customFormat="1" ht="16.5" customHeight="1"/>
    <row r="129" s="350" customFormat="1" ht="16.5" customHeight="1"/>
    <row r="130" s="350" customFormat="1" ht="16.5" customHeight="1"/>
    <row r="131" s="350" customFormat="1" ht="16.5" customHeight="1"/>
    <row r="132" s="350" customFormat="1" ht="16.5" customHeight="1"/>
    <row r="133" s="350" customFormat="1" ht="16.5" customHeight="1"/>
    <row r="134" s="350" customFormat="1" ht="16.5" customHeight="1"/>
    <row r="135" s="350" customFormat="1" ht="16.5" customHeight="1"/>
    <row r="136" s="350" customFormat="1" ht="16.5" customHeight="1"/>
    <row r="137" s="350" customFormat="1" ht="16.5" customHeight="1"/>
    <row r="138" s="350" customFormat="1" ht="16.5" customHeight="1"/>
    <row r="139" s="350" customFormat="1" ht="16.5" customHeight="1"/>
    <row r="140" s="350" customFormat="1" ht="16.5" customHeight="1"/>
    <row r="141" s="350" customFormat="1" ht="16.5" customHeight="1"/>
    <row r="142" s="350" customFormat="1" ht="16.5" customHeight="1"/>
    <row r="143" s="350" customFormat="1" ht="16.5" customHeight="1"/>
    <row r="144" s="350" customFormat="1" ht="16.5" customHeight="1"/>
    <row r="145" s="350" customFormat="1" ht="16.5" customHeight="1"/>
    <row r="146" s="350" customFormat="1" ht="16.5" customHeight="1"/>
    <row r="147" s="350" customFormat="1" ht="16.5" customHeight="1"/>
    <row r="148" s="350" customFormat="1" ht="16.5" customHeight="1"/>
    <row r="149" s="350" customFormat="1" ht="16.5" customHeight="1"/>
    <row r="150" s="350" customFormat="1" ht="16.5" customHeight="1"/>
    <row r="151" s="350" customFormat="1" ht="16.5" customHeight="1"/>
    <row r="152" s="350" customFormat="1" ht="16.5" customHeight="1"/>
    <row r="153" s="350" customFormat="1" ht="16.5" customHeight="1"/>
    <row r="154" s="350" customFormat="1" ht="16.5" customHeight="1"/>
    <row r="155" s="350" customFormat="1" ht="16.5" customHeight="1"/>
    <row r="156" s="350" customFormat="1" ht="16.5" customHeight="1"/>
    <row r="157" s="350" customFormat="1" ht="16.5" customHeight="1"/>
    <row r="158" s="350" customFormat="1" ht="16.5" customHeight="1"/>
    <row r="159" s="350" customFormat="1" ht="16.5" customHeight="1"/>
    <row r="160" s="350" customFormat="1" ht="16.5" customHeight="1"/>
    <row r="161" s="350" customFormat="1" ht="16.5" customHeight="1"/>
    <row r="162" s="350" customFormat="1" ht="16.5" customHeight="1"/>
    <row r="163" s="350" customFormat="1" ht="16.5" customHeight="1"/>
    <row r="164" s="350" customFormat="1" ht="16.5" customHeight="1"/>
    <row r="165" s="350" customFormat="1" ht="16.5" customHeight="1"/>
    <row r="166" s="350" customFormat="1" ht="16.5" customHeight="1"/>
    <row r="167" s="350" customFormat="1" ht="16.5" customHeight="1"/>
    <row r="168" s="350" customFormat="1" ht="16.5" customHeight="1"/>
    <row r="169" s="350" customFormat="1" ht="16.5" customHeight="1"/>
    <row r="170" s="350" customFormat="1" ht="16.5" customHeight="1"/>
    <row r="171" s="350" customFormat="1" ht="16.5" customHeight="1"/>
    <row r="172" s="350" customFormat="1" ht="16.5" customHeight="1"/>
    <row r="173" s="350" customFormat="1" ht="16.5" customHeight="1"/>
    <row r="174" s="350" customFormat="1" ht="16.5" customHeight="1"/>
    <row r="175" s="350" customFormat="1" ht="16.5" customHeight="1"/>
    <row r="176" s="350" customFormat="1" ht="16.5" customHeight="1"/>
    <row r="177" s="350" customFormat="1" ht="16.5" customHeight="1"/>
    <row r="178" s="350" customFormat="1" ht="16.5" customHeight="1"/>
    <row r="179" s="350" customFormat="1" ht="16.5" customHeight="1"/>
    <row r="180" s="350" customFormat="1" ht="16.5" customHeight="1"/>
    <row r="181" s="350" customFormat="1" ht="16.5" customHeight="1"/>
    <row r="182" s="350" customFormat="1" ht="16.5" customHeight="1"/>
    <row r="183" s="350" customFormat="1" ht="16.5" customHeight="1"/>
    <row r="184" s="350" customFormat="1" ht="16.5" customHeight="1"/>
    <row r="185" s="350" customFormat="1" ht="16.5" customHeight="1"/>
    <row r="186" s="350" customFormat="1" ht="16.5" customHeight="1"/>
    <row r="187" s="350" customFormat="1" ht="16.5" customHeight="1"/>
    <row r="188" s="350" customFormat="1" ht="16.5" customHeight="1"/>
    <row r="189" s="350" customFormat="1" ht="16.5" customHeight="1"/>
    <row r="190" s="350" customFormat="1" ht="16.5" customHeight="1"/>
    <row r="191" s="350" customFormat="1" ht="16.5" customHeight="1"/>
    <row r="192" s="350" customFormat="1" ht="16.5" customHeight="1"/>
    <row r="193" s="350" customFormat="1" ht="16.5" customHeight="1"/>
    <row r="194" s="350" customFormat="1" ht="16.5" customHeight="1"/>
    <row r="195" s="350" customFormat="1" ht="16.5" customHeight="1"/>
    <row r="196" s="350" customFormat="1" ht="16.5" customHeight="1"/>
    <row r="197" s="350" customFormat="1" ht="16.5" customHeight="1"/>
    <row r="198" s="350" customFormat="1" ht="16.5" customHeight="1"/>
    <row r="199" s="350" customFormat="1" ht="16.5" customHeight="1"/>
    <row r="200" s="350" customFormat="1" ht="16.5" customHeight="1"/>
    <row r="201" s="350" customFormat="1" ht="16.5" customHeight="1"/>
    <row r="202" s="350" customFormat="1" ht="16.5" customHeight="1"/>
    <row r="203" s="350" customFormat="1" ht="16.5" customHeight="1"/>
    <row r="204" s="350" customFormat="1" ht="16.5" customHeight="1"/>
    <row r="205" s="350" customFormat="1" ht="16.5" customHeight="1"/>
    <row r="206" s="350" customFormat="1" ht="16.5" customHeight="1"/>
    <row r="207" s="350" customFormat="1" ht="16.5" customHeight="1"/>
    <row r="208" s="350" customFormat="1" ht="16.5" customHeight="1"/>
    <row r="209" s="350" customFormat="1" ht="16.5" customHeight="1"/>
    <row r="210" s="350" customFormat="1" ht="16.5" customHeight="1"/>
    <row r="211" s="350" customFormat="1" ht="16.5" customHeight="1"/>
    <row r="212" s="350" customFormat="1" ht="16.5" customHeight="1"/>
    <row r="213" s="350" customFormat="1" ht="16.5" customHeight="1"/>
    <row r="214" s="350" customFormat="1" ht="16.5" customHeight="1"/>
    <row r="215" s="350" customFormat="1" ht="16.5" customHeight="1"/>
    <row r="216" s="350" customFormat="1" ht="16.5" customHeight="1"/>
    <row r="217" s="350" customFormat="1" ht="16.5" customHeight="1"/>
    <row r="218" s="350" customFormat="1" ht="16.5" customHeight="1"/>
    <row r="219" s="350" customFormat="1" ht="16.5" customHeight="1"/>
    <row r="220" s="350" customFormat="1" ht="16.5" customHeight="1"/>
    <row r="221" s="350" customFormat="1" ht="16.5" customHeight="1"/>
    <row r="222" s="350" customFormat="1" ht="16.5" customHeight="1"/>
    <row r="223" s="350" customFormat="1" ht="16.5" customHeight="1"/>
    <row r="224" s="350" customFormat="1" ht="16.5" customHeight="1"/>
    <row r="225" s="350" customFormat="1" ht="16.5" customHeight="1"/>
    <row r="226" s="350" customFormat="1" ht="16.5" customHeight="1"/>
    <row r="227" s="350" customFormat="1" ht="16.5" customHeight="1"/>
    <row r="228" s="350" customFormat="1" ht="16.5" customHeight="1"/>
    <row r="229" s="350" customFormat="1" ht="16.5" customHeight="1"/>
    <row r="230" s="350" customFormat="1" ht="16.5" customHeight="1"/>
    <row r="231" s="350" customFormat="1" ht="16.5" customHeight="1"/>
    <row r="232" s="350" customFormat="1" ht="16.5" customHeight="1"/>
    <row r="233" s="350" customFormat="1" ht="16.5" customHeight="1"/>
    <row r="234" s="350" customFormat="1" ht="16.5" customHeight="1"/>
    <row r="235" s="350" customFormat="1" ht="16.5" customHeight="1"/>
    <row r="236" s="350" customFormat="1" ht="16.5" customHeight="1"/>
    <row r="237" s="350" customFormat="1" ht="16.5" customHeight="1"/>
    <row r="238" s="350" customFormat="1" ht="16.5" customHeight="1"/>
    <row r="239" s="350" customFormat="1" ht="16.5" customHeight="1"/>
    <row r="240" s="350" customFormat="1" ht="16.5" customHeight="1"/>
    <row r="241" s="350" customFormat="1" ht="16.5" customHeight="1"/>
    <row r="242" s="350" customFormat="1" ht="16.5" customHeight="1"/>
    <row r="243" s="350" customFormat="1" ht="16.5" customHeight="1"/>
    <row r="244" s="350" customFormat="1" ht="16.5" customHeight="1"/>
    <row r="245" s="350" customFormat="1" ht="16.5" customHeight="1"/>
    <row r="246" s="350" customFormat="1" ht="16.5" customHeight="1"/>
    <row r="247" s="350" customFormat="1" ht="16.5" customHeight="1"/>
    <row r="248" s="350" customFormat="1" ht="16.5" customHeight="1"/>
    <row r="249" s="350" customFormat="1" ht="16.5" customHeight="1"/>
    <row r="250" s="350" customFormat="1" ht="16.5" customHeight="1"/>
    <row r="251" s="350" customFormat="1" ht="16.5" customHeight="1"/>
    <row r="252" s="350" customFormat="1" ht="16.5" customHeight="1"/>
    <row r="253" s="350" customFormat="1" ht="16.5" customHeight="1"/>
    <row r="254" s="350" customFormat="1" ht="16.5" customHeight="1"/>
    <row r="255" s="350" customFormat="1" ht="16.5" customHeight="1"/>
    <row r="256" s="350" customFormat="1" ht="16.5" customHeight="1"/>
    <row r="257" s="350" customFormat="1" ht="16.5" customHeight="1"/>
    <row r="258" s="350" customFormat="1" ht="16.5" customHeight="1"/>
    <row r="259" s="350" customFormat="1" ht="16.5" customHeight="1"/>
    <row r="260" s="350" customFormat="1" ht="16.5" customHeight="1"/>
    <row r="261" s="350" customFormat="1" ht="16.5" customHeight="1"/>
    <row r="262" s="350" customFormat="1" ht="16.5" customHeight="1"/>
    <row r="263" s="350" customFormat="1" ht="16.5" customHeight="1"/>
    <row r="264" s="350" customFormat="1" ht="16.5" customHeight="1"/>
    <row r="265" s="350" customFormat="1" ht="16.5" customHeight="1"/>
    <row r="266" s="350" customFormat="1" ht="16.5" customHeight="1"/>
    <row r="267" s="350" customFormat="1" ht="16.5" customHeight="1"/>
    <row r="268" s="350" customFormat="1" ht="16.5" customHeight="1"/>
    <row r="269" s="350" customFormat="1" ht="16.5" customHeight="1"/>
    <row r="270" s="350" customFormat="1" ht="16.5" customHeight="1"/>
    <row r="271" s="350" customFormat="1" ht="16.5" customHeight="1"/>
    <row r="272" s="350" customFormat="1" ht="16.5" customHeight="1"/>
    <row r="273" s="350" customFormat="1" ht="16.5" customHeight="1"/>
    <row r="274" s="350" customFormat="1" ht="16.5" customHeight="1"/>
    <row r="275" s="350" customFormat="1" ht="16.5" customHeight="1"/>
    <row r="276" s="350" customFormat="1" ht="16.5" customHeight="1"/>
    <row r="277" s="350" customFormat="1" ht="16.5" customHeight="1"/>
    <row r="278" s="350" customFormat="1" ht="16.5" customHeight="1"/>
    <row r="279" s="350" customFormat="1" ht="16.5" customHeight="1"/>
    <row r="280" s="350" customFormat="1" ht="16.5" customHeight="1"/>
    <row r="281" s="350" customFormat="1" ht="16.5" customHeight="1"/>
    <row r="282" s="350" customFormat="1" ht="16.5" customHeight="1"/>
    <row r="283" s="350" customFormat="1" ht="16.5" customHeight="1"/>
    <row r="284" s="350" customFormat="1" ht="16.5" customHeight="1"/>
    <row r="285" s="350" customFormat="1" ht="16.5" customHeight="1"/>
    <row r="286" s="350" customFormat="1" ht="16.5" customHeight="1"/>
    <row r="287" s="350" customFormat="1" ht="16.5" customHeight="1"/>
    <row r="288" s="350" customFormat="1" ht="16.5" customHeight="1"/>
    <row r="289" s="350" customFormat="1" ht="16.5" customHeight="1"/>
    <row r="290" s="350" customFormat="1" ht="16.5" customHeight="1"/>
    <row r="291" s="350" customFormat="1" ht="16.5" customHeight="1"/>
    <row r="292" s="350" customFormat="1" ht="16.5" customHeight="1"/>
    <row r="293" s="350" customFormat="1" ht="16.5" customHeight="1"/>
    <row r="294" s="350" customFormat="1" ht="16.5" customHeight="1"/>
    <row r="295" s="350" customFormat="1" ht="16.5" customHeight="1"/>
    <row r="296" s="350" customFormat="1" ht="16.5" customHeight="1"/>
    <row r="297" s="350" customFormat="1" ht="16.5" customHeight="1"/>
    <row r="298" s="350" customFormat="1" ht="16.5" customHeight="1"/>
    <row r="299" s="350" customFormat="1" ht="16.5" customHeight="1"/>
    <row r="300" s="350" customFormat="1" ht="16.5" customHeight="1"/>
    <row r="301" s="350" customFormat="1" ht="16.5" customHeight="1"/>
    <row r="302" s="350" customFormat="1" ht="16.5" customHeight="1"/>
    <row r="303" s="350" customFormat="1" ht="16.5" customHeight="1"/>
    <row r="304" s="350" customFormat="1" ht="16.5" customHeight="1"/>
    <row r="305" s="350" customFormat="1" ht="16.5" customHeight="1"/>
    <row r="306" s="350" customFormat="1" ht="16.5" customHeight="1"/>
    <row r="307" s="350" customFormat="1" ht="16.5" customHeight="1"/>
    <row r="308" s="350" customFormat="1" ht="16.5" customHeight="1"/>
    <row r="309" s="350" customFormat="1" ht="16.5" customHeight="1"/>
    <row r="310" s="350" customFormat="1" ht="16.5" customHeight="1"/>
    <row r="311" s="350" customFormat="1" ht="16.5" customHeight="1"/>
    <row r="312" s="350" customFormat="1" ht="16.5" customHeight="1"/>
    <row r="313" s="350" customFormat="1" ht="16.5" customHeight="1"/>
    <row r="314" s="350" customFormat="1" ht="16.5" customHeight="1"/>
    <row r="315" s="350" customFormat="1" ht="16.5" customHeight="1"/>
    <row r="316" s="350" customFormat="1" ht="16.5" customHeight="1"/>
    <row r="317" s="350" customFormat="1" ht="16.5" customHeight="1"/>
    <row r="318" s="350" customFormat="1" ht="16.5" customHeight="1"/>
    <row r="319" s="350" customFormat="1" ht="16.5" customHeight="1"/>
    <row r="320" s="350" customFormat="1" ht="16.5" customHeight="1"/>
    <row r="321" s="350" customFormat="1" ht="16.5" customHeight="1"/>
    <row r="322" s="350" customFormat="1" ht="16.5" customHeight="1"/>
    <row r="323" s="350" customFormat="1" ht="16.5" customHeight="1"/>
    <row r="324" s="350" customFormat="1" ht="16.5" customHeight="1"/>
    <row r="325" s="350" customFormat="1" ht="16.5" customHeight="1"/>
    <row r="326" s="350" customFormat="1" ht="16.5" customHeight="1"/>
    <row r="327" s="350" customFormat="1" ht="16.5" customHeight="1"/>
    <row r="328" s="350" customFormat="1" ht="16.5" customHeight="1"/>
    <row r="329" s="350" customFormat="1" ht="16.5" customHeight="1"/>
    <row r="330" s="350" customFormat="1" ht="16.5" customHeight="1"/>
    <row r="331" s="350" customFormat="1" ht="16.5" customHeight="1"/>
    <row r="332" s="350" customFormat="1" ht="16.5" customHeight="1"/>
    <row r="333" s="350" customFormat="1" ht="16.5" customHeight="1"/>
    <row r="334" s="350" customFormat="1" ht="16.5" customHeight="1"/>
    <row r="335" s="350" customFormat="1" ht="16.5" customHeight="1"/>
    <row r="336" s="350" customFormat="1" ht="16.5" customHeight="1"/>
    <row r="337" s="350" customFormat="1" ht="16.5" customHeight="1"/>
    <row r="338" s="350" customFormat="1" ht="16.5" customHeight="1"/>
    <row r="339" s="350" customFormat="1" ht="16.5" customHeight="1"/>
    <row r="340" s="350" customFormat="1" ht="16.5" customHeight="1"/>
    <row r="341" s="350" customFormat="1" ht="16.5" customHeight="1"/>
    <row r="342" s="350" customFormat="1" ht="16.5" customHeight="1"/>
    <row r="343" s="350" customFormat="1" ht="16.5" customHeight="1"/>
    <row r="344" s="350" customFormat="1" ht="16.5" customHeight="1"/>
    <row r="345" s="350" customFormat="1" ht="16.5" customHeight="1"/>
    <row r="346" s="350" customFormat="1" ht="16.5" customHeight="1"/>
    <row r="347" s="350" customFormat="1" ht="16.5" customHeight="1"/>
    <row r="348" s="350" customFormat="1" ht="16.5" customHeight="1"/>
    <row r="349" s="350" customFormat="1" ht="16.5" customHeight="1"/>
    <row r="350" s="350" customFormat="1" ht="16.5" customHeight="1"/>
    <row r="351" s="350" customFormat="1" ht="16.5" customHeight="1"/>
    <row r="352" s="350" customFormat="1" ht="16.5" customHeight="1"/>
    <row r="353" s="350" customFormat="1" ht="16.5" customHeight="1"/>
    <row r="354" s="350" customFormat="1" ht="16.5" customHeight="1"/>
    <row r="355" s="350" customFormat="1" ht="16.5" customHeight="1"/>
    <row r="356" s="350" customFormat="1" ht="16.5" customHeight="1"/>
    <row r="357" s="350" customFormat="1" ht="16.5" customHeight="1"/>
    <row r="358" s="350" customFormat="1" ht="16.5" customHeight="1"/>
    <row r="359" s="350" customFormat="1" ht="16.5" customHeight="1"/>
    <row r="360" s="350" customFormat="1" ht="16.5" customHeight="1"/>
    <row r="361" s="350" customFormat="1" ht="16.5" customHeight="1"/>
    <row r="362" s="350" customFormat="1" ht="16.5" customHeight="1"/>
    <row r="363" s="350" customFormat="1" ht="16.5" customHeight="1"/>
    <row r="364" s="350" customFormat="1" ht="16.5" customHeight="1"/>
    <row r="365" s="350" customFormat="1" ht="16.5" customHeight="1"/>
    <row r="366" s="350" customFormat="1" ht="16.5" customHeight="1"/>
    <row r="367" s="350" customFormat="1" ht="16.5" customHeight="1"/>
    <row r="368" s="350" customFormat="1" ht="16.5" customHeight="1"/>
    <row r="369" s="350" customFormat="1" ht="16.5" customHeight="1"/>
    <row r="370" s="350" customFormat="1" ht="16.5" customHeight="1"/>
    <row r="371" s="350" customFormat="1" ht="16.5" customHeight="1"/>
    <row r="372" s="350" customFormat="1" ht="16.5" customHeight="1"/>
    <row r="373" s="350" customFormat="1" ht="16.5" customHeight="1"/>
    <row r="374" s="350" customFormat="1" ht="16.5" customHeight="1"/>
    <row r="375" s="350" customFormat="1" ht="16.5" customHeight="1"/>
    <row r="376" s="350" customFormat="1" ht="16.5" customHeight="1"/>
    <row r="377" s="350" customFormat="1" ht="16.5" customHeight="1"/>
    <row r="378" s="350" customFormat="1" ht="16.5" customHeight="1"/>
    <row r="379" s="350" customFormat="1" ht="16.5" customHeight="1"/>
    <row r="380" s="350" customFormat="1" ht="16.5" customHeight="1"/>
    <row r="381" s="350" customFormat="1" ht="16.5" customHeight="1"/>
    <row r="382" s="350" customFormat="1" ht="16.5" customHeight="1"/>
    <row r="383" s="350" customFormat="1" ht="16.5" customHeight="1"/>
    <row r="384" s="350" customFormat="1" ht="16.5" customHeight="1"/>
    <row r="385" s="350" customFormat="1" ht="16.5" customHeight="1"/>
    <row r="386" s="350" customFormat="1" ht="16.5" customHeight="1"/>
    <row r="387" s="350" customFormat="1" ht="16.5" customHeight="1"/>
    <row r="388" s="350" customFormat="1" ht="16.5" customHeight="1"/>
    <row r="389" s="350" customFormat="1" ht="16.5" customHeight="1"/>
    <row r="390" s="350" customFormat="1" ht="16.5" customHeight="1"/>
    <row r="391" s="350" customFormat="1" ht="16.5" customHeight="1"/>
    <row r="392" s="350" customFormat="1" ht="16.5" customHeight="1"/>
    <row r="393" s="350" customFormat="1" ht="16.5" customHeight="1"/>
    <row r="394" s="350" customFormat="1" ht="16.5" customHeight="1"/>
    <row r="395" s="350" customFormat="1" ht="16.5" customHeight="1"/>
    <row r="396" s="350" customFormat="1" ht="16.5" customHeight="1"/>
    <row r="397" s="350" customFormat="1" ht="16.5" customHeight="1"/>
    <row r="398" s="350" customFormat="1" ht="16.5" customHeight="1"/>
    <row r="399" s="350" customFormat="1" ht="16.5" customHeight="1"/>
    <row r="400" s="350" customFormat="1" ht="16.5" customHeight="1"/>
    <row r="401" s="350" customFormat="1" ht="16.5" customHeight="1"/>
    <row r="402" s="350" customFormat="1" ht="16.5" customHeight="1"/>
    <row r="403" s="350" customFormat="1" ht="16.5" customHeight="1"/>
    <row r="404" s="350" customFormat="1" ht="16.5" customHeight="1"/>
    <row r="405" s="350" customFormat="1" ht="16.5" customHeight="1"/>
    <row r="406" s="350" customFormat="1" ht="16.5" customHeight="1"/>
    <row r="407" s="350" customFormat="1" ht="16.5" customHeight="1"/>
    <row r="408" s="350" customFormat="1" ht="16.5" customHeight="1"/>
    <row r="409" s="350" customFormat="1" ht="16.5" customHeight="1"/>
    <row r="410" s="350" customFormat="1" ht="16.5" customHeight="1"/>
    <row r="411" s="350" customFormat="1" ht="16.5" customHeight="1"/>
    <row r="412" s="350" customFormat="1" ht="16.5" customHeight="1"/>
    <row r="413" s="350" customFormat="1" ht="16.5" customHeight="1"/>
    <row r="414" s="350" customFormat="1" ht="16.5" customHeight="1"/>
    <row r="415" s="350" customFormat="1" ht="16.5" customHeight="1"/>
    <row r="416" s="350" customFormat="1" ht="16.5" customHeight="1"/>
    <row r="417" s="350" customFormat="1" ht="16.5" customHeight="1"/>
    <row r="418" s="350" customFormat="1" ht="16.5" customHeight="1"/>
    <row r="419" s="350" customFormat="1" ht="16.5" customHeight="1"/>
    <row r="420" s="350" customFormat="1" ht="16.5" customHeight="1"/>
    <row r="421" s="350" customFormat="1" ht="16.5" customHeight="1"/>
    <row r="422" s="350" customFormat="1" ht="16.5" customHeight="1"/>
    <row r="423" s="350" customFormat="1" ht="16.5" customHeight="1"/>
    <row r="424" s="350" customFormat="1" ht="16.5" customHeight="1"/>
    <row r="425" s="350" customFormat="1" ht="16.5" customHeight="1"/>
    <row r="426" s="350" customFormat="1" ht="16.5" customHeight="1"/>
    <row r="427" s="350" customFormat="1" ht="16.5" customHeight="1"/>
    <row r="428" s="350" customFormat="1" ht="16.5" customHeight="1"/>
    <row r="429" s="350" customFormat="1" ht="16.5" customHeight="1"/>
    <row r="430" s="350" customFormat="1" ht="16.5" customHeight="1"/>
    <row r="431" s="350" customFormat="1" ht="16.5" customHeight="1"/>
    <row r="432" s="350" customFormat="1" ht="16.5" customHeight="1"/>
    <row r="433" s="350" customFormat="1" ht="16.5" customHeight="1"/>
    <row r="434" s="350" customFormat="1" ht="16.5" customHeight="1"/>
    <row r="435" s="350" customFormat="1" ht="16.5" customHeight="1"/>
    <row r="436" s="350" customFormat="1" ht="16.5" customHeight="1"/>
    <row r="437" s="350" customFormat="1" ht="16.5" customHeight="1"/>
    <row r="438" s="350" customFormat="1" ht="16.5" customHeight="1"/>
    <row r="439" s="350" customFormat="1" ht="16.5" customHeight="1"/>
    <row r="440" s="350" customFormat="1" ht="16.5" customHeight="1"/>
    <row r="441" s="350" customFormat="1" ht="16.5" customHeight="1"/>
    <row r="442" s="350" customFormat="1" ht="16.5" customHeight="1"/>
    <row r="443" s="350" customFormat="1" ht="16.5" customHeight="1"/>
    <row r="444" s="350" customFormat="1" ht="16.5" customHeight="1"/>
    <row r="445" s="350" customFormat="1" ht="16.5" customHeight="1"/>
    <row r="446" s="350" customFormat="1" ht="16.5" customHeight="1"/>
    <row r="447" s="350" customFormat="1" ht="16.5" customHeight="1"/>
    <row r="448" s="350" customFormat="1" ht="16.5" customHeight="1"/>
    <row r="449" s="350" customFormat="1" ht="16.5" customHeight="1"/>
    <row r="450" s="350" customFormat="1" ht="16.5" customHeight="1"/>
    <row r="451" s="350" customFormat="1" ht="16.5" customHeight="1"/>
    <row r="452" s="350" customFormat="1" ht="16.5" customHeight="1"/>
    <row r="453" s="350" customFormat="1" ht="16.5" customHeight="1"/>
    <row r="454" s="350" customFormat="1" ht="16.5" customHeight="1"/>
    <row r="455" s="350" customFormat="1" ht="16.5" customHeight="1"/>
    <row r="456" s="350" customFormat="1" ht="16.5" customHeight="1"/>
    <row r="457" s="350" customFormat="1" ht="16.5" customHeight="1"/>
    <row r="458" s="350" customFormat="1" ht="16.5" customHeight="1"/>
    <row r="459" s="350" customFormat="1" ht="16.5" customHeight="1"/>
    <row r="460" s="350" customFormat="1" ht="16.5" customHeight="1"/>
    <row r="461" s="350" customFormat="1" ht="16.5" customHeight="1"/>
    <row r="462" s="350" customFormat="1" ht="16.5" customHeight="1"/>
    <row r="463" s="350" customFormat="1" ht="16.5" customHeight="1"/>
    <row r="464" s="350" customFormat="1" ht="16.5" customHeight="1"/>
    <row r="465" s="350" customFormat="1" ht="16.5" customHeight="1"/>
    <row r="466" s="350" customFormat="1" ht="16.5" customHeight="1"/>
    <row r="467" s="350" customFormat="1" ht="16.5" customHeight="1"/>
    <row r="468" s="350" customFormat="1" ht="16.5" customHeight="1"/>
    <row r="469" s="350" customFormat="1" ht="16.5" customHeight="1"/>
    <row r="470" s="350" customFormat="1" ht="16.5" customHeight="1"/>
    <row r="471" s="350" customFormat="1" ht="16.5" customHeight="1"/>
    <row r="472" s="350" customFormat="1" ht="16.5" customHeight="1"/>
    <row r="473" s="350" customFormat="1" ht="16.5" customHeight="1"/>
    <row r="474" s="350" customFormat="1" ht="16.5" customHeight="1"/>
    <row r="475" s="350" customFormat="1" ht="16.5" customHeight="1"/>
    <row r="476" s="350" customFormat="1" ht="16.5" customHeight="1"/>
    <row r="477" s="350" customFormat="1" ht="16.5" customHeight="1"/>
    <row r="478" s="350" customFormat="1" ht="16.5" customHeight="1"/>
    <row r="479" s="350" customFormat="1" ht="16.5" customHeight="1"/>
    <row r="480" s="350" customFormat="1" ht="16.5" customHeight="1"/>
    <row r="481" s="350" customFormat="1" ht="16.5" customHeight="1"/>
    <row r="482" s="350" customFormat="1" ht="16.5" customHeight="1"/>
    <row r="483" s="350" customFormat="1" ht="16.5" customHeight="1"/>
    <row r="484" s="350" customFormat="1" ht="16.5" customHeight="1"/>
    <row r="485" s="350" customFormat="1" ht="16.5" customHeight="1"/>
    <row r="486" s="350" customFormat="1" ht="16.5" customHeight="1"/>
    <row r="487" s="350" customFormat="1" ht="16.5" customHeight="1"/>
    <row r="488" s="350" customFormat="1" ht="16.5" customHeight="1"/>
    <row r="489" s="350" customFormat="1" ht="16.5" customHeight="1"/>
    <row r="490" s="350" customFormat="1" ht="16.5" customHeight="1"/>
    <row r="491" s="350" customFormat="1" ht="16.5" customHeight="1"/>
    <row r="492" s="350" customFormat="1" ht="16.5" customHeight="1"/>
    <row r="493" s="350" customFormat="1" ht="16.5" customHeight="1"/>
    <row r="494" s="350" customFormat="1" ht="16.5" customHeight="1"/>
    <row r="495" s="350" customFormat="1" ht="16.5" customHeight="1"/>
    <row r="496" s="350" customFormat="1" ht="16.5" customHeight="1"/>
    <row r="497" s="350" customFormat="1" ht="16.5" customHeight="1"/>
    <row r="498" s="350" customFormat="1" ht="16.5" customHeight="1"/>
    <row r="499" s="350" customFormat="1" ht="16.5" customHeight="1"/>
    <row r="500" s="350" customFormat="1" ht="16.5" customHeight="1"/>
    <row r="501" s="350" customFormat="1" ht="16.5" customHeight="1"/>
    <row r="502" s="350" customFormat="1" ht="16.5" customHeight="1"/>
    <row r="503" s="350" customFormat="1" ht="16.5" customHeight="1"/>
    <row r="504" s="350" customFormat="1" ht="16.5" customHeight="1"/>
    <row r="505" s="350" customFormat="1" ht="16.5" customHeight="1"/>
    <row r="506" s="350" customFormat="1" ht="16.5" customHeight="1"/>
    <row r="507" s="350" customFormat="1" ht="16.5" customHeight="1"/>
    <row r="508" s="350" customFormat="1" ht="16.5" customHeight="1"/>
    <row r="509" s="350" customFormat="1" ht="16.5" customHeight="1"/>
    <row r="510" s="350" customFormat="1" ht="16.5" customHeight="1"/>
    <row r="511" s="350" customFormat="1" ht="16.5" customHeight="1"/>
    <row r="512" s="350" customFormat="1" ht="16.5" customHeight="1"/>
    <row r="513" s="350" customFormat="1" ht="16.5" customHeight="1"/>
    <row r="514" s="350" customFormat="1" ht="16.5" customHeight="1"/>
    <row r="515" s="350" customFormat="1" ht="16.5" customHeight="1"/>
    <row r="516" s="350" customFormat="1" ht="16.5" customHeight="1"/>
    <row r="517" s="350" customFormat="1" ht="16.5" customHeight="1"/>
    <row r="518" s="350" customFormat="1" ht="16.5" customHeight="1"/>
    <row r="519" s="350" customFormat="1" ht="16.5" customHeight="1"/>
    <row r="520" s="350" customFormat="1" ht="16.5" customHeight="1"/>
    <row r="521" s="350" customFormat="1" ht="16.5" customHeight="1"/>
    <row r="522" s="350" customFormat="1" ht="16.5" customHeight="1"/>
    <row r="523" s="350" customFormat="1" ht="16.5" customHeight="1"/>
    <row r="524" s="350" customFormat="1" ht="16.5" customHeight="1"/>
    <row r="525" s="350" customFormat="1" ht="16.5" customHeight="1"/>
    <row r="526" s="350" customFormat="1" ht="16.5" customHeight="1"/>
    <row r="527" s="350" customFormat="1" ht="16.5" customHeight="1"/>
    <row r="528" s="350" customFormat="1" ht="16.5" customHeight="1"/>
    <row r="529" s="350" customFormat="1" ht="16.5" customHeight="1"/>
    <row r="530" s="350" customFormat="1" ht="16.5" customHeight="1"/>
    <row r="531" s="350" customFormat="1" ht="16.5" customHeight="1"/>
    <row r="532" s="350" customFormat="1" ht="16.5" customHeight="1"/>
    <row r="533" s="350" customFormat="1" ht="16.5" customHeight="1"/>
    <row r="534" s="350" customFormat="1" ht="16.5" customHeight="1"/>
    <row r="535" s="350" customFormat="1" ht="16.5" customHeight="1"/>
    <row r="536" s="350" customFormat="1" ht="16.5" customHeight="1"/>
    <row r="537" s="350" customFormat="1" ht="16.5" customHeight="1"/>
    <row r="538" s="350" customFormat="1" ht="16.5" customHeight="1"/>
    <row r="539" s="350" customFormat="1" ht="16.5" customHeight="1"/>
    <row r="540" s="350" customFormat="1" ht="16.5" customHeight="1"/>
    <row r="541" s="350" customFormat="1" ht="16.5" customHeight="1"/>
    <row r="542" s="350" customFormat="1" ht="16.5" customHeight="1"/>
    <row r="543" s="350" customFormat="1" ht="16.5" customHeight="1"/>
    <row r="544" s="350" customFormat="1" ht="16.5" customHeight="1"/>
    <row r="545" s="350" customFormat="1" ht="16.5" customHeight="1"/>
    <row r="546" s="350" customFormat="1" ht="16.5" customHeight="1"/>
    <row r="547" s="350" customFormat="1" ht="16.5" customHeight="1"/>
    <row r="548" s="350" customFormat="1" ht="16.5" customHeight="1"/>
    <row r="549" s="350" customFormat="1" ht="16.5" customHeight="1"/>
    <row r="550" s="350" customFormat="1" ht="16.5" customHeight="1"/>
    <row r="551" s="350" customFormat="1" ht="16.5" customHeight="1"/>
    <row r="552" s="350" customFormat="1" ht="16.5" customHeight="1"/>
    <row r="553" s="350" customFormat="1" ht="16.5" customHeight="1"/>
    <row r="554" s="350" customFormat="1" ht="16.5" customHeight="1"/>
    <row r="555" s="350" customFormat="1" ht="16.5" customHeight="1"/>
    <row r="556" s="350" customFormat="1" ht="16.5" customHeight="1"/>
    <row r="557" s="350" customFormat="1" ht="16.5" customHeight="1"/>
    <row r="558" s="350" customFormat="1" ht="16.5" customHeight="1"/>
    <row r="559" s="350" customFormat="1" ht="16.5" customHeight="1"/>
    <row r="560" s="350" customFormat="1" ht="16.5" customHeight="1"/>
    <row r="561" s="350" customFormat="1" ht="16.5" customHeight="1"/>
    <row r="562" s="350" customFormat="1" ht="16.5" customHeight="1"/>
    <row r="563" s="350" customFormat="1" ht="16.5" customHeight="1"/>
    <row r="564" s="350" customFormat="1" ht="16.5" customHeight="1"/>
    <row r="565" s="350" customFormat="1" ht="16.5" customHeight="1"/>
    <row r="566" s="350" customFormat="1" ht="16.5" customHeight="1"/>
    <row r="567" s="350" customFormat="1" ht="16.5" customHeight="1"/>
    <row r="568" s="350" customFormat="1" ht="16.5" customHeight="1"/>
    <row r="569" s="350" customFormat="1" ht="16.5" customHeight="1"/>
    <row r="570" s="350" customFormat="1" ht="16.5" customHeight="1"/>
    <row r="571" s="350" customFormat="1" ht="16.5" customHeight="1"/>
    <row r="572" s="350" customFormat="1" ht="16.5" customHeight="1"/>
    <row r="573" s="350" customFormat="1" ht="16.5" customHeight="1"/>
    <row r="574" s="350" customFormat="1" ht="16.5" customHeight="1"/>
    <row r="575" s="350" customFormat="1" ht="16.5" customHeight="1"/>
    <row r="576" s="350" customFormat="1" ht="16.5" customHeight="1"/>
    <row r="577" s="350" customFormat="1" ht="16.5" customHeight="1"/>
    <row r="578" s="350" customFormat="1" ht="16.5" customHeight="1"/>
    <row r="579" s="350" customFormat="1" ht="16.5" customHeight="1"/>
    <row r="580" s="350" customFormat="1" ht="16.5" customHeight="1"/>
    <row r="581" s="350" customFormat="1" ht="16.5" customHeight="1"/>
    <row r="582" s="350" customFormat="1" ht="16.5" customHeight="1"/>
    <row r="583" s="350" customFormat="1" ht="16.5" customHeight="1"/>
    <row r="584" s="350" customFormat="1" ht="16.5" customHeight="1"/>
    <row r="585" s="350" customFormat="1" ht="16.5" customHeight="1"/>
    <row r="586" s="350" customFormat="1" ht="16.5" customHeight="1"/>
    <row r="587" s="350" customFormat="1" ht="16.5" customHeight="1"/>
    <row r="588" s="350" customFormat="1" ht="16.5" customHeight="1"/>
    <row r="589" s="350" customFormat="1" ht="16.5" customHeight="1"/>
    <row r="590" s="350" customFormat="1" ht="16.5" customHeight="1"/>
    <row r="591" s="350" customFormat="1" ht="16.5" customHeight="1"/>
    <row r="592" s="350" customFormat="1" ht="16.5" customHeight="1"/>
    <row r="593" s="350" customFormat="1" ht="16.5" customHeight="1"/>
    <row r="594" s="350" customFormat="1" ht="16.5" customHeight="1"/>
    <row r="595" s="350" customFormat="1" ht="16.5" customHeight="1"/>
    <row r="596" s="350" customFormat="1" ht="16.5" customHeight="1"/>
    <row r="597" s="350" customFormat="1" ht="16.5" customHeight="1"/>
    <row r="598" s="350" customFormat="1" ht="16.5" customHeight="1"/>
    <row r="599" s="350" customFormat="1" ht="16.5" customHeight="1"/>
    <row r="600" s="350" customFormat="1" ht="16.5" customHeight="1"/>
    <row r="601" s="350" customFormat="1" ht="16.5" customHeight="1"/>
    <row r="602" s="350" customFormat="1" ht="16.5" customHeight="1"/>
    <row r="603" s="350" customFormat="1" ht="16.5" customHeight="1"/>
    <row r="604" s="350" customFormat="1" ht="16.5" customHeight="1"/>
    <row r="605" s="350" customFormat="1" ht="16.5" customHeight="1"/>
    <row r="606" s="350" customFormat="1" ht="16.5" customHeight="1"/>
    <row r="607" s="350" customFormat="1" ht="16.5" customHeight="1"/>
    <row r="608" s="350" customFormat="1" ht="16.5" customHeight="1"/>
    <row r="609" s="350" customFormat="1" ht="16.5" customHeight="1"/>
    <row r="610" s="350" customFormat="1" ht="16.5" customHeight="1"/>
    <row r="611" s="350" customFormat="1" ht="16.5" customHeight="1"/>
    <row r="612" s="350" customFormat="1" ht="16.5" customHeight="1"/>
    <row r="613" s="350" customFormat="1" ht="16.5" customHeight="1"/>
    <row r="614" s="350" customFormat="1" ht="16.5" customHeight="1"/>
    <row r="615" s="350" customFormat="1" ht="16.5" customHeight="1"/>
    <row r="616" s="350" customFormat="1" ht="16.5" customHeight="1"/>
    <row r="617" s="350" customFormat="1" ht="16.5" customHeight="1"/>
    <row r="618" s="350" customFormat="1" ht="16.5" customHeight="1"/>
    <row r="619" s="350" customFormat="1" ht="16.5" customHeight="1"/>
    <row r="620" s="350" customFormat="1" ht="16.5" customHeight="1"/>
    <row r="621" s="350" customFormat="1" ht="16.5" customHeight="1"/>
    <row r="622" s="350" customFormat="1" ht="16.5" customHeight="1"/>
    <row r="623" s="350" customFormat="1" ht="16.5" customHeight="1"/>
    <row r="624" s="350" customFormat="1" ht="16.5" customHeight="1"/>
    <row r="625" s="350" customFormat="1" ht="16.5" customHeight="1"/>
    <row r="626" s="350" customFormat="1" ht="16.5" customHeight="1"/>
    <row r="627" s="350" customFormat="1" ht="16.5" customHeight="1"/>
    <row r="628" s="350" customFormat="1" ht="16.5" customHeight="1"/>
    <row r="629" s="350" customFormat="1" ht="16.5" customHeight="1"/>
    <row r="630" s="350" customFormat="1" ht="16.5" customHeight="1"/>
    <row r="631" s="350" customFormat="1" ht="16.5" customHeight="1"/>
  </sheetData>
  <mergeCells count="2">
    <mergeCell ref="A4:B4"/>
    <mergeCell ref="A34:G34"/>
  </mergeCells>
  <phoneticPr fontId="117" type="noConversion"/>
  <printOptions horizontalCentered="1"/>
  <pageMargins left="0.19685039370078741" right="0.19685039370078741" top="0.59055118110236227" bottom="0.59055118110236227" header="0.59055118110236227" footer="0.59055118110236227"/>
  <pageSetup firstPageNumber="16"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G60"/>
  <sheetViews>
    <sheetView showGridLines="0" view="pageBreakPreview" zoomScaleNormal="100" zoomScaleSheetLayoutView="100" workbookViewId="0">
      <selection activeCell="I18" sqref="I18"/>
    </sheetView>
  </sheetViews>
  <sheetFormatPr baseColWidth="10" defaultRowHeight="12.75"/>
  <cols>
    <col min="1" max="1" width="19.28515625" customWidth="1"/>
    <col min="2" max="7" width="12.28515625" customWidth="1"/>
  </cols>
  <sheetData>
    <row r="1" spans="1:7" ht="30" customHeight="1">
      <c r="A1" s="1170"/>
      <c r="B1" s="1170"/>
      <c r="C1" s="1170"/>
      <c r="D1" s="1923"/>
      <c r="E1" s="1171"/>
      <c r="F1" s="1171"/>
      <c r="G1" s="2491" t="s">
        <v>1457</v>
      </c>
    </row>
    <row r="2" spans="1:7" ht="4.5" customHeight="1">
      <c r="A2" s="1172"/>
      <c r="B2" s="1172"/>
      <c r="C2" s="1172"/>
      <c r="D2" s="1172"/>
      <c r="E2" s="1172"/>
      <c r="F2" s="1172"/>
      <c r="G2" s="1172"/>
    </row>
    <row r="3" spans="1:7" ht="4.5" customHeight="1">
      <c r="A3" s="1170"/>
      <c r="B3" s="1170"/>
      <c r="C3" s="1170"/>
      <c r="D3" s="1170"/>
      <c r="E3" s="1170"/>
      <c r="F3" s="1170"/>
      <c r="G3" s="1170"/>
    </row>
    <row r="4" spans="1:7" ht="14.25">
      <c r="A4" s="2838" t="s">
        <v>1213</v>
      </c>
      <c r="B4" s="2838"/>
      <c r="C4" s="2838"/>
      <c r="D4" s="2838"/>
      <c r="E4" s="2838"/>
      <c r="F4" s="2838"/>
      <c r="G4" s="1173"/>
    </row>
    <row r="5" spans="1:7">
      <c r="A5" s="95"/>
      <c r="B5" s="376"/>
      <c r="C5" s="375"/>
      <c r="D5" s="375"/>
      <c r="E5" s="375"/>
      <c r="F5" s="375"/>
      <c r="G5" s="375"/>
    </row>
    <row r="6" spans="1:7">
      <c r="A6" s="377"/>
      <c r="B6" s="377"/>
      <c r="C6" s="378"/>
      <c r="D6" s="378"/>
      <c r="E6" s="378"/>
      <c r="F6" s="378"/>
      <c r="G6" s="379" t="s">
        <v>482</v>
      </c>
    </row>
    <row r="7" spans="1:7" ht="3" customHeight="1">
      <c r="A7" s="378"/>
      <c r="B7" s="378"/>
      <c r="C7" s="378"/>
      <c r="D7" s="378"/>
      <c r="E7" s="378"/>
      <c r="F7" s="378"/>
      <c r="G7" s="378"/>
    </row>
    <row r="8" spans="1:7" ht="5.25" customHeight="1">
      <c r="A8" s="380"/>
      <c r="B8" s="380"/>
      <c r="C8" s="380"/>
      <c r="D8" s="380"/>
      <c r="E8" s="380"/>
      <c r="F8" s="380"/>
      <c r="G8" s="380"/>
    </row>
    <row r="9" spans="1:7">
      <c r="A9" s="381"/>
      <c r="B9" s="381"/>
      <c r="C9" s="382"/>
      <c r="D9" s="382"/>
      <c r="E9" s="382"/>
      <c r="F9" s="382"/>
      <c r="G9" s="382" t="s">
        <v>908</v>
      </c>
    </row>
    <row r="10" spans="1:7">
      <c r="A10" s="385" t="s">
        <v>1142</v>
      </c>
      <c r="B10" s="382" t="s">
        <v>348</v>
      </c>
      <c r="C10" s="386" t="s">
        <v>485</v>
      </c>
      <c r="D10" s="382" t="s">
        <v>498</v>
      </c>
      <c r="E10" s="383" t="s">
        <v>379</v>
      </c>
      <c r="F10" s="382" t="s">
        <v>907</v>
      </c>
      <c r="G10" s="382" t="s">
        <v>909</v>
      </c>
    </row>
    <row r="11" spans="1:7" ht="3" customHeight="1">
      <c r="A11" s="387"/>
      <c r="B11" s="388"/>
      <c r="C11" s="387"/>
      <c r="D11" s="387"/>
      <c r="E11" s="388"/>
      <c r="F11" s="388"/>
      <c r="G11" s="388"/>
    </row>
    <row r="12" spans="1:7" ht="3" customHeight="1">
      <c r="A12" s="377"/>
      <c r="B12" s="378"/>
      <c r="C12" s="377"/>
      <c r="D12" s="377"/>
      <c r="E12" s="378"/>
      <c r="F12" s="378"/>
      <c r="G12" s="378"/>
    </row>
    <row r="13" spans="1:7" ht="15" customHeight="1">
      <c r="A13" s="389" t="s">
        <v>429</v>
      </c>
      <c r="B13" s="390">
        <f t="shared" ref="B13:G13" si="0">SUM(B14:B29)</f>
        <v>8709.2525100000003</v>
      </c>
      <c r="C13" s="391">
        <f t="shared" si="0"/>
        <v>174.25506000000001</v>
      </c>
      <c r="D13" s="391">
        <f t="shared" si="0"/>
        <v>2054.2207099999996</v>
      </c>
      <c r="E13" s="391">
        <f t="shared" si="0"/>
        <v>1008.0341099999998</v>
      </c>
      <c r="F13" s="391">
        <f t="shared" si="0"/>
        <v>2338.8048799999997</v>
      </c>
      <c r="G13" s="391">
        <f t="shared" si="0"/>
        <v>626.77263000000016</v>
      </c>
    </row>
    <row r="14" spans="1:7" ht="15" customHeight="1">
      <c r="A14" s="392" t="s">
        <v>1455</v>
      </c>
      <c r="B14" s="1505">
        <f t="shared" ref="B14:B29" si="1">SUM(C14:G14,C37:G37)</f>
        <v>752.76742999999999</v>
      </c>
      <c r="C14" s="1486">
        <v>2.7031300000000003</v>
      </c>
      <c r="D14" s="1488">
        <v>221.11402999999999</v>
      </c>
      <c r="E14" s="1488">
        <v>22.262310000000003</v>
      </c>
      <c r="F14" s="1488">
        <v>31.761680000000002</v>
      </c>
      <c r="G14" s="1488">
        <v>82.888509999999997</v>
      </c>
    </row>
    <row r="15" spans="1:7" ht="15" customHeight="1">
      <c r="A15" s="392" t="s">
        <v>773</v>
      </c>
      <c r="B15" s="1505">
        <f t="shared" si="1"/>
        <v>323.12378000000007</v>
      </c>
      <c r="C15" s="1487" t="s">
        <v>396</v>
      </c>
      <c r="D15" s="1487">
        <v>112.44302</v>
      </c>
      <c r="E15" s="1487">
        <v>80.691679999999991</v>
      </c>
      <c r="F15" s="1487">
        <v>59.976399999999998</v>
      </c>
      <c r="G15" s="1487">
        <v>12.656270000000001</v>
      </c>
    </row>
    <row r="16" spans="1:7" ht="15" customHeight="1">
      <c r="A16" s="392" t="s">
        <v>906</v>
      </c>
      <c r="B16" s="1505">
        <f t="shared" si="1"/>
        <v>29.193709999999996</v>
      </c>
      <c r="C16" s="1487" t="s">
        <v>396</v>
      </c>
      <c r="D16" s="1487">
        <v>5.4238200000000001</v>
      </c>
      <c r="E16" s="1487">
        <v>3.15056</v>
      </c>
      <c r="F16" s="1487">
        <v>13.073129999999999</v>
      </c>
      <c r="G16" s="1487">
        <v>1.5756700000000001</v>
      </c>
    </row>
    <row r="17" spans="1:7" ht="15" customHeight="1">
      <c r="A17" s="392" t="s">
        <v>774</v>
      </c>
      <c r="B17" s="1505">
        <f t="shared" si="1"/>
        <v>271.64357999999999</v>
      </c>
      <c r="C17" s="1488">
        <v>0.11467000000000001</v>
      </c>
      <c r="D17" s="1488">
        <v>116.75623</v>
      </c>
      <c r="E17" s="1488">
        <v>16.705269999999999</v>
      </c>
      <c r="F17" s="1488">
        <v>63.748530000000002</v>
      </c>
      <c r="G17" s="1488">
        <v>30.901109999999999</v>
      </c>
    </row>
    <row r="18" spans="1:7" ht="15" customHeight="1">
      <c r="A18" s="392" t="s">
        <v>431</v>
      </c>
      <c r="B18" s="1505">
        <f t="shared" si="1"/>
        <v>753.14161999999988</v>
      </c>
      <c r="C18" s="1487">
        <v>0.44982</v>
      </c>
      <c r="D18" s="1487">
        <v>433.37774999999999</v>
      </c>
      <c r="E18" s="1487">
        <v>27.716240000000003</v>
      </c>
      <c r="F18" s="1487">
        <v>78.639560000000003</v>
      </c>
      <c r="G18" s="1487">
        <v>150.89760000000001</v>
      </c>
    </row>
    <row r="19" spans="1:7" ht="15" customHeight="1">
      <c r="A19" s="392" t="s">
        <v>432</v>
      </c>
      <c r="B19" s="1505">
        <f t="shared" si="1"/>
        <v>748.93294000000014</v>
      </c>
      <c r="C19" s="1488">
        <v>1.93269</v>
      </c>
      <c r="D19" s="1488">
        <v>146.61860000000001</v>
      </c>
      <c r="E19" s="1488">
        <v>118.54186999999999</v>
      </c>
      <c r="F19" s="1488">
        <v>249.38177999999999</v>
      </c>
      <c r="G19" s="1488">
        <v>42.15211</v>
      </c>
    </row>
    <row r="20" spans="1:7" ht="15" customHeight="1">
      <c r="A20" s="392" t="s">
        <v>397</v>
      </c>
      <c r="B20" s="1505">
        <f t="shared" si="1"/>
        <v>392.39738</v>
      </c>
      <c r="C20" s="1488" t="s">
        <v>396</v>
      </c>
      <c r="D20" s="1488">
        <v>115.18041000000001</v>
      </c>
      <c r="E20" s="1488">
        <v>43.143440000000005</v>
      </c>
      <c r="F20" s="1488">
        <v>154.71374</v>
      </c>
      <c r="G20" s="1488">
        <v>35.40578</v>
      </c>
    </row>
    <row r="21" spans="1:7" ht="15" customHeight="1">
      <c r="A21" s="392" t="s">
        <v>433</v>
      </c>
      <c r="B21" s="1505">
        <f t="shared" si="1"/>
        <v>545.01855000000012</v>
      </c>
      <c r="C21" s="1488" t="s">
        <v>396</v>
      </c>
      <c r="D21" s="1488">
        <v>68.344110000000001</v>
      </c>
      <c r="E21" s="1488">
        <v>61.367429999999999</v>
      </c>
      <c r="F21" s="1488">
        <v>239.55285000000001</v>
      </c>
      <c r="G21" s="1488">
        <v>6.5028999999999995</v>
      </c>
    </row>
    <row r="22" spans="1:7" ht="15" customHeight="1">
      <c r="A22" s="392" t="s">
        <v>280</v>
      </c>
      <c r="B22" s="1505">
        <f t="shared" si="1"/>
        <v>508</v>
      </c>
      <c r="C22" s="1488" t="s">
        <v>396</v>
      </c>
      <c r="D22" s="1488">
        <v>243.2</v>
      </c>
      <c r="E22" s="1488">
        <v>50.1</v>
      </c>
      <c r="F22" s="1488">
        <v>66.8</v>
      </c>
      <c r="G22" s="1488">
        <v>42.8</v>
      </c>
    </row>
    <row r="23" spans="1:7" ht="15" customHeight="1">
      <c r="A23" s="392" t="s">
        <v>439</v>
      </c>
      <c r="B23" s="1505">
        <f t="shared" si="1"/>
        <v>1109.4099100000001</v>
      </c>
      <c r="C23" s="1487">
        <v>60.256230000000002</v>
      </c>
      <c r="D23" s="1487">
        <v>234.8853</v>
      </c>
      <c r="E23" s="1487">
        <v>109.48611</v>
      </c>
      <c r="F23" s="1487">
        <v>372.69166999999999</v>
      </c>
      <c r="G23" s="1487">
        <v>50.678309999999996</v>
      </c>
    </row>
    <row r="24" spans="1:7" ht="15" customHeight="1">
      <c r="A24" s="392" t="s">
        <v>434</v>
      </c>
      <c r="B24" s="1505">
        <f t="shared" si="1"/>
        <v>591.19934999999998</v>
      </c>
      <c r="C24" s="1488" t="s">
        <v>396</v>
      </c>
      <c r="D24" s="1488">
        <v>94.251259999999988</v>
      </c>
      <c r="E24" s="1488">
        <v>104.28816</v>
      </c>
      <c r="F24" s="1488">
        <v>174.72766000000001</v>
      </c>
      <c r="G24" s="1488">
        <v>28.053159999999998</v>
      </c>
    </row>
    <row r="25" spans="1:7" ht="15" customHeight="1">
      <c r="A25" s="392" t="s">
        <v>435</v>
      </c>
      <c r="B25" s="1505">
        <f t="shared" si="1"/>
        <v>862.73020999999994</v>
      </c>
      <c r="C25" s="1488">
        <v>84.943780000000004</v>
      </c>
      <c r="D25" s="1488">
        <v>3.07917</v>
      </c>
      <c r="E25" s="1488">
        <v>228.28873999999999</v>
      </c>
      <c r="F25" s="1488">
        <v>225.8236</v>
      </c>
      <c r="G25" s="1488">
        <v>94.460239999999999</v>
      </c>
    </row>
    <row r="26" spans="1:7" ht="15" customHeight="1">
      <c r="A26" s="392" t="s">
        <v>398</v>
      </c>
      <c r="B26" s="1505">
        <f t="shared" si="1"/>
        <v>554.80963999999994</v>
      </c>
      <c r="C26" s="1488" t="s">
        <v>396</v>
      </c>
      <c r="D26" s="1488">
        <v>25.954090000000001</v>
      </c>
      <c r="E26" s="1488">
        <v>59.300719999999998</v>
      </c>
      <c r="F26" s="1488">
        <v>70.755880000000005</v>
      </c>
      <c r="G26" s="1488">
        <v>6.9733700000000001</v>
      </c>
    </row>
    <row r="27" spans="1:7" ht="15" customHeight="1">
      <c r="A27" s="392" t="s">
        <v>404</v>
      </c>
      <c r="B27" s="1505">
        <f t="shared" si="1"/>
        <v>589.20960000000002</v>
      </c>
      <c r="C27" s="1487" t="s">
        <v>396</v>
      </c>
      <c r="D27" s="1487">
        <v>50.864100000000001</v>
      </c>
      <c r="E27" s="1487">
        <v>35.588099999999997</v>
      </c>
      <c r="F27" s="1487">
        <v>285.71870000000001</v>
      </c>
      <c r="G27" s="1487">
        <v>39.604999999999997</v>
      </c>
    </row>
    <row r="28" spans="1:7" ht="15" customHeight="1">
      <c r="A28" s="392" t="s">
        <v>415</v>
      </c>
      <c r="B28" s="1505">
        <f t="shared" si="1"/>
        <v>573.67480999999998</v>
      </c>
      <c r="C28" s="1487">
        <v>23.854740000000003</v>
      </c>
      <c r="D28" s="1487">
        <v>110.82882000000001</v>
      </c>
      <c r="E28" s="1487">
        <v>47.403480000000002</v>
      </c>
      <c r="F28" s="1487">
        <v>251.33970000000002</v>
      </c>
      <c r="G28" s="1487">
        <v>1.2225999999999999</v>
      </c>
    </row>
    <row r="29" spans="1:7" ht="15" customHeight="1">
      <c r="A29" s="392" t="s">
        <v>440</v>
      </c>
      <c r="B29" s="1505">
        <f t="shared" si="1"/>
        <v>104</v>
      </c>
      <c r="C29" s="1488" t="s">
        <v>396</v>
      </c>
      <c r="D29" s="1488">
        <v>71.900000000000006</v>
      </c>
      <c r="E29" s="1488" t="s">
        <v>396</v>
      </c>
      <c r="F29" s="1488">
        <v>0.1</v>
      </c>
      <c r="G29" s="1488" t="s">
        <v>396</v>
      </c>
    </row>
    <row r="30" spans="1:7" ht="3" customHeight="1">
      <c r="A30" s="394"/>
      <c r="B30" s="434"/>
      <c r="C30" s="1485"/>
      <c r="D30" s="1485"/>
      <c r="E30" s="395"/>
      <c r="F30" s="395"/>
      <c r="G30" s="395"/>
    </row>
    <row r="31" spans="1:7" ht="3" customHeight="1">
      <c r="A31" s="396"/>
      <c r="B31" s="380"/>
      <c r="C31" s="1482"/>
      <c r="D31" s="1482"/>
      <c r="E31" s="396"/>
      <c r="F31" s="396"/>
      <c r="G31" s="396"/>
    </row>
    <row r="32" spans="1:7">
      <c r="A32" s="397"/>
      <c r="D32" s="383"/>
      <c r="E32" s="397"/>
      <c r="F32" s="1483"/>
      <c r="G32" s="398" t="s">
        <v>741</v>
      </c>
    </row>
    <row r="33" spans="1:7">
      <c r="A33" s="385" t="s">
        <v>1142</v>
      </c>
      <c r="C33" s="399" t="s">
        <v>1146</v>
      </c>
      <c r="D33" s="399" t="s">
        <v>910</v>
      </c>
      <c r="E33" s="398" t="s">
        <v>911</v>
      </c>
      <c r="F33" s="1495" t="s">
        <v>384</v>
      </c>
      <c r="G33" s="398" t="s">
        <v>742</v>
      </c>
    </row>
    <row r="34" spans="1:7" ht="3" customHeight="1">
      <c r="A34" s="1503"/>
      <c r="B34" s="1502"/>
      <c r="C34" s="1504"/>
      <c r="D34" s="401"/>
      <c r="E34" s="400"/>
      <c r="F34" s="400"/>
      <c r="G34" s="400"/>
    </row>
    <row r="35" spans="1:7" ht="3" customHeight="1">
      <c r="A35" s="394"/>
      <c r="C35" s="378"/>
      <c r="D35" s="403"/>
      <c r="E35" s="402"/>
      <c r="F35" s="402"/>
      <c r="G35" s="402"/>
    </row>
    <row r="36" spans="1:7" ht="15" customHeight="1">
      <c r="A36" s="389" t="s">
        <v>429</v>
      </c>
      <c r="C36" s="391">
        <f>SUM(C37:C52)</f>
        <v>1057.2167400000001</v>
      </c>
      <c r="D36" s="391">
        <f>SUM(D37:D52)</f>
        <v>321.87695000000002</v>
      </c>
      <c r="E36" s="391">
        <f>SUM(E37:E52)</f>
        <v>56.742859999999993</v>
      </c>
      <c r="F36" s="391">
        <f>SUM(F37:F52)</f>
        <v>444.87578999999999</v>
      </c>
      <c r="G36" s="391">
        <f>SUM(G37:G52)</f>
        <v>626.45278000000008</v>
      </c>
    </row>
    <row r="37" spans="1:7" ht="15" customHeight="1">
      <c r="A37" s="392" t="s">
        <v>403</v>
      </c>
      <c r="C37" s="1488" t="s">
        <v>396</v>
      </c>
      <c r="D37" s="1488">
        <v>69.594679999999997</v>
      </c>
      <c r="E37" s="1488" t="s">
        <v>396</v>
      </c>
      <c r="F37" s="1488">
        <v>69.001670000000004</v>
      </c>
      <c r="G37" s="1488">
        <v>253.44142000000002</v>
      </c>
    </row>
    <row r="38" spans="1:7" ht="15" customHeight="1">
      <c r="A38" s="392" t="s">
        <v>773</v>
      </c>
      <c r="C38" s="1487">
        <v>2.9809299999999999</v>
      </c>
      <c r="D38" s="1487">
        <v>39.04036</v>
      </c>
      <c r="E38" s="1487" t="s">
        <v>396</v>
      </c>
      <c r="F38" s="1487">
        <v>12.267910000000001</v>
      </c>
      <c r="G38" s="1487">
        <v>3.0672100000000002</v>
      </c>
    </row>
    <row r="39" spans="1:7" ht="15" customHeight="1">
      <c r="A39" s="392" t="s">
        <v>906</v>
      </c>
      <c r="C39" s="1487">
        <v>0.56603999999999999</v>
      </c>
      <c r="D39" s="1487">
        <v>3.1319699999999999</v>
      </c>
      <c r="E39" s="1487" t="s">
        <v>396</v>
      </c>
      <c r="F39" s="1487">
        <v>1.7087699999999999</v>
      </c>
      <c r="G39" s="1487">
        <v>0.56374999999999997</v>
      </c>
    </row>
    <row r="40" spans="1:7" ht="15" customHeight="1">
      <c r="A40" s="392" t="s">
        <v>774</v>
      </c>
      <c r="C40" s="1488">
        <v>18.195910000000001</v>
      </c>
      <c r="D40" s="1488">
        <v>8.1001000000000012</v>
      </c>
      <c r="E40" s="1488" t="s">
        <v>396</v>
      </c>
      <c r="F40" s="1488">
        <v>10.62547</v>
      </c>
      <c r="G40" s="1488">
        <v>6.4962900000000001</v>
      </c>
    </row>
    <row r="41" spans="1:7" ht="15" customHeight="1">
      <c r="A41" s="392" t="s">
        <v>431</v>
      </c>
      <c r="C41" s="1487">
        <v>15.278969999999999</v>
      </c>
      <c r="D41" s="1487">
        <v>43.753250000000001</v>
      </c>
      <c r="E41" s="1487" t="s">
        <v>396</v>
      </c>
      <c r="F41" s="1487">
        <v>3.0284299999999997</v>
      </c>
      <c r="G41" s="1487" t="s">
        <v>396</v>
      </c>
    </row>
    <row r="42" spans="1:7" ht="15" customHeight="1">
      <c r="A42" s="392" t="s">
        <v>432</v>
      </c>
      <c r="C42" s="1488">
        <v>56.739849999999997</v>
      </c>
      <c r="D42" s="1488">
        <v>56.394690000000004</v>
      </c>
      <c r="E42" s="1488">
        <v>15.409739999999999</v>
      </c>
      <c r="F42" s="1488">
        <v>39.690899999999999</v>
      </c>
      <c r="G42" s="1488">
        <v>22.070709999999998</v>
      </c>
    </row>
    <row r="43" spans="1:7" ht="15" customHeight="1">
      <c r="A43" s="392" t="s">
        <v>397</v>
      </c>
      <c r="C43" s="1488">
        <v>18.55162</v>
      </c>
      <c r="D43" s="1488">
        <v>2.2100200000000001</v>
      </c>
      <c r="E43" s="1488" t="s">
        <v>396</v>
      </c>
      <c r="F43" s="1488">
        <v>8.9383099999999995</v>
      </c>
      <c r="G43" s="1488">
        <v>14.254059999999999</v>
      </c>
    </row>
    <row r="44" spans="1:7" ht="15" customHeight="1">
      <c r="A44" s="392" t="s">
        <v>433</v>
      </c>
      <c r="C44" s="1488">
        <v>87.571429999999992</v>
      </c>
      <c r="D44" s="1488">
        <v>21.844549999999998</v>
      </c>
      <c r="E44" s="1488">
        <v>9.9482599999999994</v>
      </c>
      <c r="F44" s="1488">
        <v>26.913599999999999</v>
      </c>
      <c r="G44" s="1488">
        <v>22.973419999999997</v>
      </c>
    </row>
    <row r="45" spans="1:7" ht="15" customHeight="1">
      <c r="A45" s="392" t="s">
        <v>280</v>
      </c>
      <c r="C45" s="1488">
        <v>74.5</v>
      </c>
      <c r="D45" s="1488">
        <v>11.6</v>
      </c>
      <c r="E45" s="1488">
        <v>0.4</v>
      </c>
      <c r="F45" s="1488">
        <v>15.2</v>
      </c>
      <c r="G45" s="1488">
        <v>3.4</v>
      </c>
    </row>
    <row r="46" spans="1:7" ht="15" customHeight="1">
      <c r="A46" s="392" t="s">
        <v>439</v>
      </c>
      <c r="C46" s="1487">
        <v>182.28574</v>
      </c>
      <c r="D46" s="1487">
        <v>29.5976</v>
      </c>
      <c r="E46" s="1487">
        <v>11.95223</v>
      </c>
      <c r="F46" s="1487">
        <v>31.27497</v>
      </c>
      <c r="G46" s="1487">
        <v>26.301749999999998</v>
      </c>
    </row>
    <row r="47" spans="1:7" ht="15" customHeight="1">
      <c r="A47" s="392" t="s">
        <v>434</v>
      </c>
      <c r="C47" s="1488">
        <v>120.35130000000001</v>
      </c>
      <c r="D47" s="1488">
        <v>23.315529999999999</v>
      </c>
      <c r="E47" s="1488">
        <v>17.30058</v>
      </c>
      <c r="F47" s="1488">
        <v>10.58506</v>
      </c>
      <c r="G47" s="1488">
        <v>18.326640000000001</v>
      </c>
    </row>
    <row r="48" spans="1:7" ht="15" customHeight="1">
      <c r="A48" s="392" t="s">
        <v>435</v>
      </c>
      <c r="C48" s="1488">
        <v>209.0222</v>
      </c>
      <c r="D48" s="1488" t="s">
        <v>396</v>
      </c>
      <c r="E48" s="1488">
        <v>0.22500000000000001</v>
      </c>
      <c r="F48" s="1488">
        <v>16.88748</v>
      </c>
      <c r="G48" s="1488" t="s">
        <v>396</v>
      </c>
    </row>
    <row r="49" spans="1:7" ht="15" customHeight="1">
      <c r="A49" s="392" t="s">
        <v>398</v>
      </c>
      <c r="C49" s="1488">
        <v>246.82714999999999</v>
      </c>
      <c r="D49" s="1488">
        <v>1.3839999999999999</v>
      </c>
      <c r="E49" s="1488" t="s">
        <v>396</v>
      </c>
      <c r="F49" s="1488">
        <v>143.61443</v>
      </c>
      <c r="G49" s="1488" t="s">
        <v>396</v>
      </c>
    </row>
    <row r="50" spans="1:7" ht="15" customHeight="1">
      <c r="A50" s="392" t="s">
        <v>404</v>
      </c>
      <c r="C50" s="1487">
        <v>24.345599999999997</v>
      </c>
      <c r="D50" s="1487">
        <v>0.51019999999999999</v>
      </c>
      <c r="E50" s="1487" t="s">
        <v>396</v>
      </c>
      <c r="F50" s="1487">
        <v>19.12</v>
      </c>
      <c r="G50" s="1487">
        <v>133.4579</v>
      </c>
    </row>
    <row r="51" spans="1:7" ht="15" customHeight="1">
      <c r="A51" s="392" t="s">
        <v>415</v>
      </c>
      <c r="C51" s="1487" t="s">
        <v>396</v>
      </c>
      <c r="D51" s="1487" t="s">
        <v>396</v>
      </c>
      <c r="E51" s="1487">
        <v>1.50705</v>
      </c>
      <c r="F51" s="1487">
        <v>32.918790000000001</v>
      </c>
      <c r="G51" s="1487">
        <v>104.59963</v>
      </c>
    </row>
    <row r="52" spans="1:7" ht="15" customHeight="1">
      <c r="A52" s="392" t="s">
        <v>440</v>
      </c>
      <c r="B52" s="1506"/>
      <c r="C52" s="1488" t="s">
        <v>396</v>
      </c>
      <c r="D52" s="1488">
        <v>11.4</v>
      </c>
      <c r="E52" s="1488" t="s">
        <v>396</v>
      </c>
      <c r="F52" s="1488">
        <v>3.1</v>
      </c>
      <c r="G52" s="1488">
        <v>17.5</v>
      </c>
    </row>
    <row r="53" spans="1:7" ht="3" customHeight="1">
      <c r="A53" s="1484"/>
      <c r="B53" s="1502"/>
      <c r="C53" s="1489"/>
      <c r="D53" s="1489"/>
      <c r="E53" s="1489"/>
      <c r="F53" s="1489"/>
      <c r="G53" s="1489"/>
    </row>
    <row r="54" spans="1:7" ht="3" customHeight="1">
      <c r="A54" s="405"/>
      <c r="B54" s="378"/>
      <c r="C54" s="378"/>
      <c r="D54" s="378"/>
      <c r="E54" s="378"/>
      <c r="F54" s="378"/>
      <c r="G54" s="378"/>
    </row>
    <row r="55" spans="1:7" ht="24" customHeight="1">
      <c r="A55" s="2839" t="s">
        <v>957</v>
      </c>
      <c r="B55" s="2839"/>
      <c r="C55" s="2839"/>
      <c r="D55" s="2839"/>
      <c r="E55" s="2839"/>
      <c r="F55" s="2839"/>
      <c r="G55" s="2839"/>
    </row>
    <row r="56" spans="1:7">
      <c r="A56" s="2839" t="s">
        <v>1347</v>
      </c>
      <c r="B56" s="2839"/>
      <c r="C56" s="2839"/>
      <c r="D56" s="2839"/>
      <c r="E56" s="2839"/>
      <c r="F56" s="2839"/>
      <c r="G56" s="2839"/>
    </row>
    <row r="57" spans="1:7">
      <c r="A57" s="1490"/>
      <c r="B57" s="1490"/>
      <c r="C57" s="1490"/>
      <c r="D57" s="1490"/>
      <c r="E57" s="1490"/>
      <c r="F57" s="1490"/>
    </row>
    <row r="58" spans="1:7" ht="13.5" customHeight="1">
      <c r="A58" s="2840"/>
      <c r="B58" s="2840"/>
      <c r="C58" s="2840"/>
      <c r="D58" s="2840"/>
      <c r="E58" s="2840"/>
      <c r="F58" s="2840"/>
      <c r="G58" s="2840"/>
    </row>
    <row r="59" spans="1:7">
      <c r="A59" s="1490"/>
      <c r="B59" s="1490"/>
      <c r="C59" s="1490"/>
      <c r="D59" s="1490"/>
      <c r="E59" s="1490"/>
      <c r="F59" s="1490"/>
    </row>
    <row r="60" spans="1:7">
      <c r="A60" s="1490"/>
      <c r="B60" s="1490"/>
      <c r="C60" s="1490"/>
      <c r="D60" s="1490"/>
      <c r="E60" s="1490"/>
      <c r="F60" s="1490"/>
    </row>
  </sheetData>
  <mergeCells count="4">
    <mergeCell ref="A4:F4"/>
    <mergeCell ref="A56:G56"/>
    <mergeCell ref="A58:G58"/>
    <mergeCell ref="A55:G55"/>
  </mergeCells>
  <printOptions horizontalCentered="1"/>
  <pageMargins left="0.59055118110236227" right="0.59055118110236227" top="0.59055118110236227" bottom="0.59055118110236227" header="0.59055118110236227" footer="0.59055118110236227"/>
  <pageSetup firstPageNumber="17"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R55"/>
  <sheetViews>
    <sheetView showGridLines="0" view="pageBreakPreview" zoomScaleNormal="100" zoomScaleSheetLayoutView="100" workbookViewId="0">
      <selection activeCell="F1" sqref="F1"/>
    </sheetView>
  </sheetViews>
  <sheetFormatPr baseColWidth="10" defaultColWidth="9.42578125" defaultRowHeight="12"/>
  <cols>
    <col min="1" max="1" width="35.140625" style="432" customWidth="1"/>
    <col min="2" max="2" width="12.7109375" style="432" customWidth="1"/>
    <col min="3" max="3" width="8.7109375" style="432" customWidth="1"/>
    <col min="4" max="4" width="12.7109375" style="432" customWidth="1"/>
    <col min="5" max="5" width="8.7109375" style="432" customWidth="1"/>
    <col min="6" max="6" width="12.7109375" style="432" customWidth="1"/>
    <col min="7" max="7" width="12" style="432" customWidth="1"/>
    <col min="8" max="8" width="9.42578125" style="432"/>
    <col min="9" max="9" width="8.7109375" style="432" customWidth="1"/>
    <col min="10" max="10" width="23.42578125" style="432" customWidth="1"/>
    <col min="11" max="11" width="16.42578125" style="432" customWidth="1"/>
    <col min="12" max="15" width="15" style="432" customWidth="1"/>
    <col min="16" max="16384" width="9.42578125" style="432"/>
  </cols>
  <sheetData>
    <row r="1" spans="1:18" s="1085" customFormat="1" ht="30" customHeight="1">
      <c r="F1" s="2491" t="s">
        <v>1457</v>
      </c>
      <c r="J1" s="1166"/>
      <c r="N1" s="1731">
        <v>1811.6376471999999</v>
      </c>
      <c r="Q1" s="1100"/>
    </row>
    <row r="2" spans="1:18" s="1085" customFormat="1" ht="5.0999999999999996" customHeight="1">
      <c r="A2" s="1086"/>
      <c r="B2" s="1086"/>
      <c r="C2" s="1086"/>
      <c r="D2" s="1086"/>
      <c r="E2" s="1086"/>
      <c r="F2" s="1086"/>
    </row>
    <row r="3" spans="1:18" s="1085" customFormat="1" ht="5.0999999999999996" customHeight="1">
      <c r="A3" s="1088"/>
      <c r="B3" s="1088"/>
      <c r="C3" s="1088"/>
    </row>
    <row r="4" spans="1:18" s="1085" customFormat="1" ht="5.25" customHeight="1"/>
    <row r="5" spans="1:18" s="407" customFormat="1" ht="15" customHeight="1">
      <c r="A5" s="2841" t="s">
        <v>1212</v>
      </c>
      <c r="B5" s="2841"/>
      <c r="C5" s="2841"/>
      <c r="D5" s="2841"/>
      <c r="E5" s="2841"/>
      <c r="F5" s="2841"/>
    </row>
    <row r="6" spans="1:18" s="407" customFormat="1" ht="15" customHeight="1">
      <c r="A6" s="2841" t="s">
        <v>768</v>
      </c>
      <c r="B6" s="2841"/>
      <c r="C6" s="2841"/>
      <c r="D6" s="2841"/>
      <c r="E6" s="2841"/>
      <c r="F6" s="2841"/>
    </row>
    <row r="7" spans="1:18" s="407" customFormat="1" ht="15" customHeight="1">
      <c r="A7" s="408"/>
      <c r="B7" s="408"/>
      <c r="G7" s="409"/>
    </row>
    <row r="8" spans="1:18" s="407" customFormat="1" ht="5.25" customHeight="1"/>
    <row r="9" spans="1:18" s="407" customFormat="1" ht="5.0999999999999996" customHeight="1">
      <c r="A9" s="410"/>
      <c r="B9" s="410"/>
      <c r="C9" s="410"/>
      <c r="D9" s="410"/>
      <c r="E9" s="410"/>
      <c r="F9" s="410"/>
      <c r="G9" s="410"/>
    </row>
    <row r="10" spans="1:18" s="407" customFormat="1" ht="15" customHeight="1">
      <c r="A10" s="410"/>
      <c r="B10" s="410"/>
      <c r="C10" s="411"/>
      <c r="D10" s="412"/>
      <c r="E10" s="411"/>
      <c r="F10" s="412"/>
      <c r="G10" s="411"/>
    </row>
    <row r="11" spans="1:18" s="407" customFormat="1" ht="15" customHeight="1">
      <c r="A11" s="413"/>
      <c r="B11" s="413"/>
      <c r="C11" s="412"/>
      <c r="D11" s="414"/>
      <c r="E11" s="411"/>
      <c r="F11" s="1717"/>
      <c r="G11" s="1718"/>
    </row>
    <row r="12" spans="1:18" s="407" customFormat="1" ht="5.0999999999999996" customHeight="1">
      <c r="A12" s="415"/>
      <c r="B12" s="415"/>
      <c r="C12" s="410"/>
      <c r="D12" s="416"/>
      <c r="E12" s="416"/>
      <c r="F12" s="416"/>
      <c r="G12" s="410"/>
    </row>
    <row r="13" spans="1:18" s="407" customFormat="1" ht="5.0999999999999996" customHeight="1">
      <c r="A13" s="408"/>
      <c r="B13" s="408"/>
      <c r="D13" s="417"/>
      <c r="E13" s="417"/>
      <c r="F13" s="417"/>
    </row>
    <row r="14" spans="1:18" s="407" customFormat="1" ht="17.25" customHeight="1">
      <c r="A14" s="418" t="s">
        <v>1455</v>
      </c>
      <c r="B14" s="418"/>
      <c r="C14" s="419"/>
      <c r="D14" s="419"/>
      <c r="E14" s="420"/>
      <c r="F14" s="420"/>
      <c r="G14" s="419"/>
    </row>
    <row r="15" spans="1:18" s="407" customFormat="1" ht="17.25" customHeight="1">
      <c r="A15" s="421"/>
      <c r="B15" s="421"/>
      <c r="C15" s="422"/>
      <c r="D15" s="422"/>
      <c r="E15" s="422"/>
      <c r="F15" s="422"/>
      <c r="G15" s="422"/>
      <c r="I15" s="407" t="s">
        <v>652</v>
      </c>
      <c r="K15" s="1492" t="s">
        <v>743</v>
      </c>
      <c r="L15" s="1492" t="s">
        <v>744</v>
      </c>
      <c r="M15" s="1492" t="s">
        <v>529</v>
      </c>
      <c r="N15" s="1492" t="s">
        <v>912</v>
      </c>
      <c r="O15" s="1492" t="s">
        <v>530</v>
      </c>
    </row>
    <row r="16" spans="1:18" s="407" customFormat="1" ht="17.25" customHeight="1">
      <c r="A16" s="421"/>
      <c r="B16" s="421"/>
      <c r="C16" s="422"/>
      <c r="D16" s="422"/>
      <c r="E16" s="422"/>
      <c r="F16" s="422"/>
      <c r="G16" s="422"/>
      <c r="K16" s="1732">
        <v>8709.2524974999997</v>
      </c>
      <c r="L16" s="1731">
        <v>1436.5868816000004</v>
      </c>
      <c r="M16" s="1731">
        <v>1453.5405211</v>
      </c>
      <c r="N16" s="1731">
        <v>1811.6376471999999</v>
      </c>
      <c r="O16" s="1731">
        <v>4007.4874476</v>
      </c>
      <c r="R16" s="1491">
        <v>1000</v>
      </c>
    </row>
    <row r="17" spans="1:15" s="407" customFormat="1" ht="17.25" customHeight="1">
      <c r="A17" s="421"/>
      <c r="B17" s="421"/>
      <c r="C17" s="422"/>
      <c r="D17" s="422"/>
      <c r="E17" s="422"/>
      <c r="F17" s="422"/>
      <c r="G17" s="422"/>
      <c r="K17" s="1493"/>
      <c r="L17" s="1494"/>
      <c r="M17" s="1494"/>
      <c r="N17" s="1494"/>
      <c r="O17" s="1494"/>
    </row>
    <row r="18" spans="1:15" s="407" customFormat="1" ht="17.25" customHeight="1">
      <c r="A18" s="421"/>
      <c r="B18" s="421"/>
      <c r="C18" s="422"/>
      <c r="D18" s="422"/>
      <c r="E18" s="422"/>
      <c r="F18" s="422"/>
      <c r="G18" s="422"/>
      <c r="K18" s="1345"/>
      <c r="L18" s="1346"/>
      <c r="M18" s="1345"/>
      <c r="N18" s="1346"/>
      <c r="O18" s="1345"/>
    </row>
    <row r="19" spans="1:15" s="407" customFormat="1" ht="17.25" customHeight="1">
      <c r="A19" s="421"/>
      <c r="B19" s="421"/>
      <c r="C19" s="422"/>
      <c r="D19" s="422"/>
      <c r="E19" s="422"/>
      <c r="F19" s="422"/>
      <c r="G19" s="422"/>
      <c r="K19" s="1346"/>
      <c r="L19" s="1347"/>
      <c r="M19" s="1345"/>
      <c r="N19" s="1348"/>
      <c r="O19" s="1345"/>
    </row>
    <row r="20" spans="1:15" s="407" customFormat="1" ht="17.25" customHeight="1">
      <c r="A20" s="421"/>
      <c r="B20" s="421"/>
      <c r="C20" s="422"/>
      <c r="D20" s="422"/>
      <c r="E20" s="422"/>
      <c r="F20" s="422"/>
      <c r="G20" s="422"/>
      <c r="K20" s="1349"/>
      <c r="L20" s="1350"/>
      <c r="M20" s="1350"/>
      <c r="N20" s="1350"/>
      <c r="O20" s="1349"/>
    </row>
    <row r="21" spans="1:15" s="407" customFormat="1" ht="17.25" customHeight="1">
      <c r="A21" s="421"/>
      <c r="B21" s="421"/>
      <c r="C21" s="422"/>
      <c r="D21" s="422"/>
      <c r="E21" s="422"/>
      <c r="F21" s="422"/>
      <c r="G21" s="422"/>
      <c r="K21" s="1351"/>
      <c r="L21" s="1352"/>
      <c r="M21" s="1352"/>
      <c r="N21" s="1352"/>
      <c r="O21" s="1351"/>
    </row>
    <row r="22" spans="1:15" s="407" customFormat="1" ht="5.0999999999999996" customHeight="1">
      <c r="A22" s="408"/>
      <c r="B22" s="408"/>
      <c r="C22" s="423"/>
      <c r="D22" s="424"/>
      <c r="E22" s="425"/>
      <c r="F22" s="426"/>
      <c r="G22" s="425"/>
      <c r="K22" s="1353"/>
      <c r="L22" s="1353"/>
      <c r="M22" s="1354"/>
      <c r="N22" s="1354"/>
      <c r="O22" s="1353"/>
    </row>
    <row r="23" spans="1:15" s="407" customFormat="1" ht="5.0999999999999996" customHeight="1">
      <c r="E23" s="427"/>
      <c r="G23" s="427"/>
    </row>
    <row r="24" spans="1:15" s="407" customFormat="1" ht="15" customHeight="1">
      <c r="A24" s="423" t="s">
        <v>745</v>
      </c>
      <c r="B24" s="428"/>
      <c r="C24" s="429"/>
      <c r="D24" s="429"/>
      <c r="E24" s="427"/>
      <c r="G24" s="427"/>
    </row>
    <row r="25" spans="1:15" s="407" customFormat="1" ht="15" customHeight="1">
      <c r="A25" s="407" t="s">
        <v>921</v>
      </c>
      <c r="B25" s="429"/>
      <c r="C25" s="429"/>
    </row>
    <row r="26" spans="1:15" s="430" customFormat="1" ht="15" customHeight="1">
      <c r="I26" s="431"/>
    </row>
    <row r="27" spans="1:15" ht="12.75">
      <c r="A27" s="2842" t="s">
        <v>1209</v>
      </c>
      <c r="B27" s="2842"/>
      <c r="C27" s="2842"/>
      <c r="D27" s="2842"/>
      <c r="E27" s="2842"/>
      <c r="F27" s="2842"/>
    </row>
    <row r="28" spans="1:15">
      <c r="A28" s="433"/>
      <c r="B28" s="434"/>
      <c r="C28" s="434"/>
      <c r="D28" s="434"/>
      <c r="E28" s="434"/>
      <c r="F28" s="434"/>
    </row>
    <row r="29" spans="1:15">
      <c r="A29" s="433"/>
      <c r="B29" s="434"/>
      <c r="C29" s="434"/>
      <c r="D29" s="434"/>
      <c r="E29" s="434"/>
      <c r="F29" s="434"/>
    </row>
    <row r="30" spans="1:15" ht="3" customHeight="1">
      <c r="A30" s="451"/>
      <c r="B30" s="394"/>
      <c r="C30" s="394"/>
      <c r="D30" s="394"/>
      <c r="E30" s="451"/>
      <c r="F30" s="394"/>
    </row>
    <row r="31" spans="1:15" ht="3" customHeight="1">
      <c r="A31" s="396"/>
      <c r="B31" s="396"/>
      <c r="C31" s="396"/>
      <c r="D31" s="396"/>
      <c r="E31" s="396"/>
      <c r="F31" s="396"/>
    </row>
    <row r="32" spans="1:15" ht="45.75" customHeight="1">
      <c r="A32" s="449" t="s">
        <v>754</v>
      </c>
      <c r="B32" s="450" t="s">
        <v>218</v>
      </c>
      <c r="C32" s="450"/>
      <c r="D32" s="450" t="s">
        <v>217</v>
      </c>
      <c r="E32" s="450"/>
      <c r="F32" s="450" t="s">
        <v>219</v>
      </c>
    </row>
    <row r="33" spans="1:6" ht="3" customHeight="1">
      <c r="A33" s="452"/>
      <c r="B33" s="453"/>
      <c r="C33" s="453"/>
      <c r="D33" s="453"/>
      <c r="E33" s="453"/>
      <c r="F33" s="453"/>
    </row>
    <row r="34" spans="1:6" ht="3" customHeight="1">
      <c r="A34" s="402"/>
      <c r="B34" s="402"/>
      <c r="C34" s="454"/>
      <c r="D34" s="402"/>
      <c r="E34" s="454"/>
      <c r="F34" s="454"/>
    </row>
    <row r="35" spans="1:6" ht="15" customHeight="1">
      <c r="A35" s="435" t="s">
        <v>746</v>
      </c>
      <c r="B35" s="436">
        <v>1</v>
      </c>
      <c r="C35" s="378"/>
      <c r="D35" s="393">
        <f>B35*100/6.7</f>
        <v>14.925373134328359</v>
      </c>
      <c r="E35" s="378"/>
      <c r="F35" s="393">
        <f>B35/10.9886*100</f>
        <v>9.1003403527291908</v>
      </c>
    </row>
    <row r="36" spans="1:6" ht="15" customHeight="1">
      <c r="A36" s="435" t="s">
        <v>747</v>
      </c>
      <c r="B36" s="436">
        <v>2.9</v>
      </c>
      <c r="C36" s="378"/>
      <c r="D36" s="393">
        <f>B36*100/6.7</f>
        <v>43.28358208955224</v>
      </c>
      <c r="E36" s="378"/>
      <c r="F36" s="393">
        <f t="shared" ref="F36:F52" si="0">B36/10.9886*100</f>
        <v>26.390987022914658</v>
      </c>
    </row>
    <row r="37" spans="1:6" ht="15" customHeight="1">
      <c r="A37" s="435" t="s">
        <v>748</v>
      </c>
      <c r="B37" s="436">
        <v>2.7</v>
      </c>
      <c r="C37" s="378"/>
      <c r="D37" s="393">
        <f>B37*100/6.7</f>
        <v>40.298507462686565</v>
      </c>
      <c r="E37" s="378"/>
      <c r="F37" s="393">
        <f t="shared" si="0"/>
        <v>24.570918952368821</v>
      </c>
    </row>
    <row r="38" spans="1:6" ht="15" customHeight="1">
      <c r="A38" s="437" t="s">
        <v>461</v>
      </c>
      <c r="B38" s="436"/>
      <c r="C38" s="378"/>
      <c r="D38" s="393"/>
      <c r="E38" s="378"/>
      <c r="F38" s="393"/>
    </row>
    <row r="39" spans="1:6" ht="15" customHeight="1">
      <c r="A39" s="438" t="s">
        <v>755</v>
      </c>
      <c r="B39" s="439">
        <v>1.8</v>
      </c>
      <c r="C39" s="378"/>
      <c r="D39" s="393">
        <f>B39*100/6.7</f>
        <v>26.865671641791042</v>
      </c>
      <c r="E39" s="378"/>
      <c r="F39" s="393">
        <f t="shared" si="0"/>
        <v>16.380612634912548</v>
      </c>
    </row>
    <row r="40" spans="1:6" ht="15" customHeight="1">
      <c r="A40" s="440" t="s">
        <v>531</v>
      </c>
      <c r="B40" s="439">
        <v>3</v>
      </c>
      <c r="C40" s="378"/>
      <c r="D40" s="393">
        <f>B40*100/6.7</f>
        <v>44.776119402985074</v>
      </c>
      <c r="E40" s="378"/>
      <c r="F40" s="393">
        <f t="shared" si="0"/>
        <v>27.301021058187576</v>
      </c>
    </row>
    <row r="41" spans="1:6" ht="15" customHeight="1">
      <c r="A41" s="440" t="s">
        <v>532</v>
      </c>
      <c r="B41" s="439">
        <v>1.6</v>
      </c>
      <c r="C41" s="378"/>
      <c r="D41" s="393">
        <f>B41*100/6.7</f>
        <v>23.880597014925371</v>
      </c>
      <c r="E41" s="378"/>
      <c r="F41" s="393">
        <f t="shared" si="0"/>
        <v>14.56054456436671</v>
      </c>
    </row>
    <row r="42" spans="1:6" ht="15" customHeight="1">
      <c r="A42" s="435" t="s">
        <v>749</v>
      </c>
      <c r="B42" s="439"/>
      <c r="C42" s="378"/>
      <c r="D42" s="393"/>
      <c r="E42" s="378"/>
      <c r="F42" s="393"/>
    </row>
    <row r="43" spans="1:6" ht="15" customHeight="1">
      <c r="A43" s="437" t="s">
        <v>756</v>
      </c>
      <c r="B43" s="439">
        <v>2.7</v>
      </c>
      <c r="C43" s="378"/>
      <c r="D43" s="393">
        <f>B43*100/6.7</f>
        <v>40.298507462686565</v>
      </c>
      <c r="E43" s="378"/>
      <c r="F43" s="393">
        <f t="shared" si="0"/>
        <v>24.570918952368821</v>
      </c>
    </row>
    <row r="44" spans="1:6" ht="15" customHeight="1">
      <c r="A44" s="437" t="s">
        <v>757</v>
      </c>
      <c r="B44" s="439">
        <v>0.7</v>
      </c>
      <c r="C44" s="378"/>
      <c r="D44" s="393">
        <f>B44*100/6.7</f>
        <v>10.44776119402985</v>
      </c>
      <c r="E44" s="378"/>
      <c r="F44" s="393">
        <f t="shared" si="0"/>
        <v>6.3702382469104339</v>
      </c>
    </row>
    <row r="45" spans="1:6" ht="15" customHeight="1">
      <c r="A45" s="435" t="s">
        <v>750</v>
      </c>
      <c r="B45" s="439">
        <v>4.66</v>
      </c>
      <c r="C45" s="378"/>
      <c r="D45" s="393">
        <f>B45*100/6.7</f>
        <v>69.552238805970148</v>
      </c>
      <c r="E45" s="378"/>
      <c r="F45" s="393">
        <f t="shared" si="0"/>
        <v>42.407586043718041</v>
      </c>
    </row>
    <row r="46" spans="1:6" ht="15" customHeight="1">
      <c r="A46" s="435" t="s">
        <v>751</v>
      </c>
      <c r="B46" s="439">
        <v>2.5</v>
      </c>
      <c r="C46" s="378"/>
      <c r="D46" s="393">
        <f>B46*100/6.7</f>
        <v>37.313432835820898</v>
      </c>
      <c r="E46" s="378"/>
      <c r="F46" s="393">
        <f t="shared" si="0"/>
        <v>22.750850881822981</v>
      </c>
    </row>
    <row r="47" spans="1:6" ht="15" customHeight="1">
      <c r="A47" s="435" t="s">
        <v>752</v>
      </c>
      <c r="B47" s="439">
        <v>0.8</v>
      </c>
      <c r="C47" s="378"/>
      <c r="D47" s="393">
        <f>B47*100/6.7</f>
        <v>11.940298507462686</v>
      </c>
      <c r="E47" s="378"/>
      <c r="F47" s="393">
        <f t="shared" si="0"/>
        <v>7.280272282183355</v>
      </c>
    </row>
    <row r="48" spans="1:6" ht="15" customHeight="1">
      <c r="A48" s="437" t="s">
        <v>758</v>
      </c>
      <c r="B48" s="441"/>
      <c r="C48" s="378"/>
      <c r="D48" s="393"/>
      <c r="E48" s="378"/>
      <c r="F48" s="393"/>
    </row>
    <row r="49" spans="1:6" ht="15" customHeight="1">
      <c r="A49" s="438" t="s">
        <v>759</v>
      </c>
      <c r="B49" s="439">
        <v>0.45</v>
      </c>
      <c r="C49" s="378"/>
      <c r="D49" s="393">
        <f>B49*100/6.7</f>
        <v>6.7164179104477606</v>
      </c>
      <c r="E49" s="378"/>
      <c r="F49" s="393">
        <f t="shared" si="0"/>
        <v>4.0951531587281371</v>
      </c>
    </row>
    <row r="50" spans="1:6" ht="15" customHeight="1">
      <c r="A50" s="435" t="s">
        <v>753</v>
      </c>
      <c r="B50" s="439"/>
      <c r="C50" s="378"/>
      <c r="D50" s="393"/>
      <c r="E50" s="378"/>
      <c r="F50" s="393"/>
    </row>
    <row r="51" spans="1:6" ht="15" customHeight="1">
      <c r="A51" s="437" t="s">
        <v>760</v>
      </c>
      <c r="B51" s="439">
        <v>0.81</v>
      </c>
      <c r="C51" s="378"/>
      <c r="D51" s="393">
        <f>B51*100/6.7</f>
        <v>12.08955223880597</v>
      </c>
      <c r="E51" s="378"/>
      <c r="F51" s="393">
        <f t="shared" si="0"/>
        <v>7.3712756857106463</v>
      </c>
    </row>
    <row r="52" spans="1:6" ht="15" customHeight="1">
      <c r="A52" s="437" t="s">
        <v>761</v>
      </c>
      <c r="B52" s="442">
        <v>0.71</v>
      </c>
      <c r="C52" s="378"/>
      <c r="D52" s="393">
        <f>B52*100/6.7</f>
        <v>10.597014925373134</v>
      </c>
      <c r="E52" s="378"/>
      <c r="F52" s="393">
        <f t="shared" si="0"/>
        <v>6.4612416504377252</v>
      </c>
    </row>
    <row r="53" spans="1:6" ht="3" customHeight="1">
      <c r="A53" s="455"/>
      <c r="B53" s="404"/>
      <c r="C53" s="404"/>
      <c r="D53" s="404"/>
      <c r="E53" s="404"/>
      <c r="F53" s="456"/>
    </row>
    <row r="54" spans="1:6" ht="3" customHeight="1">
      <c r="A54" s="378"/>
      <c r="B54" s="378"/>
      <c r="C54" s="378"/>
      <c r="D54" s="378"/>
      <c r="E54" s="378"/>
      <c r="F54" s="378"/>
    </row>
    <row r="55" spans="1:6">
      <c r="A55" s="378" t="s">
        <v>1348</v>
      </c>
      <c r="B55" s="378"/>
      <c r="C55" s="378"/>
      <c r="D55" s="378"/>
      <c r="E55" s="378"/>
      <c r="F55" s="378"/>
    </row>
  </sheetData>
  <mergeCells count="3">
    <mergeCell ref="A5:F5"/>
    <mergeCell ref="A27:F27"/>
    <mergeCell ref="A6:F6"/>
  </mergeCells>
  <phoneticPr fontId="117" type="noConversion"/>
  <printOptions horizontalCentered="1"/>
  <pageMargins left="0.59055118110236227" right="0.59055118110236227" top="0.59055118110236227" bottom="0.59055118110236227" header="0.59055118110236227" footer="0.59055118110236227"/>
  <pageSetup firstPageNumber="18" orientation="portrait" r:id="rId1"/>
  <ignoredErrors>
    <ignoredError sqref="D35:F52" unlockedFormula="1"/>
  </ignoredError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AF38"/>
  <sheetViews>
    <sheetView showGridLines="0" view="pageBreakPreview" zoomScaleNormal="100" zoomScaleSheetLayoutView="100" workbookViewId="0">
      <selection activeCell="F15" sqref="F15"/>
    </sheetView>
  </sheetViews>
  <sheetFormatPr baseColWidth="10" defaultColWidth="12.5703125" defaultRowHeight="12.75"/>
  <cols>
    <col min="1" max="1" width="44.85546875" style="464" customWidth="1"/>
    <col min="2" max="2" width="11.42578125" style="464" hidden="1" customWidth="1"/>
    <col min="3" max="8" width="9.140625" style="464" customWidth="1"/>
    <col min="9" max="9" width="6" style="464" customWidth="1"/>
    <col min="10" max="10" width="51.5703125" style="464" customWidth="1"/>
    <col min="11" max="15" width="6" style="464" hidden="1" customWidth="1"/>
    <col min="16" max="17" width="8.140625" style="464" hidden="1" customWidth="1"/>
    <col min="18" max="18" width="7.5703125" style="464" hidden="1" customWidth="1"/>
    <col min="19" max="19" width="11.7109375" style="464" hidden="1" customWidth="1"/>
    <col min="20" max="31" width="7.7109375" style="464" customWidth="1"/>
    <col min="32" max="16384" width="12.5703125" style="464"/>
  </cols>
  <sheetData>
    <row r="1" spans="1:32" s="1085" customFormat="1" ht="30" customHeight="1">
      <c r="H1" s="2493" t="s">
        <v>1457</v>
      </c>
      <c r="L1" s="1166"/>
      <c r="S1" s="1100"/>
    </row>
    <row r="2" spans="1:32" s="1085" customFormat="1" ht="5.0999999999999996" customHeight="1">
      <c r="A2" s="1086"/>
      <c r="B2" s="1086"/>
      <c r="C2" s="1086"/>
      <c r="D2" s="1086"/>
      <c r="E2" s="1086"/>
      <c r="F2" s="1086"/>
      <c r="G2" s="1086"/>
      <c r="H2" s="1086"/>
    </row>
    <row r="3" spans="1:32" s="1085" customFormat="1" ht="5.0999999999999996" customHeight="1">
      <c r="A3" s="1088"/>
      <c r="B3" s="1088"/>
      <c r="C3" s="1088"/>
    </row>
    <row r="4" spans="1:32" s="1169" customFormat="1" ht="15" customHeight="1">
      <c r="A4" s="2844" t="s">
        <v>1340</v>
      </c>
      <c r="B4" s="2844"/>
      <c r="C4" s="2844"/>
      <c r="D4" s="2844"/>
      <c r="E4" s="2844"/>
      <c r="F4" s="2844"/>
      <c r="G4" s="2844"/>
      <c r="H4" s="1167"/>
      <c r="I4" s="1167"/>
      <c r="J4" s="1167"/>
      <c r="K4" s="1167"/>
      <c r="L4" s="1167"/>
      <c r="M4" s="1167"/>
      <c r="N4" s="1167"/>
      <c r="O4" s="1167"/>
      <c r="P4" s="1168"/>
    </row>
    <row r="5" spans="1:32" s="384" customFormat="1" ht="15" customHeight="1">
      <c r="A5" s="2318" t="s">
        <v>844</v>
      </c>
      <c r="B5" s="1926"/>
      <c r="C5" s="1926"/>
      <c r="D5" s="1926"/>
      <c r="E5" s="1926"/>
      <c r="F5" s="1926"/>
      <c r="G5" s="1926"/>
      <c r="H5" s="466"/>
      <c r="I5" s="466"/>
      <c r="J5" s="466"/>
      <c r="K5" s="466"/>
      <c r="L5" s="466"/>
      <c r="M5" s="466"/>
      <c r="N5" s="466"/>
      <c r="O5" s="375"/>
      <c r="P5" s="378"/>
    </row>
    <row r="6" spans="1:32" s="384" customFormat="1" ht="15" customHeight="1">
      <c r="A6" s="377"/>
      <c r="B6" s="377"/>
      <c r="C6" s="377"/>
      <c r="D6" s="377"/>
      <c r="E6" s="377"/>
      <c r="F6" s="377"/>
      <c r="H6" s="379" t="s">
        <v>482</v>
      </c>
      <c r="I6" s="377"/>
      <c r="J6" s="377"/>
      <c r="K6" s="377"/>
      <c r="L6" s="378"/>
      <c r="M6" s="378"/>
      <c r="N6" s="378"/>
      <c r="P6" s="378"/>
    </row>
    <row r="7" spans="1:32" s="384" customFormat="1" ht="5.0999999999999996" customHeight="1">
      <c r="A7" s="378"/>
      <c r="B7" s="378"/>
      <c r="C7" s="378"/>
      <c r="D7" s="378"/>
      <c r="E7" s="378"/>
      <c r="F7" s="378"/>
      <c r="G7" s="378"/>
      <c r="H7" s="378"/>
      <c r="I7" s="378"/>
      <c r="J7" s="378"/>
      <c r="K7" s="443"/>
      <c r="L7" s="443"/>
      <c r="M7" s="443"/>
      <c r="N7" s="443"/>
      <c r="P7" s="378"/>
    </row>
    <row r="8" spans="1:32" s="384" customFormat="1" ht="5.0999999999999996" customHeight="1">
      <c r="A8" s="380"/>
      <c r="B8" s="380"/>
      <c r="C8" s="380"/>
      <c r="D8" s="380"/>
      <c r="E8" s="380"/>
      <c r="F8" s="380"/>
      <c r="G8" s="380"/>
      <c r="H8" s="380"/>
      <c r="I8" s="378"/>
    </row>
    <row r="9" spans="1:32" s="384" customFormat="1" ht="15" customHeight="1">
      <c r="A9" s="381" t="s">
        <v>0</v>
      </c>
      <c r="B9" s="1258">
        <v>2012</v>
      </c>
      <c r="C9" s="1259">
        <v>2013</v>
      </c>
      <c r="D9" s="1259">
        <v>2014</v>
      </c>
      <c r="E9" s="384">
        <v>2015</v>
      </c>
      <c r="F9" s="384">
        <v>2016</v>
      </c>
      <c r="G9" s="384">
        <v>2017</v>
      </c>
      <c r="H9" s="384">
        <v>2018</v>
      </c>
    </row>
    <row r="10" spans="1:32" s="384" customFormat="1" ht="5.0999999999999996" customHeight="1">
      <c r="A10" s="387"/>
      <c r="B10" s="468"/>
      <c r="C10" s="468"/>
      <c r="D10" s="468"/>
      <c r="E10" s="468"/>
      <c r="F10" s="468"/>
      <c r="G10" s="468"/>
      <c r="H10" s="468"/>
    </row>
    <row r="11" spans="1:32" s="444" customFormat="1" ht="5.0999999999999996" customHeight="1">
      <c r="A11" s="469"/>
      <c r="H11" s="384"/>
    </row>
    <row r="12" spans="1:32" s="445" customFormat="1" ht="15" customHeight="1">
      <c r="A12" s="462" t="s">
        <v>1147</v>
      </c>
      <c r="B12" s="1480">
        <v>737</v>
      </c>
      <c r="C12" s="1242">
        <v>805</v>
      </c>
      <c r="D12" s="1571">
        <v>846.2</v>
      </c>
      <c r="E12" s="1571">
        <v>901</v>
      </c>
      <c r="F12" s="1571">
        <v>932</v>
      </c>
      <c r="G12" s="1571">
        <v>973</v>
      </c>
      <c r="H12" s="1571">
        <v>991.2</v>
      </c>
    </row>
    <row r="13" spans="1:32" s="445" customFormat="1" ht="14.45" customHeight="1">
      <c r="A13" s="462" t="s">
        <v>461</v>
      </c>
      <c r="B13" s="1480"/>
      <c r="C13" s="1242"/>
      <c r="D13" s="1571"/>
      <c r="E13" s="1571"/>
      <c r="F13" s="1571"/>
      <c r="G13" s="1571"/>
      <c r="H13" s="384"/>
    </row>
    <row r="14" spans="1:32" s="384" customFormat="1" ht="15" customHeight="1">
      <c r="A14" s="463" t="s">
        <v>1455</v>
      </c>
      <c r="B14" s="1481">
        <v>186.95</v>
      </c>
      <c r="C14" s="2388">
        <v>194.07</v>
      </c>
      <c r="D14" s="2389">
        <v>193.7</v>
      </c>
      <c r="E14" s="2389">
        <v>260.2</v>
      </c>
      <c r="F14" s="2389">
        <v>285.3</v>
      </c>
      <c r="G14" s="2389">
        <v>233.8</v>
      </c>
      <c r="H14" s="2389">
        <v>256.2</v>
      </c>
      <c r="W14" s="464"/>
    </row>
    <row r="15" spans="1:32" ht="15" customHeight="1">
      <c r="A15" s="463" t="s">
        <v>763</v>
      </c>
      <c r="B15" s="1526">
        <v>80.319999999999993</v>
      </c>
      <c r="C15" s="1526">
        <v>55.85</v>
      </c>
      <c r="D15" s="1526">
        <v>83.05</v>
      </c>
      <c r="E15" s="1526">
        <v>90.8</v>
      </c>
      <c r="F15" s="2389">
        <v>97</v>
      </c>
      <c r="G15" s="2389">
        <v>96.8</v>
      </c>
      <c r="H15" s="2389">
        <v>106</v>
      </c>
      <c r="J15" s="457" t="s">
        <v>762</v>
      </c>
      <c r="K15" s="458">
        <v>1997</v>
      </c>
      <c r="L15" s="459">
        <v>1998</v>
      </c>
      <c r="M15" s="460">
        <v>1999</v>
      </c>
      <c r="N15" s="459">
        <v>2000</v>
      </c>
      <c r="O15" s="460">
        <v>2001</v>
      </c>
      <c r="P15" s="459">
        <v>2002</v>
      </c>
      <c r="Q15" s="460">
        <v>2003</v>
      </c>
      <c r="R15" s="459">
        <v>2004</v>
      </c>
      <c r="S15" s="460">
        <v>2005</v>
      </c>
      <c r="T15" s="459">
        <v>2006</v>
      </c>
      <c r="U15" s="459">
        <v>2007</v>
      </c>
      <c r="V15" s="461">
        <v>2008</v>
      </c>
      <c r="W15" s="461">
        <v>2009</v>
      </c>
      <c r="X15" s="461">
        <v>2010</v>
      </c>
      <c r="Y15" s="461">
        <v>2011</v>
      </c>
      <c r="Z15" s="461">
        <v>2012</v>
      </c>
      <c r="AA15" s="461">
        <v>2013</v>
      </c>
      <c r="AB15" s="461">
        <v>2014</v>
      </c>
      <c r="AC15" s="461">
        <v>2015</v>
      </c>
      <c r="AD15" s="461">
        <v>2016</v>
      </c>
      <c r="AE15" s="461">
        <v>2017</v>
      </c>
      <c r="AF15" s="461">
        <v>2018</v>
      </c>
    </row>
    <row r="16" spans="1:32" ht="15" customHeight="1">
      <c r="A16" s="463" t="s">
        <v>764</v>
      </c>
      <c r="B16" s="1526">
        <v>38.630000000000003</v>
      </c>
      <c r="C16" s="1526">
        <v>44.44</v>
      </c>
      <c r="D16" s="1526">
        <v>47.43</v>
      </c>
      <c r="E16" s="1526">
        <v>50.9</v>
      </c>
      <c r="F16" s="2389">
        <v>59.2</v>
      </c>
      <c r="G16" s="2389">
        <v>67.599999999999994</v>
      </c>
      <c r="H16" s="2389">
        <v>69.900000000000006</v>
      </c>
      <c r="J16" s="445" t="s">
        <v>1148</v>
      </c>
      <c r="K16" s="446">
        <v>210.1</v>
      </c>
      <c r="L16" s="446">
        <v>229.9</v>
      </c>
      <c r="M16" s="446">
        <v>304.39999999999998</v>
      </c>
      <c r="N16" s="446">
        <v>322.8</v>
      </c>
      <c r="O16" s="446">
        <v>341</v>
      </c>
      <c r="P16" s="446">
        <v>387.5</v>
      </c>
      <c r="Q16" s="446">
        <v>452.2</v>
      </c>
      <c r="R16" s="446">
        <v>478</v>
      </c>
      <c r="S16" s="446">
        <v>501</v>
      </c>
      <c r="T16" s="446">
        <v>548</v>
      </c>
      <c r="U16" s="446">
        <v>554.70000000000005</v>
      </c>
      <c r="V16" s="446">
        <v>600.1</v>
      </c>
      <c r="W16" s="446">
        <v>524.79999999999995</v>
      </c>
      <c r="X16" s="1242">
        <v>618</v>
      </c>
      <c r="Y16" s="1242">
        <v>678</v>
      </c>
      <c r="Z16" s="1480">
        <v>737</v>
      </c>
      <c r="AA16" s="1242">
        <v>805</v>
      </c>
      <c r="AB16" s="1571">
        <v>846.2</v>
      </c>
      <c r="AC16" s="1571">
        <v>901</v>
      </c>
      <c r="AD16" s="1571">
        <v>932</v>
      </c>
      <c r="AE16" s="1571">
        <v>973</v>
      </c>
      <c r="AF16" s="464">
        <v>991.2</v>
      </c>
    </row>
    <row r="17" spans="1:32" ht="15" customHeight="1">
      <c r="A17" s="463" t="s">
        <v>927</v>
      </c>
      <c r="B17" s="1526">
        <v>186.4</v>
      </c>
      <c r="C17" s="1526">
        <v>197.07</v>
      </c>
      <c r="D17" s="1526">
        <v>203.15</v>
      </c>
      <c r="E17" s="1526">
        <v>219.1</v>
      </c>
      <c r="F17" s="2389">
        <v>246.9</v>
      </c>
      <c r="G17" s="2389">
        <v>214.1</v>
      </c>
      <c r="H17" s="2389">
        <v>275.89999999999998</v>
      </c>
      <c r="J17" s="447" t="s">
        <v>765</v>
      </c>
      <c r="K17" s="447">
        <f t="shared" ref="K17:AE17" si="0">K16/3000*100</f>
        <v>7.0033333333333339</v>
      </c>
      <c r="L17" s="447">
        <f t="shared" si="0"/>
        <v>7.6633333333333331</v>
      </c>
      <c r="M17" s="447">
        <f t="shared" si="0"/>
        <v>10.146666666666667</v>
      </c>
      <c r="N17" s="447">
        <f t="shared" si="0"/>
        <v>10.76</v>
      </c>
      <c r="O17" s="447">
        <f t="shared" si="0"/>
        <v>11.366666666666667</v>
      </c>
      <c r="P17" s="447">
        <f t="shared" si="0"/>
        <v>12.916666666666668</v>
      </c>
      <c r="Q17" s="447">
        <f t="shared" si="0"/>
        <v>15.073333333333332</v>
      </c>
      <c r="R17" s="447">
        <f t="shared" si="0"/>
        <v>15.933333333333334</v>
      </c>
      <c r="S17" s="447">
        <f t="shared" si="0"/>
        <v>16.7</v>
      </c>
      <c r="T17" s="447">
        <f t="shared" si="0"/>
        <v>18.266666666666666</v>
      </c>
      <c r="U17" s="447">
        <f t="shared" si="0"/>
        <v>18.490000000000002</v>
      </c>
      <c r="V17" s="447">
        <f t="shared" si="0"/>
        <v>20.003333333333334</v>
      </c>
      <c r="W17" s="447">
        <f t="shared" si="0"/>
        <v>17.493333333333332</v>
      </c>
      <c r="X17" s="447">
        <f t="shared" si="0"/>
        <v>20.599999999999998</v>
      </c>
      <c r="Y17" s="447">
        <f t="shared" si="0"/>
        <v>22.6</v>
      </c>
      <c r="Z17" s="447">
        <f t="shared" si="0"/>
        <v>24.566666666666666</v>
      </c>
      <c r="AA17" s="447">
        <f t="shared" si="0"/>
        <v>26.833333333333332</v>
      </c>
      <c r="AB17" s="447">
        <f t="shared" si="0"/>
        <v>28.206666666666671</v>
      </c>
      <c r="AC17" s="447">
        <f t="shared" si="0"/>
        <v>30.033333333333335</v>
      </c>
      <c r="AD17" s="447">
        <f t="shared" si="0"/>
        <v>31.066666666666663</v>
      </c>
      <c r="AE17" s="447">
        <f t="shared" si="0"/>
        <v>32.43333333333333</v>
      </c>
      <c r="AF17" s="2496">
        <v>28.3</v>
      </c>
    </row>
    <row r="18" spans="1:32" ht="15" customHeight="1">
      <c r="A18" s="463" t="s">
        <v>766</v>
      </c>
      <c r="B18" s="1526">
        <v>13.83</v>
      </c>
      <c r="C18" s="1526">
        <v>18.420000000000002</v>
      </c>
      <c r="D18" s="1526">
        <v>21.88</v>
      </c>
      <c r="E18" s="1526">
        <v>22.7</v>
      </c>
      <c r="F18" s="2389">
        <v>46.5</v>
      </c>
      <c r="G18" s="2389">
        <v>23.4</v>
      </c>
      <c r="H18" s="2389">
        <v>26.9</v>
      </c>
    </row>
    <row r="19" spans="1:32" ht="25.5" hidden="1" customHeight="1">
      <c r="A19" s="463" t="s">
        <v>767</v>
      </c>
      <c r="B19" s="1527">
        <v>2054</v>
      </c>
      <c r="C19" s="1527">
        <v>25.45</v>
      </c>
      <c r="D19" s="1526"/>
      <c r="E19" s="1526"/>
      <c r="F19" s="1878"/>
      <c r="G19" s="1878"/>
      <c r="H19" s="2389"/>
      <c r="J19" s="384"/>
      <c r="K19" s="384"/>
      <c r="L19" s="384"/>
      <c r="M19" s="384"/>
      <c r="N19" s="384"/>
      <c r="O19" s="384"/>
      <c r="P19" s="384"/>
      <c r="Q19" s="384"/>
      <c r="R19" s="384"/>
      <c r="S19" s="384"/>
      <c r="T19" s="384"/>
      <c r="U19" s="384"/>
      <c r="V19" s="384"/>
    </row>
    <row r="20" spans="1:32" ht="15" customHeight="1">
      <c r="A20" s="463" t="s">
        <v>928</v>
      </c>
      <c r="B20" s="1526">
        <v>17.899999999999999</v>
      </c>
      <c r="C20" s="1526">
        <v>15.66</v>
      </c>
      <c r="D20" s="1526">
        <v>17.64</v>
      </c>
      <c r="E20" s="1526">
        <v>24.3</v>
      </c>
      <c r="F20" s="2389">
        <v>19.899999999999999</v>
      </c>
      <c r="G20" s="2389">
        <v>21.2</v>
      </c>
      <c r="H20" s="2389">
        <v>19.899999999999999</v>
      </c>
      <c r="J20" s="384"/>
      <c r="K20" s="384"/>
      <c r="L20" s="384"/>
      <c r="M20" s="384"/>
      <c r="N20" s="384"/>
      <c r="O20" s="384"/>
      <c r="P20" s="384"/>
      <c r="Q20" s="384"/>
      <c r="R20" s="384"/>
      <c r="S20" s="384"/>
      <c r="T20" s="384"/>
      <c r="U20" s="384"/>
      <c r="V20" s="384"/>
    </row>
    <row r="21" spans="1:32" s="384" customFormat="1" ht="5.0999999999999996" customHeight="1">
      <c r="A21" s="455"/>
      <c r="B21" s="470"/>
      <c r="C21" s="470"/>
      <c r="D21" s="470"/>
      <c r="E21" s="470"/>
      <c r="F21" s="470"/>
      <c r="G21" s="471"/>
      <c r="H21" s="471"/>
    </row>
    <row r="22" spans="1:32" s="384" customFormat="1" ht="5.0999999999999996" customHeight="1">
      <c r="A22" s="378"/>
      <c r="B22" s="378"/>
      <c r="C22" s="378"/>
      <c r="D22" s="378"/>
      <c r="E22" s="378"/>
      <c r="F22" s="378"/>
      <c r="G22" s="378"/>
      <c r="H22" s="378"/>
      <c r="I22" s="378"/>
      <c r="J22" s="378"/>
      <c r="K22" s="378"/>
      <c r="L22" s="378"/>
      <c r="M22" s="378"/>
      <c r="N22" s="378"/>
      <c r="O22" s="299"/>
      <c r="P22" s="378"/>
      <c r="R22" s="444"/>
      <c r="S22" s="444"/>
      <c r="T22" s="444"/>
      <c r="U22" s="444"/>
      <c r="V22" s="444"/>
      <c r="W22" s="444"/>
      <c r="X22" s="444"/>
      <c r="Y22" s="444"/>
      <c r="Z22" s="444"/>
      <c r="AA22" s="444"/>
      <c r="AB22" s="444"/>
      <c r="AC22" s="444"/>
      <c r="AD22" s="444"/>
    </row>
    <row r="23" spans="1:32" s="384" customFormat="1" ht="15" customHeight="1">
      <c r="A23" s="378" t="s">
        <v>1347</v>
      </c>
      <c r="B23" s="465"/>
      <c r="C23" s="465"/>
      <c r="D23" s="465"/>
      <c r="E23" s="465"/>
      <c r="F23" s="465"/>
      <c r="G23" s="465"/>
      <c r="H23" s="465"/>
      <c r="I23" s="465"/>
      <c r="J23" s="465"/>
      <c r="K23" s="465"/>
      <c r="L23" s="378"/>
      <c r="M23" s="378"/>
      <c r="N23" s="378"/>
      <c r="O23" s="378"/>
      <c r="P23" s="378"/>
      <c r="R23" s="448"/>
      <c r="S23" s="448"/>
      <c r="T23" s="448"/>
      <c r="U23" s="448"/>
      <c r="V23" s="448"/>
      <c r="W23" s="448"/>
      <c r="X23" s="448"/>
      <c r="Y23" s="448"/>
      <c r="Z23" s="448"/>
      <c r="AA23" s="448"/>
      <c r="AB23" s="448"/>
      <c r="AC23" s="448"/>
      <c r="AD23" s="448"/>
    </row>
    <row r="24" spans="1:32" ht="15.75" customHeight="1">
      <c r="R24" s="384"/>
      <c r="S24" s="384"/>
      <c r="T24" s="384"/>
      <c r="U24" s="384"/>
      <c r="V24" s="384"/>
      <c r="W24" s="384"/>
      <c r="X24" s="384"/>
      <c r="Y24" s="384"/>
      <c r="Z24" s="384"/>
      <c r="AA24" s="384"/>
      <c r="AB24" s="384"/>
      <c r="AC24" s="384"/>
      <c r="AD24" s="384"/>
      <c r="AE24" s="444"/>
    </row>
    <row r="25" spans="1:32" s="1925" customFormat="1" ht="15.75" customHeight="1">
      <c r="A25" s="2843" t="s">
        <v>230</v>
      </c>
      <c r="B25" s="2843"/>
      <c r="C25" s="2843"/>
      <c r="D25" s="2843"/>
      <c r="E25" s="2843"/>
      <c r="F25" s="2843"/>
      <c r="G25" s="2843"/>
    </row>
    <row r="26" spans="1:32" ht="15.75" customHeight="1"/>
    <row r="27" spans="1:32" ht="36.75" customHeight="1"/>
    <row r="28" spans="1:32" ht="36.75" customHeight="1"/>
    <row r="29" spans="1:32" ht="36.75" customHeight="1"/>
    <row r="30" spans="1:32" ht="36.75" customHeight="1"/>
    <row r="31" spans="1:32" ht="36.75" customHeight="1"/>
    <row r="32" spans="1:32" ht="36.75" customHeight="1"/>
    <row r="33" spans="1:1" ht="36.75" customHeight="1"/>
    <row r="34" spans="1:1" ht="36.75" customHeight="1"/>
    <row r="35" spans="1:1" ht="24.95" customHeight="1"/>
    <row r="36" spans="1:1" ht="24.95" customHeight="1"/>
    <row r="37" spans="1:1" ht="15" customHeight="1"/>
    <row r="38" spans="1:1" ht="15.75" customHeight="1">
      <c r="A38" s="378" t="s">
        <v>790</v>
      </c>
    </row>
  </sheetData>
  <mergeCells count="2">
    <mergeCell ref="A25:G25"/>
    <mergeCell ref="A4:G4"/>
  </mergeCells>
  <phoneticPr fontId="117" type="noConversion"/>
  <printOptions horizontalCentered="1"/>
  <pageMargins left="0.19685039370078741" right="0.19685039370078741" top="0.59055118110236227" bottom="0.59055118110236227" header="0.59055118110236227" footer="0.59055118110236227"/>
  <pageSetup firstPageNumber="1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AI62"/>
  <sheetViews>
    <sheetView showGridLines="0" view="pageBreakPreview" zoomScaleNormal="100" zoomScaleSheetLayoutView="100" workbookViewId="0">
      <selection activeCell="A13" sqref="A13:I14"/>
    </sheetView>
  </sheetViews>
  <sheetFormatPr baseColWidth="10" defaultColWidth="6.7109375" defaultRowHeight="15" customHeight="1"/>
  <cols>
    <col min="1" max="1" width="42.85546875" style="480" customWidth="1"/>
    <col min="2" max="3" width="7.7109375" style="475" hidden="1" customWidth="1"/>
    <col min="4" max="9" width="8.7109375" style="475" customWidth="1"/>
    <col min="10" max="10" width="27" style="475" customWidth="1"/>
    <col min="11" max="12" width="7.85546875" style="475" customWidth="1"/>
    <col min="13" max="13" width="8.85546875" style="475" customWidth="1"/>
    <col min="14" max="28" width="7.7109375" style="475" customWidth="1"/>
    <col min="29" max="16384" width="6.7109375" style="475"/>
  </cols>
  <sheetData>
    <row r="1" spans="1:35" s="1098" customFormat="1" ht="30" customHeight="1">
      <c r="A1" s="2305"/>
      <c r="B1" s="2305"/>
      <c r="C1" s="2305"/>
      <c r="D1" s="2305"/>
      <c r="E1" s="2305"/>
      <c r="F1" s="2305"/>
      <c r="G1" s="2305"/>
      <c r="I1" s="2495" t="s">
        <v>1457</v>
      </c>
      <c r="Q1" s="1099"/>
      <c r="R1" s="1099"/>
    </row>
    <row r="2" spans="1:35" s="1085" customFormat="1" ht="5.0999999999999996" customHeight="1">
      <c r="A2" s="1086"/>
      <c r="B2" s="1087"/>
      <c r="C2" s="1087"/>
      <c r="D2" s="1087"/>
      <c r="E2" s="1087"/>
      <c r="F2" s="1087"/>
      <c r="G2" s="1087"/>
      <c r="H2" s="1087"/>
      <c r="I2" s="1087"/>
    </row>
    <row r="3" spans="1:35" s="1085" customFormat="1" ht="5.0999999999999996" customHeight="1">
      <c r="A3" s="1088"/>
      <c r="H3" s="1098"/>
      <c r="I3" s="1098"/>
    </row>
    <row r="4" spans="1:35" ht="15" customHeight="1">
      <c r="A4" s="1924" t="s">
        <v>1210</v>
      </c>
      <c r="B4" s="1089"/>
      <c r="C4" s="1089"/>
      <c r="D4" s="1089"/>
      <c r="E4" s="1089"/>
      <c r="F4" s="1089"/>
      <c r="G4" s="1089"/>
      <c r="H4" s="1098"/>
      <c r="I4" s="1098"/>
    </row>
    <row r="5" spans="1:35" ht="5.0999999999999996" customHeight="1">
      <c r="A5" s="474"/>
    </row>
    <row r="6" spans="1:35" ht="12" customHeight="1">
      <c r="A6" s="475"/>
      <c r="I6" s="498" t="s">
        <v>482</v>
      </c>
      <c r="P6" s="476"/>
    </row>
    <row r="7" spans="1:35" ht="3" customHeight="1">
      <c r="A7" s="475"/>
    </row>
    <row r="8" spans="1:35" ht="3" customHeight="1">
      <c r="A8" s="477"/>
      <c r="B8" s="477"/>
      <c r="C8" s="477"/>
      <c r="D8" s="477"/>
      <c r="E8" s="477"/>
      <c r="F8" s="477"/>
      <c r="G8" s="477"/>
      <c r="H8" s="477"/>
      <c r="I8" s="477"/>
      <c r="J8" s="478"/>
      <c r="K8" s="478"/>
      <c r="L8" s="478"/>
      <c r="M8" s="478"/>
      <c r="N8" s="478"/>
      <c r="O8" s="478"/>
      <c r="P8" s="478"/>
    </row>
    <row r="9" spans="1:35" s="480" customFormat="1" ht="15" customHeight="1">
      <c r="A9" s="182" t="s">
        <v>0</v>
      </c>
      <c r="B9" s="479" t="s">
        <v>877</v>
      </c>
      <c r="C9" s="479" t="s">
        <v>878</v>
      </c>
      <c r="D9" s="479" t="s">
        <v>1214</v>
      </c>
      <c r="E9" s="479" t="s">
        <v>1043</v>
      </c>
      <c r="F9" s="479" t="s">
        <v>1167</v>
      </c>
      <c r="G9" s="479">
        <v>2017</v>
      </c>
      <c r="H9" s="479">
        <v>2018</v>
      </c>
      <c r="I9" s="479" t="s">
        <v>1573</v>
      </c>
      <c r="J9" s="479"/>
      <c r="K9" s="479"/>
      <c r="L9" s="479"/>
      <c r="M9" s="479"/>
      <c r="N9" s="479"/>
      <c r="O9" s="479"/>
      <c r="P9" s="479"/>
      <c r="R9" s="475"/>
      <c r="S9" s="481"/>
      <c r="T9" s="481"/>
      <c r="U9" s="481"/>
      <c r="V9" s="481"/>
      <c r="W9" s="481"/>
      <c r="X9" s="481"/>
      <c r="Y9" s="481"/>
      <c r="Z9" s="481"/>
      <c r="AA9" s="481"/>
      <c r="AB9" s="481"/>
      <c r="AC9" s="481"/>
      <c r="AD9" s="481"/>
      <c r="AE9" s="481"/>
      <c r="AF9" s="481"/>
      <c r="AG9" s="481"/>
      <c r="AH9" s="481"/>
      <c r="AI9" s="481"/>
    </row>
    <row r="10" spans="1:35" s="480" customFormat="1" ht="3" customHeight="1">
      <c r="A10" s="115"/>
      <c r="B10" s="115"/>
      <c r="C10" s="115"/>
      <c r="D10" s="115"/>
      <c r="E10" s="115"/>
      <c r="F10" s="115"/>
      <c r="G10" s="115"/>
      <c r="H10" s="115"/>
      <c r="I10" s="115"/>
      <c r="J10" s="113"/>
      <c r="K10" s="113"/>
      <c r="L10" s="113"/>
      <c r="M10" s="113"/>
      <c r="N10" s="113"/>
      <c r="O10" s="113"/>
      <c r="P10" s="483"/>
    </row>
    <row r="11" spans="1:35" s="480" customFormat="1" ht="3" customHeight="1">
      <c r="A11" s="179"/>
      <c r="B11" s="179"/>
      <c r="C11" s="179"/>
      <c r="D11" s="179"/>
      <c r="E11" s="179"/>
      <c r="F11" s="179"/>
      <c r="G11" s="179"/>
      <c r="H11" s="179"/>
      <c r="I11" s="179"/>
      <c r="J11" s="179"/>
      <c r="K11" s="179"/>
      <c r="L11" s="179"/>
      <c r="M11" s="482"/>
      <c r="N11" s="482"/>
      <c r="O11" s="482"/>
      <c r="P11" s="483"/>
    </row>
    <row r="12" spans="1:35" s="480" customFormat="1" ht="14.1" customHeight="1">
      <c r="A12" s="484" t="s">
        <v>8</v>
      </c>
      <c r="B12" s="485">
        <f t="shared" ref="B12:C12" si="0">B13+B27</f>
        <v>10988.4</v>
      </c>
      <c r="C12" s="485">
        <f t="shared" si="0"/>
        <v>10988.398999999999</v>
      </c>
      <c r="D12" s="2323">
        <v>10988.599999999999</v>
      </c>
      <c r="E12" s="485">
        <f>E13+E27</f>
        <v>10988.399999999998</v>
      </c>
      <c r="F12" s="485">
        <f>F13+F27</f>
        <v>10988.4</v>
      </c>
      <c r="G12" s="485">
        <f>G13+G27</f>
        <v>10988.4</v>
      </c>
      <c r="H12" s="485">
        <v>10988.4</v>
      </c>
      <c r="I12" s="485">
        <v>10988.4</v>
      </c>
      <c r="J12" s="486"/>
      <c r="K12" s="486"/>
      <c r="L12" s="486"/>
      <c r="M12" s="486"/>
      <c r="N12" s="486"/>
      <c r="O12" s="486"/>
      <c r="P12" s="486"/>
      <c r="R12" s="485"/>
    </row>
    <row r="13" spans="1:35" s="480" customFormat="1" ht="14.1" customHeight="1">
      <c r="A13" s="2792" t="s">
        <v>9</v>
      </c>
      <c r="B13" s="485">
        <f t="shared" ref="B13:C13" si="1">B14+B24-B27</f>
        <v>10664.861999999999</v>
      </c>
      <c r="C13" s="485">
        <f t="shared" si="1"/>
        <v>10422.026</v>
      </c>
      <c r="D13" s="2323">
        <v>10640.199999999999</v>
      </c>
      <c r="E13" s="485">
        <v>10410.199999999997</v>
      </c>
      <c r="F13" s="485">
        <v>10404</v>
      </c>
      <c r="G13" s="485">
        <v>10380.199999999999</v>
      </c>
      <c r="H13" s="485" t="s">
        <v>464</v>
      </c>
      <c r="I13" s="485" t="s">
        <v>464</v>
      </c>
      <c r="J13" s="486"/>
      <c r="K13" s="486"/>
      <c r="L13" s="486"/>
      <c r="M13" s="486"/>
      <c r="N13" s="486"/>
      <c r="O13" s="486"/>
      <c r="P13" s="486"/>
      <c r="R13" s="485"/>
    </row>
    <row r="14" spans="1:35" s="488" customFormat="1" ht="14.1" customHeight="1">
      <c r="A14" s="2793" t="s">
        <v>10</v>
      </c>
      <c r="B14" s="485">
        <f t="shared" ref="B14:C14" si="2">B15+B21</f>
        <v>6405.6319999999996</v>
      </c>
      <c r="C14" s="485">
        <f t="shared" si="2"/>
        <v>6342.4169999999995</v>
      </c>
      <c r="D14" s="2323">
        <v>6638.2999999999993</v>
      </c>
      <c r="E14" s="485">
        <v>6240.2999999999993</v>
      </c>
      <c r="F14" s="485">
        <v>6226.7</v>
      </c>
      <c r="G14" s="485">
        <v>6300.2</v>
      </c>
      <c r="H14" s="485">
        <v>6300.2</v>
      </c>
      <c r="I14" s="485">
        <v>6400.8</v>
      </c>
      <c r="J14" s="478"/>
      <c r="K14" s="478"/>
      <c r="L14" s="478"/>
      <c r="M14" s="478"/>
      <c r="N14" s="478"/>
      <c r="O14" s="478"/>
      <c r="P14" s="478"/>
      <c r="R14" s="113"/>
      <c r="S14" s="475"/>
      <c r="T14" s="475"/>
      <c r="U14" s="475"/>
      <c r="V14" s="475"/>
      <c r="W14" s="475"/>
      <c r="X14" s="475"/>
      <c r="Y14" s="475"/>
      <c r="Z14" s="475"/>
      <c r="AA14" s="475"/>
      <c r="AB14" s="475"/>
      <c r="AC14" s="475"/>
      <c r="AD14" s="475"/>
      <c r="AE14" s="475"/>
      <c r="AF14" s="475"/>
      <c r="AG14" s="475"/>
      <c r="AH14" s="475"/>
    </row>
    <row r="15" spans="1:35" s="490" customFormat="1" ht="14.1" customHeight="1">
      <c r="A15" s="472" t="s">
        <v>11</v>
      </c>
      <c r="B15" s="113">
        <f t="shared" ref="B15:C15" si="3">B16+B20</f>
        <v>3554.9070000000002</v>
      </c>
      <c r="C15" s="113">
        <f t="shared" si="3"/>
        <v>3576.9870000000001</v>
      </c>
      <c r="D15" s="1458">
        <v>4182.7</v>
      </c>
      <c r="E15" s="113">
        <v>3517.2999999999997</v>
      </c>
      <c r="F15" s="113">
        <v>3472</v>
      </c>
      <c r="G15" s="113">
        <v>3561.8</v>
      </c>
      <c r="H15" s="113" t="s">
        <v>464</v>
      </c>
      <c r="I15" s="113" t="s">
        <v>464</v>
      </c>
      <c r="J15" s="489"/>
      <c r="K15" s="489"/>
      <c r="L15" s="489"/>
      <c r="M15" s="489"/>
      <c r="N15" s="489"/>
      <c r="O15" s="489"/>
      <c r="P15" s="489"/>
      <c r="R15" s="472"/>
      <c r="S15" s="491"/>
      <c r="T15" s="491"/>
      <c r="U15" s="491"/>
      <c r="V15" s="491"/>
      <c r="W15" s="491"/>
      <c r="X15" s="491"/>
      <c r="Y15" s="491"/>
      <c r="Z15" s="491"/>
      <c r="AA15" s="491"/>
      <c r="AB15" s="491"/>
      <c r="AC15" s="491"/>
      <c r="AD15" s="491"/>
      <c r="AE15" s="491"/>
      <c r="AF15" s="491"/>
      <c r="AG15" s="491"/>
      <c r="AH15" s="491"/>
    </row>
    <row r="16" spans="1:35" s="488" customFormat="1" ht="14.1" customHeight="1">
      <c r="A16" s="187" t="s">
        <v>12</v>
      </c>
      <c r="B16" s="113">
        <f t="shared" ref="B16:C16" si="4">B17+B18+B19</f>
        <v>2508.2730000000001</v>
      </c>
      <c r="C16" s="113">
        <f t="shared" si="4"/>
        <v>2480.0929999999998</v>
      </c>
      <c r="D16" s="1458">
        <v>2205.5</v>
      </c>
      <c r="E16" s="113">
        <v>2348.6999999999998</v>
      </c>
      <c r="F16" s="113">
        <v>2312.4</v>
      </c>
      <c r="G16" s="113">
        <v>2392.8000000000002</v>
      </c>
      <c r="H16" s="113" t="s">
        <v>464</v>
      </c>
      <c r="I16" s="113" t="s">
        <v>464</v>
      </c>
      <c r="J16" s="478"/>
      <c r="K16" s="478"/>
      <c r="L16" s="478"/>
      <c r="M16" s="478"/>
      <c r="N16" s="478"/>
      <c r="O16" s="478"/>
      <c r="P16" s="478"/>
      <c r="R16" s="113"/>
      <c r="S16" s="475"/>
      <c r="T16" s="475"/>
      <c r="U16" s="475"/>
      <c r="V16" s="475"/>
      <c r="W16" s="475"/>
      <c r="X16" s="475"/>
      <c r="Y16" s="475"/>
      <c r="Z16" s="475"/>
      <c r="AA16" s="475"/>
      <c r="AB16" s="475"/>
      <c r="AC16" s="475"/>
      <c r="AD16" s="475"/>
      <c r="AE16" s="475"/>
      <c r="AF16" s="475"/>
      <c r="AG16" s="475"/>
      <c r="AH16" s="475"/>
    </row>
    <row r="17" spans="1:34" s="488" customFormat="1" ht="14.1" customHeight="1">
      <c r="A17" s="188" t="s">
        <v>13</v>
      </c>
      <c r="B17" s="134">
        <v>1023.001</v>
      </c>
      <c r="C17" s="134">
        <v>908.86400000000003</v>
      </c>
      <c r="D17" s="1240">
        <v>1203.7</v>
      </c>
      <c r="E17" s="113">
        <v>924.6</v>
      </c>
      <c r="F17" s="113">
        <v>900.2</v>
      </c>
      <c r="G17" s="113">
        <v>912.8</v>
      </c>
      <c r="H17" s="113" t="s">
        <v>464</v>
      </c>
      <c r="I17" s="113" t="s">
        <v>464</v>
      </c>
      <c r="J17" s="478"/>
      <c r="K17" s="478"/>
      <c r="L17" s="478"/>
      <c r="M17" s="478"/>
      <c r="N17" s="478"/>
      <c r="O17" s="478"/>
      <c r="P17" s="478"/>
      <c r="R17" s="113"/>
      <c r="S17" s="475"/>
      <c r="T17" s="475"/>
      <c r="U17" s="475"/>
      <c r="V17" s="475"/>
      <c r="W17" s="475"/>
      <c r="X17" s="475"/>
      <c r="Y17" s="475"/>
      <c r="Z17" s="475"/>
      <c r="AA17" s="475"/>
      <c r="AB17" s="475"/>
      <c r="AC17" s="475"/>
      <c r="AD17" s="475"/>
      <c r="AE17" s="475"/>
      <c r="AF17" s="475"/>
      <c r="AG17" s="475"/>
      <c r="AH17" s="475"/>
    </row>
    <row r="18" spans="1:34" s="488" customFormat="1" ht="14.1" customHeight="1">
      <c r="A18" s="188" t="s">
        <v>14</v>
      </c>
      <c r="B18" s="134">
        <v>120.024</v>
      </c>
      <c r="C18" s="134">
        <v>114.895</v>
      </c>
      <c r="D18" s="1240">
        <v>12.7</v>
      </c>
      <c r="E18" s="113">
        <v>99.4</v>
      </c>
      <c r="F18" s="113">
        <v>107.8</v>
      </c>
      <c r="G18" s="113">
        <v>123.9</v>
      </c>
      <c r="H18" s="113" t="s">
        <v>464</v>
      </c>
      <c r="I18" s="113" t="s">
        <v>464</v>
      </c>
      <c r="J18" s="478"/>
      <c r="K18" s="478"/>
      <c r="L18" s="478"/>
      <c r="M18" s="478"/>
      <c r="N18" s="478"/>
      <c r="O18" s="478"/>
      <c r="P18" s="478"/>
      <c r="R18" s="113"/>
      <c r="S18" s="475"/>
      <c r="T18" s="475"/>
      <c r="U18" s="475"/>
      <c r="V18" s="475"/>
      <c r="W18" s="475"/>
      <c r="X18" s="475"/>
      <c r="Y18" s="475"/>
      <c r="Z18" s="475"/>
      <c r="AA18" s="475"/>
      <c r="AB18" s="475"/>
      <c r="AC18" s="475"/>
      <c r="AD18" s="475"/>
      <c r="AE18" s="475"/>
      <c r="AF18" s="475"/>
      <c r="AG18" s="475"/>
      <c r="AH18" s="475"/>
    </row>
    <row r="19" spans="1:34" s="488" customFormat="1" ht="14.1" customHeight="1">
      <c r="A19" s="188" t="s">
        <v>15</v>
      </c>
      <c r="B19" s="134">
        <v>1365.248</v>
      </c>
      <c r="C19" s="134">
        <v>1456.3340000000001</v>
      </c>
      <c r="D19" s="1240">
        <v>989.1</v>
      </c>
      <c r="E19" s="113">
        <v>1324.7</v>
      </c>
      <c r="F19" s="113">
        <v>1304.4000000000001</v>
      </c>
      <c r="G19" s="113">
        <v>1356.1</v>
      </c>
      <c r="H19" s="113" t="s">
        <v>464</v>
      </c>
      <c r="I19" s="113" t="s">
        <v>464</v>
      </c>
      <c r="J19" s="1702"/>
      <c r="K19" s="1703"/>
      <c r="L19" s="1703"/>
      <c r="M19" s="1703"/>
      <c r="N19" s="1703"/>
      <c r="O19" s="478"/>
      <c r="P19" s="478"/>
      <c r="R19" s="113"/>
      <c r="S19" s="475"/>
      <c r="T19" s="475"/>
      <c r="U19" s="475"/>
      <c r="V19" s="475"/>
      <c r="W19" s="475"/>
      <c r="X19" s="475"/>
      <c r="Y19" s="475"/>
      <c r="Z19" s="475"/>
      <c r="AA19" s="475"/>
      <c r="AB19" s="475"/>
      <c r="AC19" s="475"/>
      <c r="AD19" s="475"/>
      <c r="AE19" s="475"/>
      <c r="AF19" s="475"/>
      <c r="AG19" s="475"/>
      <c r="AH19" s="475"/>
    </row>
    <row r="20" spans="1:34" s="488" customFormat="1" ht="14.1" customHeight="1">
      <c r="A20" s="187" t="s">
        <v>16</v>
      </c>
      <c r="B20" s="134">
        <v>1046.634</v>
      </c>
      <c r="C20" s="134">
        <v>1096.894</v>
      </c>
      <c r="D20" s="1240">
        <v>1977.2</v>
      </c>
      <c r="E20" s="113">
        <v>1168.5999999999999</v>
      </c>
      <c r="F20" s="113">
        <v>1159.5999999999999</v>
      </c>
      <c r="G20" s="113">
        <v>1169</v>
      </c>
      <c r="H20" s="113" t="s">
        <v>464</v>
      </c>
      <c r="I20" s="113" t="s">
        <v>464</v>
      </c>
      <c r="J20" s="1704"/>
      <c r="K20" s="1703"/>
      <c r="L20" s="1703"/>
      <c r="M20" s="1703"/>
      <c r="N20" s="1703"/>
      <c r="O20" s="478"/>
      <c r="P20" s="478"/>
      <c r="R20" s="113"/>
      <c r="S20" s="475"/>
      <c r="T20" s="475"/>
      <c r="U20" s="475"/>
      <c r="V20" s="475"/>
      <c r="W20" s="475"/>
      <c r="X20" s="475"/>
      <c r="Y20" s="475"/>
      <c r="Z20" s="475"/>
      <c r="AA20" s="475"/>
      <c r="AB20" s="475"/>
      <c r="AC20" s="475"/>
      <c r="AD20" s="475"/>
      <c r="AE20" s="475"/>
      <c r="AF20" s="475"/>
      <c r="AG20" s="475"/>
      <c r="AH20" s="475"/>
    </row>
    <row r="21" spans="1:34" s="488" customFormat="1" ht="14.1" customHeight="1">
      <c r="A21" s="473" t="s">
        <v>17</v>
      </c>
      <c r="B21" s="113">
        <f t="shared" ref="B21:C21" si="5">B22+B23</f>
        <v>2850.7249999999999</v>
      </c>
      <c r="C21" s="113">
        <f t="shared" si="5"/>
        <v>2765.43</v>
      </c>
      <c r="D21" s="1458">
        <v>2455.6</v>
      </c>
      <c r="E21" s="113">
        <v>2723</v>
      </c>
      <c r="F21" s="113">
        <v>2754.7</v>
      </c>
      <c r="G21" s="113">
        <v>2738.3999999999996</v>
      </c>
      <c r="H21" s="113" t="s">
        <v>464</v>
      </c>
      <c r="I21" s="113" t="s">
        <v>464</v>
      </c>
      <c r="J21" s="1704"/>
      <c r="K21" s="1703"/>
      <c r="L21" s="1703"/>
      <c r="M21" s="1703"/>
      <c r="N21" s="1703"/>
      <c r="O21" s="478"/>
      <c r="P21" s="478"/>
      <c r="R21" s="113"/>
      <c r="S21" s="475"/>
      <c r="T21" s="475"/>
      <c r="U21" s="475"/>
      <c r="V21" s="475"/>
      <c r="W21" s="475"/>
      <c r="X21" s="475"/>
      <c r="Y21" s="475"/>
      <c r="Z21" s="475"/>
      <c r="AA21" s="475"/>
      <c r="AB21" s="475"/>
      <c r="AC21" s="475"/>
      <c r="AD21" s="475"/>
      <c r="AE21" s="475"/>
      <c r="AF21" s="475"/>
      <c r="AG21" s="475"/>
      <c r="AH21" s="475"/>
    </row>
    <row r="22" spans="1:34" s="488" customFormat="1" ht="23.25" customHeight="1">
      <c r="A22" s="1922" t="s">
        <v>18</v>
      </c>
      <c r="B22" s="113">
        <v>158.90100000000001</v>
      </c>
      <c r="C22" s="113">
        <v>114.902</v>
      </c>
      <c r="D22" s="1458">
        <v>275.7</v>
      </c>
      <c r="E22" s="113">
        <v>141.1</v>
      </c>
      <c r="F22" s="113">
        <v>145.5</v>
      </c>
      <c r="G22" s="113">
        <v>120.7</v>
      </c>
      <c r="H22" s="113" t="s">
        <v>464</v>
      </c>
      <c r="I22" s="113" t="s">
        <v>464</v>
      </c>
      <c r="J22" s="1702"/>
      <c r="K22" s="1703"/>
      <c r="L22" s="1703"/>
      <c r="M22" s="1703"/>
      <c r="N22" s="1703"/>
      <c r="O22" s="478"/>
      <c r="P22" s="478"/>
      <c r="R22" s="113"/>
      <c r="S22" s="475"/>
      <c r="T22" s="475"/>
      <c r="U22" s="475"/>
      <c r="V22" s="475"/>
      <c r="W22" s="475"/>
      <c r="X22" s="475"/>
      <c r="Y22" s="475"/>
      <c r="Z22" s="475"/>
      <c r="AA22" s="475"/>
      <c r="AB22" s="475"/>
      <c r="AC22" s="475"/>
      <c r="AD22" s="475"/>
      <c r="AE22" s="475"/>
      <c r="AF22" s="475"/>
      <c r="AG22" s="475"/>
      <c r="AH22" s="475"/>
    </row>
    <row r="23" spans="1:34" s="488" customFormat="1" ht="24" customHeight="1">
      <c r="A23" s="1922" t="s">
        <v>19</v>
      </c>
      <c r="B23" s="113">
        <v>2691.8240000000001</v>
      </c>
      <c r="C23" s="113">
        <v>2650.5279999999998</v>
      </c>
      <c r="D23" s="1458">
        <v>2179.9</v>
      </c>
      <c r="E23" s="113">
        <v>2581.9</v>
      </c>
      <c r="F23" s="113">
        <v>2609.1999999999998</v>
      </c>
      <c r="G23" s="113">
        <v>2617.6999999999998</v>
      </c>
      <c r="H23" s="113" t="s">
        <v>464</v>
      </c>
      <c r="I23" s="113" t="s">
        <v>464</v>
      </c>
      <c r="J23" s="1704"/>
      <c r="K23" s="1703"/>
      <c r="L23" s="1703"/>
      <c r="M23" s="1703"/>
      <c r="N23" s="1703"/>
      <c r="O23" s="478"/>
      <c r="P23" s="478"/>
      <c r="R23" s="113"/>
      <c r="S23" s="475"/>
      <c r="T23" s="475"/>
      <c r="U23" s="475"/>
      <c r="V23" s="475"/>
      <c r="W23" s="475"/>
      <c r="X23" s="475"/>
      <c r="Y23" s="475"/>
      <c r="Z23" s="475"/>
      <c r="AA23" s="475"/>
      <c r="AB23" s="475"/>
      <c r="AC23" s="475"/>
      <c r="AD23" s="475"/>
      <c r="AE23" s="475"/>
      <c r="AF23" s="475"/>
      <c r="AG23" s="475"/>
      <c r="AH23" s="475"/>
    </row>
    <row r="24" spans="1:34" s="488" customFormat="1" ht="14.1" customHeight="1">
      <c r="A24" s="473" t="s">
        <v>20</v>
      </c>
      <c r="B24" s="113">
        <f t="shared" ref="B24:C24" si="6">B25+B26+B27</f>
        <v>4582.768</v>
      </c>
      <c r="C24" s="113">
        <f t="shared" si="6"/>
        <v>4645.982</v>
      </c>
      <c r="D24" s="1458">
        <v>4350.2999999999993</v>
      </c>
      <c r="E24" s="113">
        <v>4748.0999999999995</v>
      </c>
      <c r="F24" s="113">
        <v>4761.7</v>
      </c>
      <c r="G24" s="113">
        <v>4688.2</v>
      </c>
      <c r="H24" s="113">
        <v>4688.2</v>
      </c>
      <c r="I24" s="113">
        <v>4585.6000000000004</v>
      </c>
      <c r="J24" s="1704"/>
      <c r="K24" s="1705"/>
      <c r="L24" s="1705"/>
      <c r="M24" s="1705"/>
      <c r="N24" s="1705"/>
      <c r="O24" s="478"/>
      <c r="P24" s="478"/>
      <c r="R24" s="113"/>
      <c r="S24" s="475"/>
      <c r="T24" s="475"/>
      <c r="U24" s="475"/>
      <c r="V24" s="475"/>
      <c r="W24" s="475"/>
      <c r="X24" s="475"/>
      <c r="Y24" s="475"/>
      <c r="Z24" s="475"/>
      <c r="AA24" s="475"/>
      <c r="AB24" s="475"/>
      <c r="AC24" s="475"/>
      <c r="AD24" s="475"/>
      <c r="AE24" s="475"/>
      <c r="AF24" s="475"/>
      <c r="AG24" s="475"/>
      <c r="AH24" s="475"/>
    </row>
    <row r="25" spans="1:34" s="488" customFormat="1" ht="14.1" customHeight="1">
      <c r="A25" s="472" t="s">
        <v>2</v>
      </c>
      <c r="B25" s="113">
        <v>3536.1770000000001</v>
      </c>
      <c r="C25" s="113">
        <v>3402.3310000000001</v>
      </c>
      <c r="D25" s="1458">
        <v>3014.1</v>
      </c>
      <c r="E25" s="113">
        <v>3371.6</v>
      </c>
      <c r="F25" s="113">
        <v>3395</v>
      </c>
      <c r="G25" s="113">
        <v>3339.4</v>
      </c>
      <c r="H25" s="113" t="s">
        <v>464</v>
      </c>
      <c r="I25" s="113" t="s">
        <v>464</v>
      </c>
      <c r="J25" s="478"/>
      <c r="K25" s="478"/>
      <c r="L25" s="478"/>
      <c r="M25" s="478"/>
      <c r="N25" s="478"/>
      <c r="O25" s="478"/>
      <c r="P25" s="478"/>
      <c r="R25" s="113"/>
      <c r="S25" s="475"/>
      <c r="T25" s="475"/>
      <c r="U25" s="475"/>
      <c r="V25" s="475"/>
      <c r="W25" s="475"/>
      <c r="X25" s="475"/>
      <c r="Y25" s="475"/>
      <c r="Z25" s="475"/>
      <c r="AA25" s="475"/>
      <c r="AB25" s="475"/>
      <c r="AC25" s="475"/>
      <c r="AD25" s="475"/>
      <c r="AE25" s="475"/>
      <c r="AF25" s="475"/>
      <c r="AG25" s="475"/>
      <c r="AH25" s="475"/>
    </row>
    <row r="26" spans="1:34" s="488" customFormat="1" ht="14.1" customHeight="1">
      <c r="A26" s="472" t="s">
        <v>21</v>
      </c>
      <c r="B26" s="113">
        <v>723.053</v>
      </c>
      <c r="C26" s="113">
        <v>677.27800000000002</v>
      </c>
      <c r="D26" s="1458">
        <v>987.8</v>
      </c>
      <c r="E26" s="113">
        <v>798.3</v>
      </c>
      <c r="F26" s="113">
        <v>782.3</v>
      </c>
      <c r="G26" s="113">
        <v>740.6</v>
      </c>
      <c r="H26" s="113" t="s">
        <v>464</v>
      </c>
      <c r="I26" s="113" t="s">
        <v>464</v>
      </c>
      <c r="J26" s="478"/>
      <c r="K26" s="478"/>
      <c r="L26" s="478"/>
      <c r="M26" s="478"/>
      <c r="N26" s="478"/>
      <c r="O26" s="478"/>
      <c r="P26" s="478"/>
      <c r="R26" s="113"/>
      <c r="S26" s="475"/>
      <c r="T26" s="475"/>
      <c r="U26" s="475"/>
      <c r="V26" s="475"/>
      <c r="W26" s="475"/>
      <c r="X26" s="475"/>
      <c r="Y26" s="475"/>
      <c r="Z26" s="475"/>
      <c r="AA26" s="475"/>
      <c r="AB26" s="475"/>
      <c r="AC26" s="475"/>
      <c r="AD26" s="475"/>
      <c r="AE26" s="475"/>
      <c r="AF26" s="475"/>
      <c r="AG26" s="475"/>
      <c r="AH26" s="475"/>
    </row>
    <row r="27" spans="1:34" s="488" customFormat="1" ht="14.1" customHeight="1">
      <c r="A27" s="472" t="s">
        <v>22</v>
      </c>
      <c r="B27" s="113">
        <v>323.53800000000001</v>
      </c>
      <c r="C27" s="113">
        <v>566.37300000000005</v>
      </c>
      <c r="D27" s="1458">
        <v>348.4</v>
      </c>
      <c r="E27" s="113">
        <v>578.20000000000005</v>
      </c>
      <c r="F27" s="113">
        <v>584.4</v>
      </c>
      <c r="G27" s="113">
        <v>608.20000000000005</v>
      </c>
      <c r="H27" s="113" t="s">
        <v>464</v>
      </c>
      <c r="I27" s="113" t="s">
        <v>464</v>
      </c>
      <c r="J27" s="483"/>
      <c r="K27" s="483"/>
      <c r="L27" s="483"/>
      <c r="M27" s="483"/>
      <c r="N27" s="483"/>
      <c r="O27" s="483"/>
      <c r="P27" s="483"/>
      <c r="R27" s="485"/>
      <c r="S27" s="480"/>
      <c r="T27" s="480"/>
      <c r="U27" s="480"/>
      <c r="V27" s="480"/>
      <c r="W27" s="480"/>
      <c r="X27" s="480"/>
      <c r="Y27" s="480"/>
      <c r="Z27" s="480"/>
      <c r="AA27" s="480"/>
      <c r="AB27" s="480"/>
      <c r="AC27" s="480"/>
      <c r="AD27" s="480"/>
      <c r="AE27" s="480"/>
      <c r="AF27" s="480"/>
      <c r="AG27" s="480"/>
      <c r="AH27" s="480"/>
    </row>
    <row r="28" spans="1:34" ht="3" customHeight="1">
      <c r="A28" s="115"/>
      <c r="B28" s="115"/>
      <c r="C28" s="115"/>
      <c r="D28" s="115"/>
      <c r="E28" s="115"/>
      <c r="F28" s="115"/>
      <c r="G28" s="115"/>
      <c r="H28" s="115"/>
      <c r="I28" s="115"/>
      <c r="J28" s="158"/>
      <c r="K28" s="158"/>
      <c r="L28" s="158"/>
      <c r="M28" s="492"/>
      <c r="N28" s="492"/>
      <c r="O28" s="492"/>
      <c r="P28" s="492"/>
      <c r="Q28" s="488"/>
      <c r="R28" s="488"/>
      <c r="S28" s="488"/>
      <c r="T28" s="488"/>
      <c r="U28" s="488"/>
      <c r="V28" s="488"/>
    </row>
    <row r="29" spans="1:34" ht="3" customHeight="1">
      <c r="A29" s="113"/>
      <c r="B29" s="113"/>
      <c r="C29" s="113"/>
      <c r="D29" s="113"/>
      <c r="E29" s="113"/>
      <c r="F29" s="113"/>
      <c r="G29" s="113"/>
      <c r="H29" s="113"/>
      <c r="I29" s="113"/>
      <c r="J29" s="158"/>
      <c r="K29" s="158"/>
      <c r="L29" s="158"/>
      <c r="M29" s="492"/>
      <c r="N29" s="488"/>
      <c r="O29" s="488"/>
      <c r="P29" s="488"/>
      <c r="Q29" s="488"/>
      <c r="R29" s="488"/>
      <c r="S29" s="488"/>
      <c r="T29" s="488"/>
      <c r="U29" s="488"/>
      <c r="V29" s="488"/>
    </row>
    <row r="30" spans="1:34" ht="14.25" customHeight="1">
      <c r="A30" s="1920" t="s">
        <v>1211</v>
      </c>
      <c r="B30" s="1921"/>
      <c r="C30" s="1921"/>
      <c r="D30" s="1921"/>
      <c r="E30" s="1921"/>
      <c r="F30" s="1921"/>
      <c r="G30" s="1921"/>
      <c r="H30" s="1898"/>
      <c r="I30" s="1898"/>
      <c r="J30" s="1898"/>
      <c r="K30" s="1898"/>
      <c r="L30" s="1706"/>
      <c r="M30" s="1706"/>
      <c r="N30" s="1706"/>
      <c r="O30" s="1706"/>
      <c r="P30" s="1706"/>
    </row>
    <row r="31" spans="1:34" ht="5.0999999999999996" customHeight="1">
      <c r="A31" s="1882"/>
      <c r="B31" s="1883"/>
      <c r="C31" s="1883"/>
      <c r="D31" s="1883"/>
      <c r="E31" s="1883"/>
      <c r="F31" s="1883"/>
      <c r="G31" s="1883"/>
      <c r="H31" s="1884"/>
      <c r="I31" s="1884"/>
      <c r="J31" s="494"/>
      <c r="K31" s="494"/>
      <c r="L31" s="494"/>
      <c r="M31" s="494"/>
      <c r="N31" s="494"/>
      <c r="O31" s="494"/>
      <c r="P31" s="494"/>
    </row>
    <row r="32" spans="1:34" ht="5.0999999999999996" customHeight="1">
      <c r="A32" s="493"/>
      <c r="B32" s="478"/>
      <c r="C32" s="478"/>
      <c r="D32" s="478"/>
      <c r="E32" s="478"/>
      <c r="F32" s="478" t="s">
        <v>923</v>
      </c>
      <c r="G32" s="478"/>
      <c r="H32" s="478"/>
      <c r="I32" s="478"/>
    </row>
    <row r="33" spans="1:24" ht="15" customHeight="1">
      <c r="A33" s="2340" t="s">
        <v>1337</v>
      </c>
      <c r="B33" s="2270"/>
      <c r="C33" s="2270"/>
      <c r="D33" s="2270"/>
      <c r="E33" s="2270"/>
      <c r="F33" s="2270"/>
      <c r="G33" s="2270"/>
      <c r="H33" s="495"/>
      <c r="I33" s="495"/>
    </row>
    <row r="34" spans="1:24" ht="5.0999999999999996" customHeight="1">
      <c r="A34" s="495"/>
      <c r="B34" s="495"/>
      <c r="C34" s="495"/>
      <c r="D34" s="495"/>
      <c r="E34" s="495"/>
      <c r="F34" s="495"/>
      <c r="G34" s="495"/>
      <c r="H34" s="495"/>
      <c r="I34" s="495"/>
    </row>
    <row r="35" spans="1:24" ht="5.0999999999999996" customHeight="1">
      <c r="A35" s="496"/>
    </row>
    <row r="36" spans="1:24" ht="16.5" customHeight="1">
      <c r="A36" s="475"/>
      <c r="J36" s="475" t="s">
        <v>23</v>
      </c>
      <c r="K36" s="1885" t="s">
        <v>1214</v>
      </c>
      <c r="L36" s="1885" t="s">
        <v>1193</v>
      </c>
      <c r="M36" s="475">
        <f>L36-K36</f>
        <v>14</v>
      </c>
    </row>
    <row r="37" spans="1:24" ht="16.5" customHeight="1">
      <c r="A37" s="475"/>
      <c r="K37" s="1510" t="s">
        <v>27</v>
      </c>
      <c r="L37" s="1510" t="s">
        <v>1343</v>
      </c>
      <c r="M37" s="1509" t="s">
        <v>1134</v>
      </c>
      <c r="Q37" s="497">
        <v>2003</v>
      </c>
      <c r="R37" s="497">
        <v>2004</v>
      </c>
      <c r="S37" s="497">
        <v>2005</v>
      </c>
      <c r="T37" s="497">
        <v>2006</v>
      </c>
      <c r="U37" s="497">
        <v>2007</v>
      </c>
    </row>
    <row r="38" spans="1:24" ht="16.5" customHeight="1">
      <c r="A38" s="475"/>
      <c r="J38" s="1507" t="s">
        <v>10</v>
      </c>
      <c r="K38" s="475">
        <v>6638.2999999999993</v>
      </c>
      <c r="L38" s="113">
        <v>6300.2</v>
      </c>
      <c r="M38" s="475">
        <f t="shared" ref="M38:M48" si="7">((POWER(L38/K38,1/M$36))-1)*100</f>
        <v>-0.372693251767231</v>
      </c>
      <c r="O38" s="475" t="s">
        <v>3</v>
      </c>
      <c r="Q38" s="475">
        <f>K38</f>
        <v>6638.2999999999993</v>
      </c>
      <c r="R38" s="475">
        <f t="shared" ref="R38:U47" si="8">Q38*(100+$M38)/100</f>
        <v>6613.5595038679348</v>
      </c>
      <c r="S38" s="475">
        <f t="shared" si="8"/>
        <v>6588.9112138954088</v>
      </c>
      <c r="T38" s="475">
        <f t="shared" si="8"/>
        <v>6564.3547864362863</v>
      </c>
      <c r="U38" s="475">
        <f t="shared" si="8"/>
        <v>6539.8898791251786</v>
      </c>
      <c r="X38" s="1197" t="s">
        <v>231</v>
      </c>
    </row>
    <row r="39" spans="1:24" s="480" customFormat="1" ht="16.5" customHeight="1">
      <c r="J39" s="1508" t="s">
        <v>24</v>
      </c>
      <c r="K39" s="475">
        <v>4182.7</v>
      </c>
      <c r="L39" s="113">
        <v>3561.8</v>
      </c>
      <c r="M39" s="475">
        <f t="shared" si="7"/>
        <v>-1.1412303928621914</v>
      </c>
      <c r="Q39" s="475">
        <f t="shared" ref="Q39:Q47" si="9">K39</f>
        <v>4182.7</v>
      </c>
      <c r="R39" s="475">
        <f t="shared" si="8"/>
        <v>4134.965756357753</v>
      </c>
      <c r="S39" s="475">
        <f t="shared" si="8"/>
        <v>4087.776270411754</v>
      </c>
      <c r="T39" s="475">
        <f t="shared" si="8"/>
        <v>4041.1253252216061</v>
      </c>
      <c r="U39" s="475">
        <f t="shared" si="8"/>
        <v>3995.0067747965259</v>
      </c>
      <c r="X39" s="1197" t="s">
        <v>232</v>
      </c>
    </row>
    <row r="40" spans="1:24" ht="16.5" customHeight="1">
      <c r="A40" s="475"/>
      <c r="B40" s="480"/>
      <c r="C40" s="480"/>
      <c r="D40" s="480"/>
      <c r="E40" s="480"/>
      <c r="F40" s="480"/>
      <c r="G40" s="480"/>
      <c r="H40" s="480"/>
      <c r="I40" s="480"/>
      <c r="J40" s="1508" t="s">
        <v>12</v>
      </c>
      <c r="K40" s="475">
        <v>2205.5</v>
      </c>
      <c r="L40" s="113">
        <v>2392.8000000000002</v>
      </c>
      <c r="M40" s="475">
        <f t="shared" si="7"/>
        <v>0.58391235927137686</v>
      </c>
      <c r="Q40" s="475">
        <f t="shared" si="9"/>
        <v>2205.5</v>
      </c>
      <c r="R40" s="475">
        <f t="shared" si="8"/>
        <v>2218.3781870837302</v>
      </c>
      <c r="S40" s="475">
        <f t="shared" si="8"/>
        <v>2231.3315714934924</v>
      </c>
      <c r="T40" s="475">
        <f t="shared" si="8"/>
        <v>2244.360592315767</v>
      </c>
      <c r="U40" s="475">
        <f t="shared" si="8"/>
        <v>2257.465691200915</v>
      </c>
      <c r="X40" s="1197" t="s">
        <v>233</v>
      </c>
    </row>
    <row r="41" spans="1:24" ht="16.5" customHeight="1">
      <c r="A41" s="475"/>
      <c r="J41" s="1507" t="s">
        <v>13</v>
      </c>
      <c r="K41" s="475">
        <v>1203.7</v>
      </c>
      <c r="L41" s="1500">
        <v>912.8</v>
      </c>
      <c r="M41" s="475">
        <f t="shared" si="7"/>
        <v>-1.9565954615750614</v>
      </c>
      <c r="Q41" s="475">
        <f t="shared" si="9"/>
        <v>1203.7</v>
      </c>
      <c r="R41" s="475">
        <f t="shared" si="8"/>
        <v>1180.148460429021</v>
      </c>
      <c r="S41" s="475">
        <f t="shared" si="8"/>
        <v>1157.0577292124187</v>
      </c>
      <c r="T41" s="475">
        <f t="shared" si="8"/>
        <v>1134.4187901948451</v>
      </c>
      <c r="U41" s="475">
        <f t="shared" si="8"/>
        <v>1112.2228036306381</v>
      </c>
      <c r="X41" s="1197" t="s">
        <v>234</v>
      </c>
    </row>
    <row r="42" spans="1:24" ht="16.5" customHeight="1">
      <c r="A42" s="475"/>
      <c r="J42" s="1508" t="s">
        <v>16</v>
      </c>
      <c r="K42" s="475">
        <v>1046.634</v>
      </c>
      <c r="L42" s="1500">
        <v>1169</v>
      </c>
      <c r="M42" s="475">
        <f t="shared" si="7"/>
        <v>0.79290829863536416</v>
      </c>
      <c r="O42" s="475" t="s">
        <v>4</v>
      </c>
      <c r="Q42" s="475">
        <f t="shared" si="9"/>
        <v>1046.634</v>
      </c>
      <c r="R42" s="475">
        <f t="shared" si="8"/>
        <v>1054.9328478423392</v>
      </c>
      <c r="S42" s="475">
        <f t="shared" si="8"/>
        <v>1063.2974979379114</v>
      </c>
      <c r="T42" s="475">
        <f t="shared" si="8"/>
        <v>1071.7284720382434</v>
      </c>
      <c r="U42" s="475">
        <f t="shared" si="8"/>
        <v>1080.2262960318726</v>
      </c>
      <c r="X42" s="1197" t="s">
        <v>235</v>
      </c>
    </row>
    <row r="43" spans="1:24" ht="16.5" customHeight="1">
      <c r="A43" s="475"/>
      <c r="J43" s="1508" t="s">
        <v>17</v>
      </c>
      <c r="K43" s="475">
        <v>2455.6</v>
      </c>
      <c r="L43" s="113">
        <v>2738.3999999999996</v>
      </c>
      <c r="M43" s="475">
        <f t="shared" si="7"/>
        <v>0.78162945273043682</v>
      </c>
      <c r="Q43" s="475">
        <f t="shared" si="9"/>
        <v>2455.6</v>
      </c>
      <c r="R43" s="475">
        <f t="shared" si="8"/>
        <v>2474.7936928412487</v>
      </c>
      <c r="S43" s="475">
        <f t="shared" si="8"/>
        <v>2494.1374092388114</v>
      </c>
      <c r="T43" s="475">
        <f t="shared" si="8"/>
        <v>2513.63232182099</v>
      </c>
      <c r="U43" s="475">
        <f t="shared" si="8"/>
        <v>2533.2796123816947</v>
      </c>
      <c r="X43" s="1197" t="s">
        <v>236</v>
      </c>
    </row>
    <row r="44" spans="1:24" ht="16.5" customHeight="1">
      <c r="A44" s="475"/>
      <c r="J44" s="1507" t="s">
        <v>20</v>
      </c>
      <c r="K44" s="475">
        <v>4350.2999999999993</v>
      </c>
      <c r="L44" s="113">
        <f>H24</f>
        <v>4688.2</v>
      </c>
      <c r="M44" s="475">
        <f t="shared" si="7"/>
        <v>0.5357436097889412</v>
      </c>
      <c r="Q44" s="475">
        <f t="shared" si="9"/>
        <v>4350.2999999999993</v>
      </c>
      <c r="R44" s="475">
        <f t="shared" si="8"/>
        <v>4373.6064542566473</v>
      </c>
      <c r="S44" s="475">
        <f t="shared" si="8"/>
        <v>4397.0377713526432</v>
      </c>
      <c r="T44" s="475">
        <f t="shared" si="8"/>
        <v>4420.5946202326713</v>
      </c>
      <c r="U44" s="475">
        <f t="shared" si="8"/>
        <v>4444.2776734252411</v>
      </c>
    </row>
    <row r="45" spans="1:24" ht="16.5" customHeight="1">
      <c r="A45" s="475"/>
      <c r="J45" s="1508" t="s">
        <v>2</v>
      </c>
      <c r="K45" s="475">
        <v>3014.1</v>
      </c>
      <c r="L45" s="1501">
        <f>G25</f>
        <v>3339.4</v>
      </c>
      <c r="M45" s="475">
        <f t="shared" si="7"/>
        <v>0.73475670124738546</v>
      </c>
      <c r="Q45" s="475">
        <f t="shared" si="9"/>
        <v>3014.1</v>
      </c>
      <c r="R45" s="475">
        <f t="shared" si="8"/>
        <v>3036.2463017322971</v>
      </c>
      <c r="S45" s="475">
        <f t="shared" si="8"/>
        <v>3058.5553249006516</v>
      </c>
      <c r="T45" s="475">
        <f t="shared" si="8"/>
        <v>3081.0282651117182</v>
      </c>
      <c r="U45" s="475">
        <f t="shared" si="8"/>
        <v>3103.6663267569529</v>
      </c>
    </row>
    <row r="46" spans="1:24" ht="16.5" customHeight="1">
      <c r="A46" s="475"/>
      <c r="J46" s="1507" t="s">
        <v>25</v>
      </c>
      <c r="K46" s="475">
        <v>987.8</v>
      </c>
      <c r="L46" s="1500">
        <f>G26</f>
        <v>740.6</v>
      </c>
      <c r="M46" s="475">
        <f t="shared" si="7"/>
        <v>-2.0362650286556372</v>
      </c>
      <c r="Q46" s="475">
        <f t="shared" si="9"/>
        <v>987.8</v>
      </c>
      <c r="R46" s="475">
        <f t="shared" si="8"/>
        <v>967.68577404693963</v>
      </c>
      <c r="S46" s="475">
        <f t="shared" si="8"/>
        <v>947.98112704274627</v>
      </c>
      <c r="T46" s="475">
        <f t="shared" si="8"/>
        <v>928.67771887451931</v>
      </c>
      <c r="U46" s="475">
        <f t="shared" si="8"/>
        <v>909.76737925616067</v>
      </c>
    </row>
    <row r="47" spans="1:24" ht="16.5" customHeight="1">
      <c r="A47" s="475"/>
      <c r="J47" s="1507" t="s">
        <v>22</v>
      </c>
      <c r="K47" s="475">
        <v>348.4</v>
      </c>
      <c r="L47" s="1500">
        <f>G27</f>
        <v>608.20000000000005</v>
      </c>
      <c r="M47" s="475">
        <f t="shared" si="7"/>
        <v>4.0599104491837235</v>
      </c>
      <c r="Q47" s="475">
        <f t="shared" si="9"/>
        <v>348.4</v>
      </c>
      <c r="R47" s="475">
        <f t="shared" si="8"/>
        <v>362.54472800495603</v>
      </c>
      <c r="S47" s="475">
        <f t="shared" si="8"/>
        <v>377.26371930019394</v>
      </c>
      <c r="T47" s="475">
        <f t="shared" si="8"/>
        <v>392.58028846104162</v>
      </c>
      <c r="U47" s="475">
        <f t="shared" si="8"/>
        <v>408.51869661370699</v>
      </c>
    </row>
    <row r="48" spans="1:24" ht="16.5" customHeight="1">
      <c r="A48" s="475"/>
      <c r="K48" s="480">
        <f>SUM(K46:K47)</f>
        <v>1336.1999999999998</v>
      </c>
      <c r="L48" s="480">
        <f>SUM(L46:L47)</f>
        <v>1348.8000000000002</v>
      </c>
      <c r="M48" s="475">
        <f t="shared" si="7"/>
        <v>6.7062074819790318E-2</v>
      </c>
    </row>
    <row r="49" spans="1:13" s="480" customFormat="1" ht="16.5" customHeight="1">
      <c r="B49" s="475"/>
      <c r="C49" s="475"/>
      <c r="D49" s="475"/>
      <c r="E49" s="475"/>
      <c r="F49" s="475"/>
      <c r="G49" s="475"/>
      <c r="H49" s="475"/>
      <c r="I49" s="475"/>
      <c r="J49" s="475"/>
      <c r="K49" s="480">
        <v>1000</v>
      </c>
    </row>
    <row r="50" spans="1:13" ht="16.5" customHeight="1">
      <c r="A50" s="475"/>
      <c r="J50" s="480"/>
      <c r="K50" s="480"/>
      <c r="L50" s="480"/>
      <c r="M50" s="480"/>
    </row>
    <row r="51" spans="1:13" ht="16.5" customHeight="1">
      <c r="A51" s="475"/>
      <c r="J51" s="480"/>
      <c r="K51" s="1886">
        <f>K40+K42+K43+K45+K46+K47</f>
        <v>10058.034</v>
      </c>
      <c r="L51" s="1886">
        <f>L40+L42+L43+L45+L46+L47</f>
        <v>10988.400000000001</v>
      </c>
      <c r="M51" s="480"/>
    </row>
    <row r="52" spans="1:13" s="480" customFormat="1" ht="17.25" customHeight="1">
      <c r="B52" s="1256"/>
      <c r="C52" s="1256"/>
      <c r="D52" s="1256"/>
      <c r="E52" s="1256"/>
      <c r="F52" s="1256"/>
      <c r="G52" s="1256"/>
    </row>
    <row r="53" spans="1:13" s="480" customFormat="1" ht="15" customHeight="1"/>
    <row r="54" spans="1:13" s="480" customFormat="1" ht="5.0999999999999996" customHeight="1"/>
    <row r="55" spans="1:13" s="480" customFormat="1" ht="15" customHeight="1">
      <c r="A55" s="1260" t="s">
        <v>1362</v>
      </c>
      <c r="J55" s="475"/>
      <c r="K55" s="475"/>
      <c r="L55" s="475"/>
      <c r="M55" s="475"/>
    </row>
    <row r="56" spans="1:13" s="480" customFormat="1" ht="15" customHeight="1">
      <c r="A56" s="1260" t="s">
        <v>1363</v>
      </c>
      <c r="J56" s="475"/>
      <c r="K56" s="475"/>
      <c r="L56" s="475"/>
      <c r="M56" s="475"/>
    </row>
    <row r="57" spans="1:13" s="480" customFormat="1" ht="15" customHeight="1">
      <c r="J57" s="475"/>
      <c r="K57" s="475"/>
      <c r="L57" s="475"/>
      <c r="M57" s="475"/>
    </row>
    <row r="58" spans="1:13" s="480" customFormat="1" ht="15" customHeight="1">
      <c r="J58" s="475"/>
      <c r="K58" s="475"/>
      <c r="L58" s="475"/>
      <c r="M58" s="475"/>
    </row>
    <row r="59" spans="1:13" s="480" customFormat="1" ht="15" customHeight="1">
      <c r="J59" s="475"/>
      <c r="K59" s="475"/>
      <c r="L59" s="475"/>
      <c r="M59" s="475"/>
    </row>
    <row r="60" spans="1:13" s="480" customFormat="1" ht="15" customHeight="1">
      <c r="J60" s="475"/>
      <c r="K60" s="475"/>
      <c r="L60" s="475"/>
      <c r="M60" s="475"/>
    </row>
    <row r="61" spans="1:13" s="480" customFormat="1" ht="15" customHeight="1">
      <c r="J61" s="475"/>
      <c r="K61" s="475"/>
      <c r="L61" s="475"/>
      <c r="M61" s="475"/>
    </row>
    <row r="62" spans="1:13" s="480" customFormat="1" ht="15" customHeight="1">
      <c r="J62" s="475"/>
      <c r="K62" s="475"/>
      <c r="L62" s="475"/>
      <c r="M62" s="475"/>
    </row>
  </sheetData>
  <phoneticPr fontId="117" type="noConversion"/>
  <printOptions horizontalCentered="1"/>
  <pageMargins left="0.59055118110236227" right="0.59055118110236227" top="0.59055118110236227" bottom="0.59055118110236227" header="0.59055118110236227" footer="0.59055118110236227"/>
  <pageSetup firstPageNumber="20" orientation="portrait" r:id="rId1"/>
  <ignoredErrors>
    <ignoredError sqref="J9:J10 D9 B9:C10 E10:H10" numberStoredAsText="1"/>
  </ignoredError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H54"/>
  <sheetViews>
    <sheetView showGridLines="0" view="pageBreakPreview" zoomScaleNormal="100" zoomScaleSheetLayoutView="100" workbookViewId="0">
      <selection activeCell="A15" sqref="A14:A15"/>
    </sheetView>
  </sheetViews>
  <sheetFormatPr baseColWidth="10" defaultRowHeight="12.75"/>
  <cols>
    <col min="1" max="1" width="38" customWidth="1"/>
    <col min="2" max="2" width="7.7109375" customWidth="1"/>
    <col min="3" max="7" width="9.7109375" customWidth="1"/>
  </cols>
  <sheetData>
    <row r="1" spans="1:8">
      <c r="A1" s="1901"/>
      <c r="B1" s="2206"/>
      <c r="C1" s="1901"/>
      <c r="D1" s="1901"/>
      <c r="E1" s="1901"/>
      <c r="F1" s="1901"/>
      <c r="G1" s="1901"/>
    </row>
    <row r="2" spans="1:8" ht="15.75">
      <c r="A2" s="1901"/>
      <c r="B2" s="1901"/>
      <c r="C2" s="1901"/>
      <c r="D2" s="2206"/>
      <c r="E2" s="2206"/>
      <c r="F2" s="2206"/>
      <c r="G2" s="2325" t="s">
        <v>1457</v>
      </c>
    </row>
    <row r="3" spans="1:8" ht="3" customHeight="1">
      <c r="A3" s="1901"/>
      <c r="B3" s="1901"/>
      <c r="C3" s="1901"/>
      <c r="D3" s="1901"/>
      <c r="E3" s="1901"/>
      <c r="F3" s="1901"/>
      <c r="G3" s="1901"/>
    </row>
    <row r="4" spans="1:8" ht="11.25" customHeight="1">
      <c r="A4" s="1900"/>
      <c r="B4" s="1900"/>
      <c r="C4" s="1900"/>
      <c r="D4" s="1900"/>
      <c r="E4" s="1900"/>
      <c r="F4" s="1900"/>
      <c r="G4" s="1900"/>
    </row>
    <row r="5" spans="1:8" ht="5.25" customHeight="1">
      <c r="A5" s="2207"/>
      <c r="B5" s="2207"/>
      <c r="C5" s="2207"/>
      <c r="D5" s="2207"/>
      <c r="E5" s="2207"/>
      <c r="F5" s="2207"/>
      <c r="G5" s="2207"/>
    </row>
    <row r="6" spans="1:8" ht="16.5" customHeight="1">
      <c r="A6" s="2208" t="s">
        <v>1230</v>
      </c>
      <c r="B6" s="2209"/>
      <c r="C6" s="2209"/>
      <c r="D6" s="2209"/>
      <c r="E6" s="2209"/>
      <c r="F6" s="2209"/>
      <c r="G6" s="2209"/>
    </row>
    <row r="7" spans="1:8" ht="18.95" customHeight="1">
      <c r="A7" s="1900"/>
      <c r="B7" s="1900"/>
      <c r="C7" s="1900"/>
      <c r="D7" s="1900"/>
      <c r="E7" s="1900"/>
      <c r="F7" s="1900"/>
      <c r="G7" s="1900"/>
    </row>
    <row r="8" spans="1:8" ht="4.5" customHeight="1">
      <c r="A8" s="2207"/>
      <c r="B8" s="2207"/>
      <c r="C8" s="2207"/>
      <c r="D8" s="2207"/>
      <c r="E8" s="2207"/>
      <c r="F8" s="2207"/>
      <c r="G8" s="2207"/>
    </row>
    <row r="9" spans="1:8">
      <c r="A9" s="1933" t="s">
        <v>279</v>
      </c>
      <c r="B9" s="1932" t="s">
        <v>392</v>
      </c>
      <c r="C9" s="1934" t="s">
        <v>1043</v>
      </c>
      <c r="D9" s="1934" t="s">
        <v>1167</v>
      </c>
      <c r="E9" s="1934" t="s">
        <v>1193</v>
      </c>
      <c r="F9" s="1528">
        <v>2018</v>
      </c>
      <c r="G9" s="1528">
        <v>2019</v>
      </c>
    </row>
    <row r="10" spans="1:8" ht="5.25" customHeight="1">
      <c r="A10" s="1900"/>
      <c r="B10" s="1900"/>
      <c r="C10" s="1900"/>
      <c r="D10" s="1900"/>
      <c r="E10" s="1900"/>
      <c r="F10" s="1900"/>
      <c r="G10" s="1900"/>
    </row>
    <row r="11" spans="1:8" ht="5.25" customHeight="1">
      <c r="A11" s="1901"/>
      <c r="B11" s="1901"/>
      <c r="C11" s="1901"/>
      <c r="D11" s="1901"/>
      <c r="E11" s="1901"/>
      <c r="F11" s="1901"/>
      <c r="G11" s="1901"/>
    </row>
    <row r="12" spans="1:8" ht="18" customHeight="1">
      <c r="A12" s="1935" t="s">
        <v>1215</v>
      </c>
      <c r="B12" s="1932" t="s">
        <v>23</v>
      </c>
      <c r="C12" s="1932">
        <v>3184.0578609999993</v>
      </c>
      <c r="D12" s="1932">
        <v>3240.8591200000005</v>
      </c>
      <c r="E12" s="1932">
        <v>3242.2429999999999</v>
      </c>
      <c r="F12" s="1632">
        <v>3269.4915877817807</v>
      </c>
      <c r="G12" s="1632">
        <v>3286.9042300000006</v>
      </c>
      <c r="H12" s="2383"/>
    </row>
    <row r="13" spans="1:8" ht="18" customHeight="1">
      <c r="A13" s="1935" t="s">
        <v>1216</v>
      </c>
      <c r="B13" s="1932" t="s">
        <v>331</v>
      </c>
      <c r="C13" s="1932">
        <v>30.585345508953683</v>
      </c>
      <c r="D13" s="1932">
        <v>31.149421590696424</v>
      </c>
      <c r="E13" s="1932">
        <v>31.232287470680809</v>
      </c>
      <c r="F13" s="1632">
        <v>31.494549924016308</v>
      </c>
      <c r="G13" s="1632">
        <v>31.66228344310537</v>
      </c>
    </row>
    <row r="14" spans="1:8" ht="18" customHeight="1">
      <c r="A14" s="1936" t="s">
        <v>1217</v>
      </c>
      <c r="B14" s="1932" t="s">
        <v>23</v>
      </c>
      <c r="C14" s="2210">
        <v>5.2878609999988839</v>
      </c>
      <c r="D14" s="2210">
        <v>56.80125900000121</v>
      </c>
      <c r="E14" s="2210">
        <f>E12-D12</f>
        <v>1.383879999999408</v>
      </c>
      <c r="F14" s="2210">
        <f>F12-E12</f>
        <v>27.24858778178077</v>
      </c>
      <c r="G14" s="2210">
        <f>G12-F12</f>
        <v>17.412642218219844</v>
      </c>
    </row>
    <row r="15" spans="1:8" ht="18" customHeight="1">
      <c r="A15" s="1936" t="s">
        <v>1217</v>
      </c>
      <c r="B15" s="1932" t="s">
        <v>331</v>
      </c>
      <c r="C15" s="2210">
        <v>0.16634927975283631</v>
      </c>
      <c r="D15" s="2210">
        <v>1.7839267211734011</v>
      </c>
      <c r="E15" s="2210">
        <f>(E12/D12*100)-100</f>
        <v>4.2701023054632969E-2</v>
      </c>
      <c r="F15" s="2210">
        <f>(F12/E12*100)-100</f>
        <v>0.84042398369834359</v>
      </c>
      <c r="G15" s="2210">
        <f>(G12/F12*100)-100</f>
        <v>0.53257950818077404</v>
      </c>
    </row>
    <row r="16" spans="1:8" ht="18" customHeight="1">
      <c r="A16" s="1936" t="s">
        <v>1218</v>
      </c>
      <c r="B16" s="1932" t="s">
        <v>23</v>
      </c>
      <c r="C16" s="2210">
        <v>2656</v>
      </c>
      <c r="D16" s="2210">
        <v>2705.46</v>
      </c>
      <c r="E16" s="2210">
        <v>2709.3</v>
      </c>
      <c r="F16" s="1632">
        <v>2729.646289774952</v>
      </c>
      <c r="G16" s="1632">
        <v>2746.9047699999996</v>
      </c>
    </row>
    <row r="17" spans="1:7" ht="18" customHeight="1">
      <c r="A17" s="1936" t="s">
        <v>1219</v>
      </c>
      <c r="B17" s="1932" t="s">
        <v>331</v>
      </c>
      <c r="C17" s="2210">
        <v>83.414465626079576</v>
      </c>
      <c r="D17" s="2210">
        <v>83.481239200197479</v>
      </c>
      <c r="E17" s="2210">
        <v>83.561954374488209</v>
      </c>
      <c r="F17" s="1632">
        <v>83.628140980663105</v>
      </c>
      <c r="G17" s="2750">
        <v>83.57118363622051</v>
      </c>
    </row>
    <row r="18" spans="1:7" ht="18" customHeight="1">
      <c r="A18" s="1936" t="s">
        <v>1220</v>
      </c>
      <c r="B18" s="1932" t="s">
        <v>23</v>
      </c>
      <c r="C18" s="2210">
        <v>-0.1499999999996362</v>
      </c>
      <c r="D18" s="2210">
        <v>49.460000000000036</v>
      </c>
      <c r="E18" s="2210">
        <f>E16-D16</f>
        <v>3.8400000000001455</v>
      </c>
      <c r="F18" s="2210">
        <f>F16-E16</f>
        <v>20.346289774951856</v>
      </c>
      <c r="G18" s="2210">
        <f>G16-F16</f>
        <v>17.258480225047606</v>
      </c>
    </row>
    <row r="19" spans="1:7" ht="18" customHeight="1">
      <c r="A19" s="1936" t="s">
        <v>1220</v>
      </c>
      <c r="B19" s="1932" t="s">
        <v>331</v>
      </c>
      <c r="C19" s="2210" t="s">
        <v>856</v>
      </c>
      <c r="D19" s="2391">
        <v>1.8621987951807313</v>
      </c>
      <c r="E19" s="2210">
        <f>(E16/D16*100)-100</f>
        <v>0.14193519771130525</v>
      </c>
      <c r="F19" s="2210">
        <f>(F16/E16*100)-100</f>
        <v>0.75097958051716773</v>
      </c>
      <c r="G19" s="2210">
        <f>(G16/F16*100)-100</f>
        <v>0.63226068116210854</v>
      </c>
    </row>
    <row r="20" spans="1:7" ht="18" customHeight="1">
      <c r="A20" s="1935" t="s">
        <v>1221</v>
      </c>
      <c r="B20" s="1932" t="s">
        <v>23</v>
      </c>
      <c r="C20" s="2210">
        <v>229.13</v>
      </c>
      <c r="D20" s="2210">
        <v>244.16</v>
      </c>
      <c r="E20" s="2210">
        <v>236.1</v>
      </c>
      <c r="F20" s="1632">
        <v>213.25375799999998</v>
      </c>
      <c r="G20" s="1632">
        <v>211.87786000000003</v>
      </c>
    </row>
    <row r="21" spans="1:7" ht="18" customHeight="1">
      <c r="A21" s="1936" t="s">
        <v>1222</v>
      </c>
      <c r="B21" s="1932" t="s">
        <v>23</v>
      </c>
      <c r="C21" s="2210">
        <v>11.789999999999992</v>
      </c>
      <c r="D21" s="2210">
        <v>15.030000000000001</v>
      </c>
      <c r="E21" s="2210">
        <f>E20-D20</f>
        <v>-8.0600000000000023</v>
      </c>
      <c r="F21" s="1632">
        <f>F20-E20</f>
        <v>-22.846242000000018</v>
      </c>
      <c r="G21" s="1632">
        <f>G20-F20</f>
        <v>-1.3758979999999497</v>
      </c>
    </row>
    <row r="22" spans="1:7" ht="18" customHeight="1">
      <c r="A22" s="1936" t="s">
        <v>1222</v>
      </c>
      <c r="B22" s="1932" t="s">
        <v>331</v>
      </c>
      <c r="C22" s="2210">
        <v>5.4246802245329917</v>
      </c>
      <c r="D22" s="2210">
        <v>6.5595949897438146</v>
      </c>
      <c r="E22" s="2210">
        <f>E20/D20*100-100</f>
        <v>-3.301114023591083</v>
      </c>
      <c r="F22" s="2210">
        <f>F20/E20*100-100</f>
        <v>-9.6765108005082681</v>
      </c>
      <c r="G22" s="2210">
        <f>G20/F20*100-100</f>
        <v>-0.6451928504818909</v>
      </c>
    </row>
    <row r="23" spans="1:7" ht="6" customHeight="1">
      <c r="A23" s="1900"/>
      <c r="B23" s="1900"/>
      <c r="C23" s="2211"/>
      <c r="D23" s="2211"/>
      <c r="E23" s="2211"/>
      <c r="F23" s="2211"/>
      <c r="G23" s="2211"/>
    </row>
    <row r="24" spans="1:7" ht="15.6" customHeight="1">
      <c r="A24" s="1937" t="s">
        <v>1223</v>
      </c>
      <c r="B24" s="1898"/>
      <c r="C24" s="1901"/>
      <c r="D24" s="1901"/>
      <c r="E24" s="1901"/>
      <c r="F24" s="1901"/>
      <c r="G24" s="1901"/>
    </row>
    <row r="25" spans="1:7" ht="15.6" customHeight="1">
      <c r="A25" s="1937" t="s">
        <v>26</v>
      </c>
      <c r="B25" s="1898"/>
      <c r="C25" s="1901"/>
      <c r="D25" s="1901"/>
      <c r="E25" s="1901"/>
      <c r="F25" s="1901"/>
      <c r="G25" s="1901"/>
    </row>
    <row r="26" spans="1:7">
      <c r="A26" s="1901"/>
      <c r="B26" s="1901"/>
      <c r="C26" s="1901"/>
      <c r="D26" s="1901"/>
      <c r="E26" s="1901"/>
      <c r="F26" s="1901"/>
      <c r="G26" s="1901"/>
    </row>
    <row r="27" spans="1:7" ht="12.75" customHeight="1">
      <c r="A27" s="2845" t="s">
        <v>1229</v>
      </c>
      <c r="B27" s="2845"/>
      <c r="C27" s="2845"/>
      <c r="D27" s="2845"/>
      <c r="E27" s="2845"/>
      <c r="F27" s="2845"/>
      <c r="G27" s="2845"/>
    </row>
    <row r="28" spans="1:7">
      <c r="A28" s="2846" t="s">
        <v>31</v>
      </c>
      <c r="B28" s="2846"/>
      <c r="C28" s="2846"/>
      <c r="D28" s="2846"/>
      <c r="E28" s="2846"/>
      <c r="F28" s="2846"/>
      <c r="G28" s="2846"/>
    </row>
    <row r="29" spans="1:7">
      <c r="A29" s="2846"/>
      <c r="B29" s="2846"/>
      <c r="C29" s="2846"/>
      <c r="D29" s="2846"/>
      <c r="E29" s="2846"/>
      <c r="F29" s="2846"/>
      <c r="G29" s="2846"/>
    </row>
    <row r="30" spans="1:7" ht="5.25" customHeight="1">
      <c r="A30" s="2212"/>
      <c r="B30" s="2212"/>
      <c r="C30" s="2212"/>
      <c r="D30" s="2212"/>
      <c r="E30" s="2212"/>
      <c r="F30" s="2212"/>
      <c r="G30" s="2212"/>
    </row>
    <row r="31" spans="1:7" ht="18" customHeight="1">
      <c r="A31" s="2213" t="s">
        <v>1142</v>
      </c>
      <c r="B31" s="2214"/>
      <c r="C31" s="2214">
        <v>2015</v>
      </c>
      <c r="D31" s="2214">
        <v>2016</v>
      </c>
      <c r="E31" s="2214">
        <v>2017</v>
      </c>
      <c r="F31" s="2214">
        <v>2018</v>
      </c>
      <c r="G31" s="2214">
        <v>2019</v>
      </c>
    </row>
    <row r="32" spans="1:7" ht="4.5" customHeight="1">
      <c r="A32" s="2215"/>
      <c r="B32" s="2216"/>
      <c r="C32" s="2217"/>
      <c r="D32" s="2216"/>
      <c r="E32" s="2216"/>
      <c r="F32" s="2216"/>
      <c r="G32" s="2216"/>
    </row>
    <row r="33" spans="1:8">
      <c r="A33" s="1901"/>
      <c r="B33" s="1901"/>
      <c r="C33" s="1901"/>
      <c r="D33" s="1901"/>
      <c r="E33" s="1901"/>
      <c r="F33" s="1901"/>
      <c r="G33" s="1901"/>
    </row>
    <row r="34" spans="1:8" ht="15" customHeight="1">
      <c r="A34" s="2218" t="s">
        <v>429</v>
      </c>
      <c r="B34" s="1901"/>
      <c r="C34" s="2210">
        <f>SUM(C35:C50)</f>
        <v>20266.899999999998</v>
      </c>
      <c r="D34" s="2210">
        <f>SUM(D35:D50)</f>
        <v>18377.289999999997</v>
      </c>
      <c r="E34" s="2210">
        <f>SUM(E35:E50)</f>
        <v>17393.100000000002</v>
      </c>
      <c r="F34" s="2210">
        <f>SUM(F35:F50)</f>
        <v>15439.199999999999</v>
      </c>
      <c r="G34" s="2210">
        <f>SUM(G35:G50)</f>
        <v>13376.279999999999</v>
      </c>
      <c r="H34" s="42"/>
    </row>
    <row r="35" spans="1:8" ht="15" customHeight="1">
      <c r="A35" s="2219" t="s">
        <v>403</v>
      </c>
      <c r="B35" s="1901"/>
      <c r="C35" s="2210">
        <v>2179.3000000000002</v>
      </c>
      <c r="D35" s="2210">
        <v>2174.4299999999998</v>
      </c>
      <c r="E35" s="2210">
        <v>2188.1999999999998</v>
      </c>
      <c r="F35" s="2210">
        <v>2112.9999999999995</v>
      </c>
      <c r="G35" s="1632">
        <v>1504.45</v>
      </c>
    </row>
    <row r="36" spans="1:8" ht="15" customHeight="1">
      <c r="A36" s="2219" t="s">
        <v>773</v>
      </c>
      <c r="B36" s="1901"/>
      <c r="C36" s="2210">
        <v>973</v>
      </c>
      <c r="D36" s="2210">
        <v>767.3599999999999</v>
      </c>
      <c r="E36" s="2210">
        <v>693.40000000000009</v>
      </c>
      <c r="F36" s="2210">
        <v>747.7</v>
      </c>
      <c r="G36" s="1632">
        <v>569.1</v>
      </c>
    </row>
    <row r="37" spans="1:8" ht="15" customHeight="1">
      <c r="A37" s="2219" t="s">
        <v>430</v>
      </c>
      <c r="B37" s="1901"/>
      <c r="C37" s="2210">
        <v>261.10000000000002</v>
      </c>
      <c r="D37" s="2210">
        <v>172.8</v>
      </c>
      <c r="E37" s="2210">
        <v>134.69999999999999</v>
      </c>
      <c r="F37" s="2210">
        <v>137.4</v>
      </c>
      <c r="G37" s="1632">
        <v>53.2</v>
      </c>
    </row>
    <row r="38" spans="1:8" ht="15" customHeight="1">
      <c r="A38" s="2219" t="s">
        <v>774</v>
      </c>
      <c r="B38" s="1901"/>
      <c r="C38" s="2210">
        <v>681.30000000000007</v>
      </c>
      <c r="D38" s="2210">
        <v>614.69999999999993</v>
      </c>
      <c r="E38" s="2210">
        <v>481</v>
      </c>
      <c r="F38" s="2210">
        <v>492.5</v>
      </c>
      <c r="G38" s="1632">
        <v>426.5</v>
      </c>
    </row>
    <row r="39" spans="1:8" ht="15" customHeight="1">
      <c r="A39" s="2219" t="s">
        <v>431</v>
      </c>
      <c r="B39" s="1901"/>
      <c r="C39" s="2210">
        <v>1787.3</v>
      </c>
      <c r="D39" s="2210">
        <v>1169.5999999999999</v>
      </c>
      <c r="E39" s="2210">
        <v>855.90000000000009</v>
      </c>
      <c r="F39" s="2210">
        <v>840.30000000000018</v>
      </c>
      <c r="G39" s="1632">
        <v>452.9</v>
      </c>
    </row>
    <row r="40" spans="1:8" ht="15" customHeight="1">
      <c r="A40" s="2219" t="s">
        <v>432</v>
      </c>
      <c r="B40" s="1901"/>
      <c r="C40" s="2210">
        <v>950</v>
      </c>
      <c r="D40" s="2210">
        <v>731.15</v>
      </c>
      <c r="E40" s="2210">
        <v>757.3</v>
      </c>
      <c r="F40" s="2210">
        <v>351.5</v>
      </c>
      <c r="G40" s="1632">
        <v>494.72999999999996</v>
      </c>
    </row>
    <row r="41" spans="1:8" ht="15" customHeight="1">
      <c r="A41" s="2219" t="s">
        <v>397</v>
      </c>
      <c r="B41" s="1901"/>
      <c r="C41" s="2210">
        <v>486</v>
      </c>
      <c r="D41" s="2210">
        <v>480</v>
      </c>
      <c r="E41" s="2210">
        <v>530.5</v>
      </c>
      <c r="F41" s="2210">
        <v>451</v>
      </c>
      <c r="G41" s="1632">
        <v>359.5</v>
      </c>
    </row>
    <row r="42" spans="1:8" ht="15" customHeight="1">
      <c r="A42" s="2219" t="s">
        <v>433</v>
      </c>
      <c r="B42" s="1901"/>
      <c r="C42" s="2210">
        <v>601</v>
      </c>
      <c r="D42" s="2210">
        <v>518.20000000000005</v>
      </c>
      <c r="E42" s="2210">
        <v>426.1</v>
      </c>
      <c r="F42" s="2210">
        <v>418</v>
      </c>
      <c r="G42" s="1632">
        <v>306.89999999999998</v>
      </c>
    </row>
    <row r="43" spans="1:8" ht="15" customHeight="1">
      <c r="A43" s="2219" t="s">
        <v>280</v>
      </c>
      <c r="B43" s="1901"/>
      <c r="C43" s="2210">
        <v>334.8</v>
      </c>
      <c r="D43" s="2210">
        <v>385.2</v>
      </c>
      <c r="E43" s="2210">
        <v>456.90000000000003</v>
      </c>
      <c r="F43" s="2210">
        <v>362.40000000000003</v>
      </c>
      <c r="G43" s="1632">
        <v>306.89999999999998</v>
      </c>
    </row>
    <row r="44" spans="1:8" ht="15" customHeight="1">
      <c r="A44" s="2219" t="s">
        <v>439</v>
      </c>
      <c r="B44" s="1901"/>
      <c r="C44" s="2210">
        <v>1094.7</v>
      </c>
      <c r="D44" s="2210">
        <v>1108.5999999999999</v>
      </c>
      <c r="E44" s="2210">
        <v>973.7</v>
      </c>
      <c r="F44" s="2210">
        <v>669.3</v>
      </c>
      <c r="G44" s="1632">
        <v>747.99999999999989</v>
      </c>
    </row>
    <row r="45" spans="1:8" ht="15" customHeight="1">
      <c r="A45" s="2219" t="s">
        <v>434</v>
      </c>
      <c r="B45" s="1901"/>
      <c r="C45" s="2210">
        <v>1239.7</v>
      </c>
      <c r="D45" s="2210">
        <v>1028.8999999999996</v>
      </c>
      <c r="E45" s="2210">
        <v>1043.5999999999999</v>
      </c>
      <c r="F45" s="2210">
        <v>654.1</v>
      </c>
      <c r="G45" s="1632">
        <v>765.1</v>
      </c>
    </row>
    <row r="46" spans="1:8" ht="15" customHeight="1">
      <c r="A46" s="2219" t="s">
        <v>435</v>
      </c>
      <c r="B46" s="1901"/>
      <c r="C46" s="2210">
        <v>2104.6</v>
      </c>
      <c r="D46" s="2210">
        <v>2100.9</v>
      </c>
      <c r="E46" s="2210">
        <v>1965.8</v>
      </c>
      <c r="F46" s="2210">
        <v>1896.6</v>
      </c>
      <c r="G46" s="1632">
        <v>1659.6999999999998</v>
      </c>
    </row>
    <row r="47" spans="1:8" ht="15" customHeight="1">
      <c r="A47" s="2219" t="s">
        <v>398</v>
      </c>
      <c r="B47" s="1901"/>
      <c r="C47" s="2210">
        <v>1293</v>
      </c>
      <c r="D47" s="2210">
        <v>952.4</v>
      </c>
      <c r="E47" s="2210">
        <v>865.2</v>
      </c>
      <c r="F47" s="2210">
        <v>728.2</v>
      </c>
      <c r="G47" s="1632">
        <v>614.30000000000007</v>
      </c>
    </row>
    <row r="48" spans="1:8" ht="15" customHeight="1">
      <c r="A48" s="2219" t="s">
        <v>404</v>
      </c>
      <c r="B48" s="1901"/>
      <c r="C48" s="2210">
        <v>3686.2</v>
      </c>
      <c r="D48" s="2210">
        <v>3579.25</v>
      </c>
      <c r="E48" s="2210">
        <v>3307.1</v>
      </c>
      <c r="F48" s="2210">
        <v>3255.3</v>
      </c>
      <c r="G48" s="1632">
        <v>2997.0000000000005</v>
      </c>
    </row>
    <row r="49" spans="1:7" ht="15" customHeight="1">
      <c r="A49" s="2219" t="s">
        <v>415</v>
      </c>
      <c r="B49" s="1901"/>
      <c r="C49" s="2210">
        <v>1711.8</v>
      </c>
      <c r="D49" s="2210">
        <v>1773.7</v>
      </c>
      <c r="E49" s="2210">
        <v>1781.5</v>
      </c>
      <c r="F49" s="2210">
        <v>1500.9</v>
      </c>
      <c r="G49" s="1632">
        <v>1297</v>
      </c>
    </row>
    <row r="50" spans="1:7" ht="15" customHeight="1">
      <c r="A50" s="2219" t="s">
        <v>440</v>
      </c>
      <c r="B50" s="1901"/>
      <c r="C50" s="2210">
        <v>883.1</v>
      </c>
      <c r="D50" s="2210">
        <v>820.1</v>
      </c>
      <c r="E50" s="2210">
        <v>932.2</v>
      </c>
      <c r="F50" s="2210">
        <v>821</v>
      </c>
      <c r="G50" s="1632">
        <v>821</v>
      </c>
    </row>
    <row r="51" spans="1:7" ht="3.75" customHeight="1">
      <c r="A51" s="2219"/>
      <c r="B51" s="1901"/>
      <c r="C51" s="2210"/>
      <c r="D51" s="2210"/>
      <c r="E51" s="2210"/>
      <c r="F51" s="2210"/>
      <c r="G51" s="2210"/>
    </row>
    <row r="52" spans="1:7" ht="13.5" customHeight="1">
      <c r="A52" s="2457"/>
      <c r="B52" s="2207"/>
      <c r="C52" s="2458"/>
      <c r="D52" s="2458"/>
      <c r="E52" s="2458"/>
      <c r="F52" s="2458"/>
      <c r="G52" s="2458"/>
    </row>
    <row r="53" spans="1:7" ht="13.5" customHeight="1">
      <c r="A53" s="2219"/>
      <c r="B53" s="1901"/>
      <c r="C53" s="2210"/>
      <c r="D53" s="2210"/>
      <c r="E53" s="2210"/>
      <c r="F53" s="2210"/>
      <c r="G53" s="2210"/>
    </row>
    <row r="54" spans="1:7" ht="13.5" customHeight="1"/>
  </sheetData>
  <mergeCells count="2">
    <mergeCell ref="A27:G27"/>
    <mergeCell ref="A28:G29"/>
  </mergeCells>
  <printOptions horizontalCentered="1"/>
  <pageMargins left="0.59055118110236227" right="0.59055118110236227" top="0.59055118110236227" bottom="0.59055118110236227" header="0.59055118110236227" footer="0.59055118110236227"/>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82"/>
  <sheetViews>
    <sheetView showGridLines="0" topLeftCell="A7" zoomScaleNormal="100" zoomScaleSheetLayoutView="85" workbookViewId="0">
      <selection activeCell="F18" sqref="F18"/>
    </sheetView>
  </sheetViews>
  <sheetFormatPr baseColWidth="10" defaultColWidth="11.42578125" defaultRowHeight="20.25"/>
  <cols>
    <col min="1" max="1" width="90.7109375" style="1328" customWidth="1"/>
    <col min="2" max="2" width="3.7109375" style="1328" customWidth="1"/>
    <col min="3" max="16384" width="11.42578125" style="1328"/>
  </cols>
  <sheetData>
    <row r="1" spans="1:3" s="1141" customFormat="1" ht="30" customHeight="1">
      <c r="A1" s="1140"/>
      <c r="B1" s="1199" t="s">
        <v>1457</v>
      </c>
    </row>
    <row r="2" spans="1:3" s="1141" customFormat="1" ht="5.0999999999999996" customHeight="1">
      <c r="A2" s="1142"/>
      <c r="B2" s="1142"/>
    </row>
    <row r="3" spans="1:3" s="1144" customFormat="1" ht="5.0999999999999996" customHeight="1">
      <c r="C3" s="1141"/>
    </row>
    <row r="4" spans="1:3" s="1144" customFormat="1" ht="18.75" customHeight="1">
      <c r="A4" s="1333" t="s">
        <v>824</v>
      </c>
      <c r="C4" s="1141"/>
    </row>
    <row r="5" spans="1:3" s="1144" customFormat="1" ht="18.75" customHeight="1">
      <c r="B5" s="1335" t="s">
        <v>825</v>
      </c>
      <c r="C5" s="1141"/>
    </row>
    <row r="6" spans="1:3" ht="18.75" customHeight="1">
      <c r="A6" s="1333" t="s">
        <v>826</v>
      </c>
      <c r="B6" s="1334">
        <v>3</v>
      </c>
    </row>
    <row r="7" spans="1:3" ht="18" customHeight="1">
      <c r="A7" s="1710" t="s">
        <v>827</v>
      </c>
      <c r="B7" s="1711">
        <v>4</v>
      </c>
    </row>
    <row r="8" spans="1:3" ht="18" customHeight="1">
      <c r="A8" s="1710" t="s">
        <v>1583</v>
      </c>
      <c r="B8" s="1711">
        <v>4</v>
      </c>
    </row>
    <row r="9" spans="1:3" ht="18" customHeight="1">
      <c r="A9" s="1710" t="s">
        <v>1458</v>
      </c>
      <c r="B9" s="1711">
        <v>5</v>
      </c>
    </row>
    <row r="10" spans="1:3" ht="18" customHeight="1">
      <c r="A10" s="1710" t="s">
        <v>653</v>
      </c>
      <c r="B10" s="1711">
        <v>7</v>
      </c>
    </row>
    <row r="11" spans="1:3" ht="18" customHeight="1">
      <c r="A11" s="1710" t="s">
        <v>654</v>
      </c>
      <c r="B11" s="1711">
        <v>8</v>
      </c>
    </row>
    <row r="12" spans="1:3" ht="18" customHeight="1">
      <c r="A12" s="1710" t="s">
        <v>933</v>
      </c>
      <c r="B12" s="1711">
        <v>9</v>
      </c>
    </row>
    <row r="13" spans="1:3" ht="16.5" customHeight="1">
      <c r="A13" s="1711" t="s">
        <v>1373</v>
      </c>
      <c r="B13" s="1711">
        <v>10</v>
      </c>
    </row>
    <row r="14" spans="1:3" ht="24.75" customHeight="1">
      <c r="A14" s="2483" t="s">
        <v>1584</v>
      </c>
      <c r="B14" s="1711">
        <v>10</v>
      </c>
    </row>
    <row r="15" spans="1:3" ht="18" customHeight="1">
      <c r="A15" s="1711" t="s">
        <v>1184</v>
      </c>
      <c r="B15" s="1711">
        <v>10</v>
      </c>
    </row>
    <row r="16" spans="1:3" ht="18" customHeight="1">
      <c r="A16" s="1710" t="s">
        <v>828</v>
      </c>
      <c r="B16" s="1711">
        <v>11</v>
      </c>
    </row>
    <row r="17" spans="1:2" ht="18" customHeight="1">
      <c r="A17" s="1712" t="s">
        <v>1372</v>
      </c>
      <c r="B17" s="1711">
        <v>13</v>
      </c>
    </row>
    <row r="18" spans="1:2" ht="18" customHeight="1">
      <c r="A18" s="1710" t="s">
        <v>676</v>
      </c>
      <c r="B18" s="1711">
        <v>14</v>
      </c>
    </row>
    <row r="19" spans="1:2" ht="18" customHeight="1">
      <c r="A19" s="1711" t="s">
        <v>1156</v>
      </c>
      <c r="B19" s="1711">
        <v>15</v>
      </c>
    </row>
    <row r="20" spans="1:2" ht="18" customHeight="1">
      <c r="A20" s="1710" t="s">
        <v>1208</v>
      </c>
      <c r="B20" s="1711">
        <v>16</v>
      </c>
    </row>
    <row r="21" spans="1:2" ht="18" customHeight="1">
      <c r="A21" s="1710" t="s">
        <v>1286</v>
      </c>
      <c r="B21" s="1711">
        <v>17</v>
      </c>
    </row>
    <row r="22" spans="1:2" ht="18" customHeight="1">
      <c r="A22" s="1710" t="s">
        <v>1287</v>
      </c>
      <c r="B22" s="1711">
        <v>18</v>
      </c>
    </row>
    <row r="23" spans="1:2" ht="18" customHeight="1">
      <c r="A23" s="1710" t="s">
        <v>1288</v>
      </c>
      <c r="B23" s="1711">
        <v>19</v>
      </c>
    </row>
    <row r="24" spans="1:2" ht="18" customHeight="1">
      <c r="A24" s="1710" t="s">
        <v>1289</v>
      </c>
      <c r="B24" s="1711">
        <v>20</v>
      </c>
    </row>
    <row r="25" spans="1:2" ht="18" customHeight="1">
      <c r="A25" s="1710" t="s">
        <v>1137</v>
      </c>
      <c r="B25" s="1711"/>
    </row>
    <row r="26" spans="1:2" ht="18" customHeight="1">
      <c r="A26" s="1710" t="s">
        <v>1210</v>
      </c>
      <c r="B26" s="1711">
        <v>21</v>
      </c>
    </row>
    <row r="27" spans="1:2" ht="18" customHeight="1">
      <c r="A27" s="1710" t="s">
        <v>1290</v>
      </c>
      <c r="B27" s="1711">
        <v>22</v>
      </c>
    </row>
    <row r="28" spans="1:2" ht="18" customHeight="1">
      <c r="A28" s="1710" t="s">
        <v>1346</v>
      </c>
      <c r="B28" s="1711">
        <v>22</v>
      </c>
    </row>
    <row r="29" spans="1:2" ht="18" customHeight="1">
      <c r="A29" s="1711" t="s">
        <v>29</v>
      </c>
      <c r="B29" s="1711">
        <v>23</v>
      </c>
    </row>
    <row r="30" spans="1:2" ht="18" customHeight="1">
      <c r="A30" s="1710" t="s">
        <v>1467</v>
      </c>
      <c r="B30" s="1711">
        <v>24</v>
      </c>
    </row>
    <row r="31" spans="1:2" ht="18" customHeight="1">
      <c r="A31" s="1710" t="s">
        <v>1469</v>
      </c>
      <c r="B31" s="1711">
        <v>26</v>
      </c>
    </row>
    <row r="32" spans="1:2" ht="18" customHeight="1">
      <c r="A32" s="1710" t="s">
        <v>1470</v>
      </c>
      <c r="B32" s="1711">
        <v>26</v>
      </c>
    </row>
    <row r="33" spans="1:3" ht="18" customHeight="1">
      <c r="A33" s="1711" t="s">
        <v>1585</v>
      </c>
      <c r="B33" s="1711">
        <v>27</v>
      </c>
    </row>
    <row r="34" spans="1:3" ht="18" customHeight="1">
      <c r="A34" s="1711" t="s">
        <v>1477</v>
      </c>
      <c r="B34" s="1711">
        <v>27</v>
      </c>
    </row>
    <row r="35" spans="1:3" ht="18" customHeight="1">
      <c r="A35" s="1710" t="s">
        <v>1291</v>
      </c>
      <c r="B35" s="1711">
        <v>28</v>
      </c>
    </row>
    <row r="36" spans="1:3" ht="18" customHeight="1">
      <c r="A36" s="1710" t="s">
        <v>1498</v>
      </c>
      <c r="B36" s="1711">
        <v>29</v>
      </c>
    </row>
    <row r="37" spans="1:3" ht="18" customHeight="1">
      <c r="A37" s="1711" t="s">
        <v>1234</v>
      </c>
      <c r="B37" s="2222">
        <v>30</v>
      </c>
    </row>
    <row r="38" spans="1:3" ht="18" customHeight="1">
      <c r="A38" s="1711"/>
      <c r="B38" s="2222"/>
    </row>
    <row r="39" spans="1:3" ht="18" customHeight="1">
      <c r="A39" s="1711"/>
      <c r="B39" s="2222"/>
    </row>
    <row r="40" spans="1:3" ht="18" customHeight="1">
      <c r="A40" s="1711"/>
      <c r="B40" s="2222"/>
    </row>
    <row r="41" spans="1:3" ht="18" customHeight="1">
      <c r="A41" s="1711"/>
      <c r="B41" s="2222"/>
    </row>
    <row r="42" spans="1:3" s="1141" customFormat="1" ht="30" customHeight="1">
      <c r="A42" s="1140"/>
      <c r="B42" s="1199" t="s">
        <v>1457</v>
      </c>
    </row>
    <row r="43" spans="1:3" s="1141" customFormat="1" ht="5.0999999999999996" customHeight="1">
      <c r="A43" s="1142"/>
      <c r="B43" s="1142"/>
    </row>
    <row r="44" spans="1:3" s="1144" customFormat="1" ht="5.0999999999999996" customHeight="1">
      <c r="C44" s="1141"/>
    </row>
    <row r="45" spans="1:3" s="1144" customFormat="1" ht="18.75" customHeight="1">
      <c r="A45" s="1333" t="s">
        <v>829</v>
      </c>
      <c r="C45" s="1141"/>
    </row>
    <row r="46" spans="1:3" s="1144" customFormat="1" ht="18" customHeight="1">
      <c r="B46" s="1335" t="s">
        <v>825</v>
      </c>
      <c r="C46" s="1141"/>
    </row>
    <row r="47" spans="1:3" s="1144" customFormat="1" ht="18" customHeight="1">
      <c r="A47" s="1710" t="s">
        <v>1235</v>
      </c>
      <c r="B47" s="2222">
        <v>30</v>
      </c>
      <c r="C47" s="1141"/>
    </row>
    <row r="48" spans="1:3" s="1144" customFormat="1" ht="18" customHeight="1">
      <c r="A48" s="1710" t="s">
        <v>1292</v>
      </c>
      <c r="B48" s="2222">
        <v>30</v>
      </c>
      <c r="C48" s="1141"/>
    </row>
    <row r="49" spans="1:3" s="1144" customFormat="1" ht="18" customHeight="1">
      <c r="A49" s="1710" t="s">
        <v>1293</v>
      </c>
      <c r="B49" s="2222">
        <v>30</v>
      </c>
      <c r="C49" s="1141"/>
    </row>
    <row r="50" spans="1:3" s="1144" customFormat="1" ht="18" customHeight="1">
      <c r="A50" s="1710" t="s">
        <v>1345</v>
      </c>
      <c r="B50" s="2222">
        <v>30</v>
      </c>
      <c r="C50" s="1141"/>
    </row>
    <row r="51" spans="1:3" s="1144" customFormat="1" ht="18" customHeight="1">
      <c r="A51" s="1710" t="s">
        <v>1294</v>
      </c>
      <c r="B51" s="2222">
        <v>31</v>
      </c>
      <c r="C51" s="1141"/>
    </row>
    <row r="52" spans="1:3" s="1331" customFormat="1" ht="18" customHeight="1">
      <c r="A52" s="2490" t="s">
        <v>1295</v>
      </c>
      <c r="B52" s="1711">
        <v>31</v>
      </c>
    </row>
    <row r="53" spans="1:3" s="1331" customFormat="1" ht="18" customHeight="1">
      <c r="A53" s="1711" t="s">
        <v>1296</v>
      </c>
      <c r="B53" s="1711">
        <v>32</v>
      </c>
    </row>
    <row r="54" spans="1:3" ht="18" customHeight="1">
      <c r="A54" s="1711" t="s">
        <v>1297</v>
      </c>
      <c r="B54" s="1711">
        <v>33</v>
      </c>
    </row>
    <row r="55" spans="1:3" ht="18" customHeight="1">
      <c r="A55" s="1711" t="s">
        <v>1523</v>
      </c>
      <c r="B55" s="1711">
        <v>34</v>
      </c>
    </row>
    <row r="56" spans="1:3" ht="18" customHeight="1">
      <c r="A56" s="1711" t="s">
        <v>1298</v>
      </c>
      <c r="B56" s="1711">
        <v>35</v>
      </c>
    </row>
    <row r="57" spans="1:3" ht="18" customHeight="1">
      <c r="A57" s="1711" t="s">
        <v>1534</v>
      </c>
      <c r="B57" s="1711">
        <v>36</v>
      </c>
    </row>
    <row r="58" spans="1:3" ht="18" customHeight="1">
      <c r="A58" s="1711" t="s">
        <v>1299</v>
      </c>
      <c r="B58" s="1711">
        <v>36</v>
      </c>
    </row>
    <row r="59" spans="1:3" ht="18" customHeight="1">
      <c r="A59" s="1711" t="s">
        <v>1300</v>
      </c>
      <c r="B59" s="1711">
        <v>37</v>
      </c>
    </row>
    <row r="60" spans="1:3" ht="18" customHeight="1">
      <c r="A60" s="1711" t="s">
        <v>1536</v>
      </c>
      <c r="B60" s="1711">
        <v>38</v>
      </c>
    </row>
    <row r="61" spans="1:3" ht="18" customHeight="1">
      <c r="A61" s="1711" t="s">
        <v>1241</v>
      </c>
      <c r="B61" s="1743">
        <v>39</v>
      </c>
    </row>
    <row r="62" spans="1:3" ht="18" customHeight="1">
      <c r="A62" s="1711" t="s">
        <v>1242</v>
      </c>
      <c r="B62" s="1711">
        <v>39</v>
      </c>
    </row>
    <row r="63" spans="1:3" ht="18" customHeight="1">
      <c r="A63" s="1710" t="s">
        <v>1243</v>
      </c>
      <c r="B63" s="1711">
        <v>40</v>
      </c>
    </row>
    <row r="64" spans="1:3" ht="18" customHeight="1">
      <c r="A64" s="1710" t="s">
        <v>1244</v>
      </c>
      <c r="B64" s="1711">
        <v>41</v>
      </c>
    </row>
    <row r="65" spans="1:2" ht="18" customHeight="1">
      <c r="A65" s="1710" t="s">
        <v>1245</v>
      </c>
      <c r="B65" s="1711">
        <v>42</v>
      </c>
    </row>
    <row r="66" spans="1:2" ht="18" customHeight="1">
      <c r="A66" s="1711" t="s">
        <v>1246</v>
      </c>
      <c r="B66" s="1711">
        <v>42</v>
      </c>
    </row>
    <row r="67" spans="1:2" ht="18" customHeight="1">
      <c r="A67" s="1711" t="s">
        <v>1247</v>
      </c>
      <c r="B67" s="1711">
        <v>43</v>
      </c>
    </row>
    <row r="68" spans="1:2" ht="18" customHeight="1">
      <c r="A68" s="1710" t="s">
        <v>1248</v>
      </c>
      <c r="B68" s="1711">
        <v>44</v>
      </c>
    </row>
    <row r="69" spans="1:2" ht="18" customHeight="1">
      <c r="A69" s="1827" t="s">
        <v>1369</v>
      </c>
      <c r="B69" s="1711">
        <v>45</v>
      </c>
    </row>
    <row r="70" spans="1:2" ht="18" customHeight="1">
      <c r="A70" s="1711" t="s">
        <v>1370</v>
      </c>
      <c r="B70" s="1711"/>
    </row>
    <row r="71" spans="1:2" ht="18" customHeight="1">
      <c r="A71" s="1710" t="s">
        <v>1301</v>
      </c>
      <c r="B71" s="1711">
        <v>45</v>
      </c>
    </row>
    <row r="72" spans="1:2" ht="18" customHeight="1">
      <c r="A72" s="1710" t="s">
        <v>1586</v>
      </c>
      <c r="B72" s="1711"/>
    </row>
    <row r="73" spans="1:2" ht="18" customHeight="1">
      <c r="A73" s="2486" t="s">
        <v>1375</v>
      </c>
      <c r="B73" s="1711">
        <v>46</v>
      </c>
    </row>
    <row r="74" spans="1:2" ht="18" customHeight="1">
      <c r="A74" s="1710" t="s">
        <v>1284</v>
      </c>
      <c r="B74" s="1711">
        <v>47</v>
      </c>
    </row>
    <row r="75" spans="1:2" ht="18" customHeight="1">
      <c r="A75" s="1710" t="s">
        <v>1303</v>
      </c>
      <c r="B75" s="1711">
        <v>47</v>
      </c>
    </row>
    <row r="76" spans="1:2" ht="18" customHeight="1">
      <c r="A76" s="1741" t="s">
        <v>1588</v>
      </c>
      <c r="B76" s="1711">
        <v>48</v>
      </c>
    </row>
    <row r="77" spans="1:2" ht="18" customHeight="1">
      <c r="A77" s="1711" t="s">
        <v>1414</v>
      </c>
      <c r="B77" s="1711">
        <v>48</v>
      </c>
    </row>
    <row r="78" spans="1:2" ht="18" customHeight="1">
      <c r="A78" s="1711" t="s">
        <v>1416</v>
      </c>
      <c r="B78" s="1711">
        <v>49</v>
      </c>
    </row>
    <row r="79" spans="1:2" ht="18" customHeight="1">
      <c r="A79" s="1711" t="s">
        <v>1417</v>
      </c>
      <c r="B79" s="1711">
        <v>50</v>
      </c>
    </row>
    <row r="80" spans="1:2" ht="18" customHeight="1">
      <c r="A80" s="1713" t="s">
        <v>830</v>
      </c>
      <c r="B80" s="1711">
        <v>53</v>
      </c>
    </row>
    <row r="81" spans="1:2" ht="18" customHeight="1">
      <c r="A81" s="1713" t="s">
        <v>831</v>
      </c>
      <c r="B81" s="1711">
        <v>54</v>
      </c>
    </row>
    <row r="82" spans="1:2">
      <c r="A82" s="1726"/>
      <c r="B82" s="1714"/>
    </row>
  </sheetData>
  <printOptions horizontalCentered="1"/>
  <pageMargins left="0.59055118110236227" right="0.59055118110236227" top="0.59055118110236227" bottom="0.59055118110236227" header="0.59055118110236227" footer="0.59055118110236227"/>
  <pageSetup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X67"/>
  <sheetViews>
    <sheetView showGridLines="0" view="pageBreakPreview" zoomScaleNormal="100" zoomScaleSheetLayoutView="100" workbookViewId="0">
      <selection activeCell="E26" sqref="E26"/>
    </sheetView>
  </sheetViews>
  <sheetFormatPr baseColWidth="10" defaultColWidth="9.140625" defaultRowHeight="12"/>
  <cols>
    <col min="1" max="1" width="25" style="505" customWidth="1"/>
    <col min="2" max="2" width="8.7109375" style="505" customWidth="1"/>
    <col min="3" max="6" width="14.7109375" style="505" customWidth="1"/>
    <col min="7" max="7" width="10.28515625" style="505" customWidth="1"/>
    <col min="8" max="8" width="19.7109375" style="505" customWidth="1"/>
    <col min="9" max="16384" width="9.140625" style="505"/>
  </cols>
  <sheetData>
    <row r="1" spans="1:16" s="1085" customFormat="1" ht="30" customHeight="1">
      <c r="B1" s="1901"/>
      <c r="C1" s="2307"/>
      <c r="D1" s="2307"/>
      <c r="E1" s="2307"/>
      <c r="F1" s="2325" t="s">
        <v>1457</v>
      </c>
      <c r="K1" s="1100"/>
      <c r="L1" s="1100"/>
    </row>
    <row r="2" spans="1:16" s="1085" customFormat="1" ht="5.0999999999999996" customHeight="1">
      <c r="A2" s="1086"/>
      <c r="B2" s="1086"/>
      <c r="C2" s="1087"/>
      <c r="D2" s="1087"/>
      <c r="E2" s="1087"/>
      <c r="F2" s="1087"/>
    </row>
    <row r="3" spans="1:16" s="1085" customFormat="1" ht="5.0999999999999996" customHeight="1">
      <c r="A3" s="1088"/>
      <c r="B3" s="1088"/>
    </row>
    <row r="4" spans="1:16" s="501" customFormat="1" ht="15" customHeight="1">
      <c r="A4" s="2341" t="s">
        <v>29</v>
      </c>
      <c r="B4" s="517"/>
      <c r="C4" s="517"/>
      <c r="D4" s="517"/>
      <c r="E4" s="517"/>
      <c r="F4" s="517"/>
      <c r="G4" s="1085"/>
      <c r="H4" s="500"/>
      <c r="I4" s="500"/>
      <c r="J4" s="500"/>
      <c r="K4" s="500"/>
      <c r="L4" s="500"/>
      <c r="M4" s="500"/>
      <c r="N4" s="500"/>
      <c r="O4" s="500"/>
      <c r="P4" s="500"/>
    </row>
    <row r="5" spans="1:16" s="501" customFormat="1" ht="6" customHeight="1">
      <c r="A5" s="1206"/>
      <c r="B5" s="517"/>
      <c r="C5" s="517"/>
      <c r="D5" s="517"/>
      <c r="E5" s="517"/>
      <c r="F5" s="517"/>
      <c r="G5" s="1085"/>
      <c r="H5" s="500"/>
      <c r="I5" s="500"/>
      <c r="J5" s="500"/>
      <c r="K5" s="500"/>
      <c r="L5" s="500"/>
      <c r="M5" s="500"/>
      <c r="N5" s="500"/>
      <c r="O5" s="500"/>
      <c r="P5" s="500"/>
    </row>
    <row r="6" spans="1:16" s="501" customFormat="1" ht="4.5" customHeight="1">
      <c r="A6" s="1943"/>
      <c r="B6" s="1944"/>
      <c r="C6" s="1944"/>
      <c r="D6" s="1944"/>
      <c r="E6" s="1944"/>
      <c r="F6" s="1944"/>
      <c r="G6" s="1085"/>
      <c r="H6" s="500"/>
      <c r="I6" s="500"/>
      <c r="J6" s="500"/>
      <c r="K6" s="500"/>
      <c r="L6" s="500"/>
      <c r="M6" s="500"/>
      <c r="N6" s="500"/>
      <c r="O6" s="500"/>
      <c r="P6" s="500"/>
    </row>
    <row r="7" spans="1:16" s="502" customFormat="1" ht="12" customHeight="1">
      <c r="A7" s="516"/>
      <c r="B7" s="515"/>
      <c r="C7" s="1942"/>
      <c r="D7" s="1948"/>
      <c r="E7" s="1948" t="s">
        <v>461</v>
      </c>
      <c r="F7" s="1942"/>
      <c r="G7" s="1085"/>
      <c r="H7" s="500"/>
    </row>
    <row r="8" spans="1:16" s="502" customFormat="1" ht="12" customHeight="1">
      <c r="A8" s="515"/>
      <c r="B8" s="1243"/>
      <c r="C8" s="1941" t="s">
        <v>349</v>
      </c>
      <c r="D8" s="1636" t="s">
        <v>1224</v>
      </c>
      <c r="E8" s="1636" t="s">
        <v>349</v>
      </c>
      <c r="F8" s="1942"/>
      <c r="G8" s="1085"/>
      <c r="H8" s="500"/>
    </row>
    <row r="9" spans="1:16" s="502" customFormat="1" ht="12" customHeight="1">
      <c r="A9" s="516"/>
      <c r="B9" s="1918"/>
      <c r="C9" s="1941" t="s">
        <v>1225</v>
      </c>
      <c r="D9" s="1636" t="s">
        <v>1225</v>
      </c>
      <c r="E9" s="1941" t="s">
        <v>1228</v>
      </c>
      <c r="F9" s="1244" t="s">
        <v>32</v>
      </c>
      <c r="G9" s="1085"/>
      <c r="H9" s="500"/>
    </row>
    <row r="10" spans="1:16" s="502" customFormat="1" ht="12" customHeight="1">
      <c r="B10" s="467"/>
      <c r="C10" s="1941" t="s">
        <v>1226</v>
      </c>
      <c r="D10" s="1941" t="s">
        <v>1227</v>
      </c>
      <c r="E10" s="1941" t="s">
        <v>778</v>
      </c>
      <c r="F10" s="1947" t="s">
        <v>778</v>
      </c>
      <c r="G10" s="1085"/>
      <c r="H10" s="500"/>
    </row>
    <row r="11" spans="1:16" s="502" customFormat="1" ht="12" customHeight="1">
      <c r="A11" s="385" t="s">
        <v>1143</v>
      </c>
      <c r="B11" s="515"/>
      <c r="C11" s="1941" t="s">
        <v>445</v>
      </c>
      <c r="D11" s="1941" t="s">
        <v>333</v>
      </c>
      <c r="E11" s="1941" t="s">
        <v>445</v>
      </c>
      <c r="F11" s="1941" t="s">
        <v>333</v>
      </c>
      <c r="G11" s="1085"/>
      <c r="H11" s="500"/>
    </row>
    <row r="12" spans="1:16" s="502" customFormat="1" ht="3" customHeight="1">
      <c r="A12" s="1945"/>
      <c r="B12" s="1946"/>
      <c r="C12" s="1946"/>
      <c r="D12" s="499"/>
      <c r="E12" s="499"/>
      <c r="F12" s="499"/>
      <c r="G12" s="1085"/>
      <c r="H12" s="500"/>
    </row>
    <row r="13" spans="1:16" ht="3.75" customHeight="1">
      <c r="A13" s="516"/>
      <c r="D13" s="1081"/>
      <c r="E13" s="1080"/>
      <c r="F13" s="1080"/>
      <c r="G13" s="1085"/>
      <c r="H13" s="503"/>
      <c r="I13" s="503"/>
      <c r="J13" s="503"/>
      <c r="K13" s="504"/>
      <c r="L13" s="504"/>
      <c r="M13" s="504"/>
    </row>
    <row r="14" spans="1:16" ht="12.95" customHeight="1">
      <c r="A14" s="508" t="s">
        <v>1455</v>
      </c>
      <c r="D14" s="1940"/>
      <c r="E14" s="1940"/>
      <c r="F14" s="1940"/>
      <c r="G14" s="2847"/>
      <c r="H14" s="2847"/>
      <c r="I14" s="506"/>
      <c r="J14" s="503"/>
      <c r="K14" s="504"/>
      <c r="L14" s="504"/>
      <c r="M14" s="504"/>
    </row>
    <row r="15" spans="1:16" ht="12.95" customHeight="1">
      <c r="A15" s="1716">
        <v>2015</v>
      </c>
      <c r="C15" s="1560">
        <v>3184.0578599999999</v>
      </c>
      <c r="D15" s="1950">
        <v>30.585345499347916</v>
      </c>
      <c r="E15" s="1951">
        <v>2656.0041000000006</v>
      </c>
      <c r="F15" s="1953">
        <v>83.415698356687557</v>
      </c>
      <c r="G15" s="1941"/>
      <c r="H15" s="1941"/>
      <c r="I15" s="507"/>
      <c r="J15" s="504"/>
      <c r="K15" s="507"/>
      <c r="L15" s="504"/>
      <c r="M15" s="504"/>
    </row>
    <row r="16" spans="1:16" ht="15" customHeight="1">
      <c r="A16" s="1887">
        <v>2016</v>
      </c>
      <c r="C16" s="1560">
        <v>3240.8591200000005</v>
      </c>
      <c r="D16" s="1648">
        <v>31.1</v>
      </c>
      <c r="E16" s="1952">
        <v>2705.4627199999995</v>
      </c>
      <c r="F16" s="1953">
        <v>83.479800257408272</v>
      </c>
      <c r="G16" s="1085"/>
      <c r="H16" s="109"/>
      <c r="I16" s="504"/>
      <c r="J16" s="504"/>
      <c r="K16" s="504"/>
      <c r="L16" s="504"/>
      <c r="M16" s="504"/>
    </row>
    <row r="17" spans="1:13" ht="12" hidden="1" customHeight="1">
      <c r="A17" s="1748">
        <v>2017</v>
      </c>
      <c r="B17" s="1276">
        <v>402.94</v>
      </c>
      <c r="C17" s="1560"/>
      <c r="D17" s="504"/>
      <c r="E17" s="1561"/>
      <c r="F17" s="1953" t="e">
        <v>#DIV/0!</v>
      </c>
      <c r="G17" s="1085"/>
      <c r="H17" s="109"/>
      <c r="I17" s="504"/>
      <c r="J17" s="504"/>
      <c r="K17" s="504"/>
      <c r="L17" s="504"/>
      <c r="M17" s="504"/>
    </row>
    <row r="18" spans="1:13" ht="12" hidden="1" customHeight="1">
      <c r="A18" s="349" t="s">
        <v>403</v>
      </c>
      <c r="B18" s="1276">
        <v>92.17</v>
      </c>
      <c r="C18" s="1560"/>
      <c r="D18" s="504"/>
      <c r="E18" s="1560"/>
      <c r="F18" s="1953" t="e">
        <v>#DIV/0!</v>
      </c>
      <c r="G18" s="1085"/>
      <c r="H18" s="109"/>
      <c r="I18" s="504"/>
      <c r="J18" s="504"/>
      <c r="K18" s="504"/>
      <c r="L18" s="504"/>
      <c r="M18" s="504"/>
    </row>
    <row r="19" spans="1:13" ht="12.95" customHeight="1">
      <c r="A19" s="1887">
        <v>2017</v>
      </c>
      <c r="B19" s="1902"/>
      <c r="C19" s="1560">
        <v>3242.2429999999999</v>
      </c>
      <c r="D19" s="514">
        <v>31.232287470680809</v>
      </c>
      <c r="E19" s="1560">
        <v>2709.3293597516827</v>
      </c>
      <c r="F19" s="1953">
        <v>83.56342691623307</v>
      </c>
      <c r="G19" s="1085"/>
      <c r="H19" s="109"/>
      <c r="I19" s="504"/>
      <c r="J19" s="504"/>
      <c r="K19" s="504"/>
      <c r="L19" s="504"/>
      <c r="M19" s="504"/>
    </row>
    <row r="20" spans="1:13" ht="12.95" customHeight="1">
      <c r="A20" s="1887">
        <v>2018</v>
      </c>
      <c r="B20" s="1902"/>
      <c r="C20" s="1560">
        <v>3269.4915877817798</v>
      </c>
      <c r="D20" s="514">
        <v>31.494549924016308</v>
      </c>
      <c r="E20" s="1560">
        <v>2729.6462897749511</v>
      </c>
      <c r="F20" s="1953">
        <v>83.488402293975838</v>
      </c>
      <c r="G20" s="1085"/>
      <c r="H20" s="109"/>
      <c r="I20" s="504"/>
      <c r="J20" s="504"/>
      <c r="K20" s="504"/>
      <c r="L20" s="504"/>
      <c r="M20" s="504"/>
    </row>
    <row r="21" spans="1:13" ht="12.95" customHeight="1">
      <c r="A21" s="1748">
        <v>2019</v>
      </c>
      <c r="B21" s="1902"/>
      <c r="C21" s="1277">
        <f>SUM(C22:C37)</f>
        <v>3286.9042300000006</v>
      </c>
      <c r="D21" s="1205">
        <v>31.66228344310537</v>
      </c>
      <c r="E21" s="1277">
        <f>SUM(E22:E37)</f>
        <v>2746.9047700000001</v>
      </c>
      <c r="F21" s="1957">
        <f t="shared" ref="F21:F37" si="0">E21/C21*100</f>
        <v>83.571183636220496</v>
      </c>
      <c r="G21" s="1085"/>
      <c r="H21" s="109"/>
      <c r="I21" s="504"/>
      <c r="J21" s="504"/>
      <c r="K21" s="504"/>
      <c r="L21" s="504"/>
      <c r="M21" s="504"/>
    </row>
    <row r="22" spans="1:13" ht="12" customHeight="1">
      <c r="A22" s="349" t="s">
        <v>403</v>
      </c>
      <c r="C22" s="1276">
        <v>408.28579999999994</v>
      </c>
      <c r="D22" s="514">
        <v>47.989569104973391</v>
      </c>
      <c r="E22" s="1560">
        <v>297.58799999999997</v>
      </c>
      <c r="F22" s="1953">
        <f t="shared" si="0"/>
        <v>72.887178540130463</v>
      </c>
      <c r="G22" s="1085"/>
      <c r="H22" s="109"/>
      <c r="I22" s="504"/>
      <c r="J22" s="1648"/>
      <c r="K22" s="504"/>
      <c r="L22" s="1955"/>
      <c r="M22" s="504"/>
    </row>
    <row r="23" spans="1:13" ht="12" customHeight="1">
      <c r="A23" s="349" t="s">
        <v>773</v>
      </c>
      <c r="C23" s="1276">
        <v>99.027600000000007</v>
      </c>
      <c r="D23" s="514">
        <v>25.827575693479265</v>
      </c>
      <c r="E23" s="1560">
        <v>83.408120000000011</v>
      </c>
      <c r="F23" s="1953">
        <f t="shared" si="0"/>
        <v>84.22714475560349</v>
      </c>
      <c r="G23" s="1085"/>
      <c r="H23" s="109"/>
      <c r="I23" s="504"/>
      <c r="J23" s="1648"/>
      <c r="K23" s="504"/>
      <c r="L23" s="1955"/>
      <c r="M23" s="504"/>
    </row>
    <row r="24" spans="1:13" ht="12" customHeight="1">
      <c r="A24" s="349" t="s">
        <v>430</v>
      </c>
      <c r="C24" s="1276">
        <v>13.005799999999999</v>
      </c>
      <c r="D24" s="514">
        <v>18.668121173844707</v>
      </c>
      <c r="E24" s="1560">
        <v>4.6555</v>
      </c>
      <c r="F24" s="1953">
        <f t="shared" si="0"/>
        <v>35.795568131141493</v>
      </c>
      <c r="G24" s="1085"/>
      <c r="H24" s="109"/>
      <c r="I24" s="504"/>
      <c r="J24" s="1648"/>
      <c r="K24" s="504"/>
      <c r="L24" s="1955"/>
      <c r="M24" s="504"/>
    </row>
    <row r="25" spans="1:13" ht="12" customHeight="1">
      <c r="A25" s="349" t="s">
        <v>774</v>
      </c>
      <c r="C25" s="1276">
        <v>84.993380000000002</v>
      </c>
      <c r="D25" s="1949">
        <v>23.489449928199598</v>
      </c>
      <c r="E25" s="1560">
        <v>72.05574</v>
      </c>
      <c r="F25" s="1953">
        <f t="shared" si="0"/>
        <v>84.778061538439815</v>
      </c>
      <c r="G25" s="1085"/>
      <c r="H25" s="109"/>
      <c r="I25" s="504"/>
      <c r="J25" s="1648"/>
      <c r="K25" s="504"/>
      <c r="L25" s="1955"/>
      <c r="M25" s="504"/>
    </row>
    <row r="26" spans="1:13" ht="12" customHeight="1">
      <c r="A26" s="349" t="s">
        <v>431</v>
      </c>
      <c r="C26" s="1276">
        <v>378.32186000000007</v>
      </c>
      <c r="D26" s="1949">
        <v>39.371329379430065</v>
      </c>
      <c r="E26" s="1560">
        <v>343.19320000000005</v>
      </c>
      <c r="F26" s="1953">
        <f t="shared" si="0"/>
        <v>90.714610041301867</v>
      </c>
      <c r="G26" s="1085"/>
      <c r="H26" s="109"/>
      <c r="I26" s="504"/>
      <c r="J26" s="1648"/>
      <c r="K26" s="504"/>
      <c r="L26" s="1955"/>
      <c r="M26" s="504"/>
    </row>
    <row r="27" spans="1:13" ht="12" customHeight="1">
      <c r="A27" s="349" t="s">
        <v>432</v>
      </c>
      <c r="C27" s="1276">
        <v>188.48240000000001</v>
      </c>
      <c r="D27" s="514">
        <v>23.272066726566454</v>
      </c>
      <c r="E27" s="1560">
        <v>141.16847000000004</v>
      </c>
      <c r="F27" s="1953">
        <f t="shared" si="0"/>
        <v>74.897428088776479</v>
      </c>
      <c r="G27" s="514"/>
      <c r="H27" s="158"/>
      <c r="I27" s="504"/>
      <c r="J27" s="1648"/>
      <c r="K27" s="504"/>
      <c r="L27" s="1955"/>
      <c r="M27" s="504"/>
    </row>
    <row r="28" spans="1:13" ht="12" customHeight="1">
      <c r="A28" s="349" t="s">
        <v>397</v>
      </c>
      <c r="C28" s="1276">
        <v>76.996499999999997</v>
      </c>
      <c r="D28" s="514">
        <v>18.964019924455734</v>
      </c>
      <c r="E28" s="1560">
        <v>63.200600000000001</v>
      </c>
      <c r="F28" s="1953">
        <f t="shared" si="0"/>
        <v>82.082432318352133</v>
      </c>
      <c r="G28" s="514"/>
      <c r="H28" s="158"/>
      <c r="I28" s="504"/>
      <c r="J28" s="1648"/>
      <c r="K28" s="504"/>
      <c r="L28" s="1955"/>
      <c r="M28" s="504"/>
    </row>
    <row r="29" spans="1:13" ht="12" customHeight="1">
      <c r="A29" s="349" t="s">
        <v>433</v>
      </c>
      <c r="C29" s="1276">
        <v>129.63696999999999</v>
      </c>
      <c r="D29" s="514">
        <v>20.215308042711996</v>
      </c>
      <c r="E29" s="1560">
        <v>106.78167999999999</v>
      </c>
      <c r="F29" s="1953">
        <f t="shared" si="0"/>
        <v>82.369774609820027</v>
      </c>
      <c r="G29" s="514"/>
      <c r="H29" s="158"/>
      <c r="I29" s="509"/>
      <c r="J29" s="1648"/>
      <c r="K29" s="509"/>
      <c r="L29" s="1956"/>
    </row>
    <row r="30" spans="1:13" ht="12" customHeight="1">
      <c r="A30" s="349" t="s">
        <v>280</v>
      </c>
      <c r="C30" s="1276">
        <v>140.84700000000001</v>
      </c>
      <c r="D30" s="514">
        <v>21.580286735111162</v>
      </c>
      <c r="E30" s="1560">
        <v>131.03618</v>
      </c>
      <c r="F30" s="1953">
        <f t="shared" si="0"/>
        <v>93.034413228538753</v>
      </c>
      <c r="G30" s="514"/>
      <c r="H30" s="158"/>
      <c r="I30" s="510"/>
      <c r="J30" s="1648"/>
      <c r="L30" s="1954"/>
    </row>
    <row r="31" spans="1:13" ht="12" customHeight="1">
      <c r="A31" s="349" t="s">
        <v>439</v>
      </c>
      <c r="C31" s="1276">
        <v>391.93025000000006</v>
      </c>
      <c r="D31" s="514">
        <v>27.01121723247434</v>
      </c>
      <c r="E31" s="1560">
        <v>371.17791000000005</v>
      </c>
      <c r="F31" s="1953">
        <f t="shared" si="0"/>
        <v>94.705093572134331</v>
      </c>
      <c r="G31" s="514"/>
      <c r="H31" s="158"/>
      <c r="I31" s="511"/>
      <c r="J31" s="1648"/>
      <c r="K31" s="510"/>
      <c r="L31" s="1954"/>
    </row>
    <row r="32" spans="1:13" ht="12" customHeight="1">
      <c r="A32" s="349" t="s">
        <v>434</v>
      </c>
      <c r="C32" s="1276">
        <v>124.17445999999998</v>
      </c>
      <c r="D32" s="514">
        <v>19.304038016566953</v>
      </c>
      <c r="E32" s="1560">
        <v>103.64608999999999</v>
      </c>
      <c r="F32" s="1953">
        <f t="shared" si="0"/>
        <v>83.468122188733503</v>
      </c>
      <c r="G32" s="514"/>
      <c r="H32" s="158"/>
      <c r="I32" s="512"/>
      <c r="J32" s="1648"/>
      <c r="K32" s="512"/>
      <c r="L32" s="1954"/>
    </row>
    <row r="33" spans="1:24" ht="12" customHeight="1">
      <c r="A33" s="349" t="s">
        <v>435</v>
      </c>
      <c r="C33" s="1276">
        <v>356.64058999999997</v>
      </c>
      <c r="D33" s="514">
        <v>39.591979262647229</v>
      </c>
      <c r="E33" s="1560">
        <v>307.20557999999994</v>
      </c>
      <c r="F33" s="1953">
        <f t="shared" si="0"/>
        <v>86.138703393239666</v>
      </c>
      <c r="G33" s="514"/>
      <c r="H33" s="158"/>
      <c r="I33" s="512"/>
      <c r="J33" s="1648"/>
      <c r="K33" s="512"/>
      <c r="L33" s="1954"/>
    </row>
    <row r="34" spans="1:24" ht="12" customHeight="1">
      <c r="A34" s="349" t="s">
        <v>398</v>
      </c>
      <c r="C34" s="1276">
        <v>222.76052999999999</v>
      </c>
      <c r="D34" s="514">
        <v>27.444669111169869</v>
      </c>
      <c r="E34" s="1560">
        <v>177.72497999999999</v>
      </c>
      <c r="F34" s="1953">
        <f t="shared" si="0"/>
        <v>79.782975915885984</v>
      </c>
      <c r="G34" s="514"/>
      <c r="H34" s="158"/>
      <c r="I34" s="513"/>
      <c r="J34" s="1648"/>
      <c r="K34" s="510"/>
      <c r="L34" s="1954"/>
    </row>
    <row r="35" spans="1:24" ht="12" customHeight="1">
      <c r="A35" s="349" t="s">
        <v>404</v>
      </c>
      <c r="C35" s="1276">
        <v>208.80989999999997</v>
      </c>
      <c r="D35" s="514">
        <v>34.331469087030086</v>
      </c>
      <c r="E35" s="1560">
        <v>143.62789999999995</v>
      </c>
      <c r="F35" s="1953">
        <f t="shared" si="0"/>
        <v>68.784047116539966</v>
      </c>
      <c r="G35" s="514"/>
      <c r="H35" s="158"/>
      <c r="I35" s="512"/>
      <c r="J35" s="1648"/>
      <c r="K35" s="512"/>
      <c r="L35" s="1954"/>
    </row>
    <row r="36" spans="1:24" ht="12" customHeight="1">
      <c r="A36" s="349" t="s">
        <v>415</v>
      </c>
      <c r="C36" s="1276">
        <v>308.13882000000007</v>
      </c>
      <c r="D36" s="514">
        <v>50.714216707249946</v>
      </c>
      <c r="E36" s="1560">
        <v>259.56892000000005</v>
      </c>
      <c r="F36" s="1953">
        <f t="shared" si="0"/>
        <v>84.237656261551209</v>
      </c>
      <c r="G36" s="514"/>
      <c r="H36" s="158"/>
      <c r="I36" s="512"/>
      <c r="J36" s="1648"/>
      <c r="K36" s="514"/>
      <c r="L36" s="1954"/>
    </row>
    <row r="37" spans="1:24" ht="12" customHeight="1">
      <c r="A37" s="349" t="s">
        <v>440</v>
      </c>
      <c r="C37" s="1276">
        <v>154.85237000000001</v>
      </c>
      <c r="D37" s="514">
        <v>69.711932285246874</v>
      </c>
      <c r="E37" s="1560">
        <v>140.86589999999998</v>
      </c>
      <c r="F37" s="1953">
        <f t="shared" si="0"/>
        <v>90.967868299335663</v>
      </c>
      <c r="G37" s="1959"/>
      <c r="H37" s="158"/>
      <c r="I37" s="510"/>
      <c r="J37" s="1648"/>
      <c r="K37" s="510"/>
      <c r="L37" s="1954"/>
    </row>
    <row r="38" spans="1:24" ht="4.5" customHeight="1">
      <c r="A38" s="1082"/>
      <c r="B38" s="1082"/>
      <c r="C38" s="1083"/>
      <c r="D38" s="1083"/>
      <c r="E38" s="1083"/>
      <c r="F38" s="1083"/>
      <c r="G38" s="1960"/>
    </row>
    <row r="39" spans="1:24" ht="4.5" customHeight="1">
      <c r="A39" s="504"/>
      <c r="B39" s="504"/>
      <c r="C39" s="504"/>
      <c r="D39" s="504"/>
      <c r="E39" s="504"/>
      <c r="F39" s="504"/>
      <c r="G39" s="504"/>
    </row>
    <row r="40" spans="1:24" ht="14.1" customHeight="1">
      <c r="A40" s="1937" t="s">
        <v>1223</v>
      </c>
      <c r="B40" s="1937"/>
      <c r="C40" s="1938"/>
      <c r="D40" s="1938"/>
      <c r="E40" s="1939"/>
      <c r="F40" s="1937"/>
      <c r="G40" s="1898"/>
      <c r="H40" s="1898"/>
      <c r="I40" s="1898"/>
      <c r="J40" s="1898"/>
      <c r="K40"/>
      <c r="L40"/>
      <c r="M40"/>
    </row>
    <row r="41" spans="1:24" ht="14.1" customHeight="1">
      <c r="A41" s="1735" t="s">
        <v>26</v>
      </c>
      <c r="B41" s="1735"/>
      <c r="C41" s="1735"/>
      <c r="D41" s="1735"/>
      <c r="E41" s="504"/>
      <c r="F41" s="504"/>
      <c r="G41" s="504"/>
    </row>
    <row r="42" spans="1:24" ht="9.9499999999999993" customHeight="1">
      <c r="E42" s="504"/>
      <c r="F42" s="504"/>
      <c r="G42" s="504"/>
      <c r="H42" s="504"/>
    </row>
    <row r="43" spans="1:24" ht="9.9499999999999993" customHeight="1">
      <c r="G43" s="1249"/>
      <c r="H43" s="517"/>
    </row>
    <row r="44" spans="1:24" ht="12.75">
      <c r="A44" s="2342" t="s">
        <v>28</v>
      </c>
      <c r="B44" s="1919"/>
      <c r="C44" s="1919"/>
      <c r="D44" s="1919"/>
      <c r="E44" s="1919"/>
      <c r="F44" s="1919"/>
      <c r="G44" s="504"/>
      <c r="H44" s="504"/>
    </row>
    <row r="45" spans="1:24">
      <c r="A45" s="504"/>
      <c r="B45" s="504"/>
      <c r="C45" s="504"/>
      <c r="D45" s="504"/>
      <c r="E45" s="504"/>
      <c r="F45" s="504"/>
      <c r="G45" s="504"/>
      <c r="H45" s="42"/>
      <c r="I45" s="42">
        <v>1959</v>
      </c>
      <c r="J45" s="42">
        <v>1991</v>
      </c>
      <c r="K45" s="42">
        <v>2000</v>
      </c>
      <c r="L45" s="42">
        <v>2005</v>
      </c>
      <c r="M45" s="42">
        <v>2008</v>
      </c>
      <c r="N45" s="505">
        <v>2009</v>
      </c>
      <c r="O45" s="505">
        <v>2010</v>
      </c>
      <c r="P45" s="505">
        <v>2011</v>
      </c>
      <c r="Q45" s="505">
        <v>2012</v>
      </c>
      <c r="R45" s="505">
        <v>2013</v>
      </c>
      <c r="S45" s="505">
        <v>2014</v>
      </c>
      <c r="T45" s="505">
        <v>2015</v>
      </c>
      <c r="U45" s="505">
        <v>2016</v>
      </c>
      <c r="V45" s="505">
        <v>2017</v>
      </c>
      <c r="W45" s="505">
        <v>2018</v>
      </c>
      <c r="X45" s="505">
        <v>2019</v>
      </c>
    </row>
    <row r="46" spans="1:24">
      <c r="A46" s="504"/>
      <c r="B46" s="504"/>
      <c r="C46" s="504"/>
      <c r="D46" s="504"/>
      <c r="E46" s="504"/>
      <c r="F46" s="504"/>
      <c r="G46" s="504"/>
      <c r="H46" s="44" t="s">
        <v>30</v>
      </c>
      <c r="I46" s="44">
        <v>14</v>
      </c>
      <c r="J46" s="44">
        <v>19.5</v>
      </c>
      <c r="K46" s="44">
        <v>22.2</v>
      </c>
      <c r="L46" s="44">
        <v>24.5</v>
      </c>
      <c r="M46" s="44" t="e">
        <f>#REF!</f>
        <v>#REF!</v>
      </c>
      <c r="N46" s="514" t="e">
        <f>#REF!</f>
        <v>#REF!</v>
      </c>
      <c r="O46" s="514">
        <v>27.5</v>
      </c>
      <c r="P46" s="514">
        <v>28</v>
      </c>
      <c r="Q46" s="514">
        <v>28.658953206066272</v>
      </c>
      <c r="R46" s="514">
        <v>28.9</v>
      </c>
      <c r="S46" s="514">
        <v>29.805348235382368</v>
      </c>
      <c r="T46" s="514">
        <v>30.585345499347916</v>
      </c>
      <c r="U46" s="514">
        <v>31.1</v>
      </c>
      <c r="V46" s="514">
        <v>31.232287470680809</v>
      </c>
      <c r="W46" s="2503">
        <v>31.494549924016308</v>
      </c>
      <c r="X46" s="2503">
        <v>31.66228344310537</v>
      </c>
    </row>
    <row r="47" spans="1:24">
      <c r="A47" s="504"/>
      <c r="B47" s="504"/>
      <c r="C47" s="504"/>
      <c r="D47" s="504"/>
      <c r="E47" s="504"/>
      <c r="F47" s="504"/>
      <c r="G47" s="504"/>
      <c r="H47" s="504"/>
    </row>
    <row r="48" spans="1:24">
      <c r="A48" s="504"/>
      <c r="B48" s="504"/>
      <c r="C48" s="504"/>
      <c r="D48" s="504"/>
      <c r="E48" s="504"/>
      <c r="F48" s="504"/>
      <c r="G48" s="504"/>
      <c r="H48" s="504"/>
    </row>
    <row r="49" spans="1:21">
      <c r="A49" s="504"/>
      <c r="B49" s="504"/>
      <c r="C49" s="504"/>
      <c r="D49" s="504"/>
      <c r="E49" s="504"/>
      <c r="F49" s="504"/>
      <c r="G49" s="504"/>
      <c r="H49" s="504"/>
    </row>
    <row r="50" spans="1:21">
      <c r="A50" s="504"/>
      <c r="B50" s="504"/>
      <c r="C50" s="504"/>
      <c r="D50" s="504"/>
      <c r="E50" s="504"/>
      <c r="F50" s="504"/>
      <c r="G50" s="504"/>
      <c r="H50" s="504"/>
      <c r="U50" s="505" t="s">
        <v>1233</v>
      </c>
    </row>
    <row r="51" spans="1:21">
      <c r="A51" s="504"/>
      <c r="B51" s="504"/>
      <c r="C51" s="504"/>
      <c r="D51" s="504"/>
      <c r="E51" s="504"/>
      <c r="F51" s="504"/>
      <c r="G51" s="504"/>
      <c r="H51" s="504"/>
    </row>
    <row r="52" spans="1:21">
      <c r="A52" s="504"/>
      <c r="B52" s="504"/>
      <c r="C52" s="504"/>
      <c r="D52" s="504"/>
      <c r="E52" s="504"/>
      <c r="F52" s="504"/>
      <c r="G52" s="504"/>
      <c r="H52" s="504"/>
    </row>
    <row r="53" spans="1:21">
      <c r="A53" s="504"/>
      <c r="B53" s="504"/>
      <c r="C53" s="504"/>
      <c r="D53" s="504"/>
      <c r="E53" s="504"/>
      <c r="F53" s="504"/>
      <c r="G53" s="504"/>
      <c r="H53" s="504"/>
    </row>
    <row r="54" spans="1:21">
      <c r="A54" s="504"/>
      <c r="B54" s="504"/>
      <c r="C54" s="504"/>
      <c r="D54" s="504"/>
      <c r="E54" s="504"/>
      <c r="F54" s="504"/>
      <c r="G54" s="504"/>
      <c r="H54" s="504"/>
    </row>
    <row r="55" spans="1:21">
      <c r="A55" s="504"/>
      <c r="B55" s="504"/>
      <c r="C55" s="504"/>
      <c r="D55" s="504"/>
      <c r="E55" s="504"/>
      <c r="F55" s="504"/>
      <c r="G55" s="504"/>
      <c r="H55" s="504"/>
    </row>
    <row r="56" spans="1:21">
      <c r="A56" s="504"/>
      <c r="B56" s="504"/>
      <c r="C56" s="504"/>
      <c r="D56" s="504"/>
      <c r="E56" s="504"/>
      <c r="F56" s="504"/>
      <c r="G56" s="504"/>
      <c r="H56" s="504"/>
    </row>
    <row r="57" spans="1:21">
      <c r="A57" s="504"/>
      <c r="B57" s="504"/>
      <c r="C57" s="504"/>
      <c r="D57" s="504"/>
      <c r="E57" s="504"/>
      <c r="F57" s="504"/>
      <c r="G57" s="504"/>
      <c r="H57" s="504"/>
    </row>
    <row r="58" spans="1:21">
      <c r="A58" s="504"/>
      <c r="B58" s="504"/>
      <c r="C58" s="504"/>
      <c r="D58" s="504"/>
      <c r="E58" s="504"/>
      <c r="F58" s="504"/>
      <c r="G58" s="504"/>
      <c r="H58" s="504"/>
    </row>
    <row r="59" spans="1:21">
      <c r="A59" s="504"/>
      <c r="B59" s="504"/>
      <c r="C59" s="504"/>
      <c r="D59" s="504"/>
      <c r="E59" s="504"/>
      <c r="F59" s="504"/>
      <c r="G59" s="504"/>
      <c r="H59" s="504"/>
    </row>
    <row r="60" spans="1:21">
      <c r="A60" s="504"/>
      <c r="B60" s="504"/>
      <c r="C60" s="504"/>
      <c r="D60" s="504"/>
      <c r="E60" s="504"/>
      <c r="F60" s="504"/>
      <c r="G60" s="504"/>
      <c r="H60" s="504"/>
    </row>
    <row r="61" spans="1:21">
      <c r="A61" s="504"/>
      <c r="B61" s="504"/>
      <c r="C61" s="504"/>
      <c r="D61" s="504"/>
      <c r="E61" s="504"/>
      <c r="F61" s="504"/>
      <c r="G61" s="504"/>
      <c r="H61" s="504"/>
    </row>
    <row r="62" spans="1:21">
      <c r="C62" s="504"/>
      <c r="D62" s="504"/>
      <c r="E62" s="504"/>
      <c r="F62" s="504"/>
      <c r="G62" s="504"/>
      <c r="H62" s="504"/>
    </row>
    <row r="64" spans="1:21">
      <c r="A64" s="515" t="s">
        <v>1335</v>
      </c>
      <c r="B64" s="515"/>
      <c r="C64" s="1733"/>
      <c r="D64" s="1733"/>
      <c r="E64" s="1733"/>
      <c r="F64" s="1733"/>
    </row>
    <row r="65" spans="1:6">
      <c r="A65" s="1733" t="s">
        <v>1349</v>
      </c>
      <c r="B65" s="1733"/>
      <c r="C65" s="1733"/>
      <c r="D65" s="1733"/>
      <c r="E65" s="1733"/>
      <c r="F65" s="1733"/>
    </row>
    <row r="66" spans="1:6">
      <c r="A66" s="1733"/>
      <c r="B66" s="1733"/>
      <c r="C66" s="1733"/>
      <c r="D66" s="1733"/>
      <c r="E66" s="1733"/>
      <c r="F66" s="1733"/>
    </row>
    <row r="67" spans="1:6">
      <c r="A67" s="1734"/>
      <c r="B67" s="1734"/>
      <c r="C67" s="1734"/>
      <c r="D67" s="1734"/>
      <c r="E67" s="1734"/>
      <c r="F67" s="1734"/>
    </row>
  </sheetData>
  <mergeCells count="1">
    <mergeCell ref="G14:H14"/>
  </mergeCells>
  <phoneticPr fontId="117" type="noConversion"/>
  <printOptions horizontalCentered="1"/>
  <pageMargins left="0.59055118110236227" right="0.59055118110236227" top="0.59055118110236227" bottom="0.59055118110236227" header="0.59055118110236227" footer="0.59055118110236227"/>
  <pageSetup firstPageNumber="21"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Q114"/>
  <sheetViews>
    <sheetView showGridLines="0" view="pageBreakPreview" zoomScaleNormal="100" zoomScaleSheetLayoutView="100" workbookViewId="0">
      <selection activeCell="F58" sqref="F58"/>
    </sheetView>
  </sheetViews>
  <sheetFormatPr baseColWidth="10" defaultColWidth="9.42578125" defaultRowHeight="14.25" customHeight="1"/>
  <cols>
    <col min="1" max="1" width="20.7109375" style="539" customWidth="1"/>
    <col min="2" max="2" width="23.140625" style="544" customWidth="1"/>
    <col min="3" max="4" width="8.5703125" style="539" customWidth="1"/>
    <col min="5" max="5" width="1" style="539" customWidth="1"/>
    <col min="6" max="8" width="12.7109375" style="539" customWidth="1"/>
    <col min="9" max="9" width="0" style="539" hidden="1" customWidth="1"/>
    <col min="10" max="16384" width="9.42578125" style="539"/>
  </cols>
  <sheetData>
    <row r="1" spans="1:15" s="1085" customFormat="1" ht="30" customHeight="1">
      <c r="H1" s="2497" t="s">
        <v>1457</v>
      </c>
      <c r="N1" s="1100"/>
      <c r="O1" s="1100"/>
    </row>
    <row r="2" spans="1:15" s="1085" customFormat="1" ht="5.0999999999999996" customHeight="1">
      <c r="A2" s="1086"/>
      <c r="B2" s="1087"/>
      <c r="C2" s="1087"/>
      <c r="D2" s="1087"/>
      <c r="E2" s="1087"/>
      <c r="F2" s="1087"/>
      <c r="G2" s="1087"/>
      <c r="H2" s="1087"/>
    </row>
    <row r="3" spans="1:15" s="1085" customFormat="1" ht="5.0999999999999996" customHeight="1">
      <c r="A3" s="1088"/>
    </row>
    <row r="4" spans="1:15" s="1102" customFormat="1" ht="15.95" customHeight="1">
      <c r="A4" s="2341" t="s">
        <v>1467</v>
      </c>
      <c r="B4" s="1084"/>
      <c r="C4" s="1084"/>
      <c r="D4" s="1084"/>
      <c r="E4" s="1084"/>
      <c r="F4" s="1084"/>
      <c r="G4" s="1101"/>
      <c r="H4" s="1101"/>
    </row>
    <row r="5" spans="1:15" s="531" customFormat="1" ht="5.0999999999999996" customHeight="1">
      <c r="A5" s="518"/>
      <c r="B5" s="519"/>
      <c r="C5" s="520"/>
      <c r="D5" s="520"/>
      <c r="E5" s="529"/>
      <c r="F5" s="529"/>
      <c r="G5" s="529"/>
      <c r="H5" s="529"/>
    </row>
    <row r="6" spans="1:15" s="531" customFormat="1" ht="15" customHeight="1">
      <c r="A6" s="530"/>
      <c r="B6" s="532"/>
      <c r="C6" s="533"/>
      <c r="D6" s="533"/>
      <c r="E6" s="533"/>
      <c r="F6" s="533"/>
      <c r="G6" s="533"/>
      <c r="H6" s="534" t="s">
        <v>483</v>
      </c>
    </row>
    <row r="7" spans="1:15" s="531" customFormat="1" ht="5.0999999999999996" customHeight="1">
      <c r="A7" s="530"/>
      <c r="B7" s="532"/>
      <c r="C7" s="533"/>
      <c r="D7" s="533"/>
      <c r="E7" s="533"/>
      <c r="F7" s="533"/>
      <c r="G7" s="533"/>
      <c r="H7" s="534"/>
    </row>
    <row r="8" spans="1:15" s="531" customFormat="1" ht="5.0999999999999996" customHeight="1">
      <c r="A8" s="1023"/>
      <c r="B8" s="1024"/>
      <c r="C8" s="1032"/>
      <c r="D8" s="1032"/>
      <c r="E8" s="1032"/>
      <c r="F8" s="1032"/>
      <c r="G8" s="1032"/>
      <c r="H8" s="1033"/>
    </row>
    <row r="9" spans="1:15" s="531" customFormat="1" ht="14.1" customHeight="1">
      <c r="A9" s="2848" t="s">
        <v>33</v>
      </c>
      <c r="B9" s="2848" t="s">
        <v>34</v>
      </c>
      <c r="C9" s="2850" t="s">
        <v>442</v>
      </c>
      <c r="D9" s="2850"/>
      <c r="E9" s="1034"/>
      <c r="F9" s="2850" t="s">
        <v>443</v>
      </c>
      <c r="G9" s="2850"/>
      <c r="H9" s="2850"/>
    </row>
    <row r="10" spans="1:15" s="531" customFormat="1" ht="14.1" customHeight="1">
      <c r="A10" s="2848"/>
      <c r="B10" s="2848"/>
      <c r="C10" s="1034"/>
      <c r="D10" s="521" t="s">
        <v>35</v>
      </c>
      <c r="E10" s="1034"/>
      <c r="F10" s="1034"/>
      <c r="G10" s="1034"/>
      <c r="H10" s="521"/>
    </row>
    <row r="11" spans="1:15" s="535" customFormat="1" ht="14.1" customHeight="1">
      <c r="A11" s="2848"/>
      <c r="B11" s="2848"/>
      <c r="C11" s="521" t="s">
        <v>441</v>
      </c>
      <c r="D11" s="521" t="s">
        <v>38</v>
      </c>
      <c r="E11" s="521"/>
      <c r="F11" s="521" t="s">
        <v>401</v>
      </c>
      <c r="G11" s="521" t="s">
        <v>37</v>
      </c>
      <c r="H11" s="2492" t="s">
        <v>36</v>
      </c>
    </row>
    <row r="12" spans="1:15" s="535" customFormat="1" ht="5.0999999999999996" customHeight="1">
      <c r="A12" s="1028"/>
      <c r="B12" s="1029"/>
      <c r="C12" s="1035"/>
      <c r="D12" s="1036"/>
      <c r="E12" s="1036"/>
      <c r="F12" s="1036"/>
      <c r="G12" s="1036"/>
      <c r="H12" s="1036"/>
    </row>
    <row r="13" spans="1:15" s="535" customFormat="1" ht="5.0999999999999996" customHeight="1">
      <c r="A13" s="1090"/>
      <c r="B13" s="1091"/>
      <c r="C13" s="1090"/>
      <c r="D13" s="1092"/>
      <c r="E13" s="1092"/>
      <c r="F13" s="1092"/>
      <c r="G13" s="1092"/>
      <c r="H13" s="1092"/>
    </row>
    <row r="14" spans="1:15" s="536" customFormat="1" ht="15" customHeight="1">
      <c r="A14" s="1682" t="s">
        <v>348</v>
      </c>
      <c r="B14" s="2504"/>
      <c r="C14" s="1304">
        <v>37275</v>
      </c>
      <c r="D14" s="1304">
        <v>941</v>
      </c>
      <c r="E14" s="1304">
        <v>1446</v>
      </c>
      <c r="F14" s="1304">
        <v>26741</v>
      </c>
      <c r="G14" s="1304">
        <v>8177</v>
      </c>
      <c r="H14" s="2505">
        <v>2352</v>
      </c>
    </row>
    <row r="15" spans="1:15" s="537" customFormat="1" ht="15" customHeight="1">
      <c r="A15" s="1682" t="s">
        <v>40</v>
      </c>
      <c r="B15" s="1682"/>
      <c r="C15" s="1304">
        <v>2</v>
      </c>
      <c r="D15" s="1888" t="s">
        <v>396</v>
      </c>
      <c r="E15" s="1304"/>
      <c r="F15" s="1888" t="s">
        <v>396</v>
      </c>
      <c r="G15" s="1304">
        <v>2</v>
      </c>
      <c r="H15" s="1889" t="s">
        <v>396</v>
      </c>
    </row>
    <row r="16" spans="1:15" s="537" customFormat="1" ht="15" customHeight="1">
      <c r="A16" s="1684" t="s">
        <v>1053</v>
      </c>
      <c r="B16" s="1684" t="s">
        <v>1379</v>
      </c>
      <c r="C16" s="1778">
        <v>2</v>
      </c>
      <c r="D16" s="2506" t="s">
        <v>396</v>
      </c>
      <c r="E16" s="1778"/>
      <c r="F16" s="2506" t="s">
        <v>396</v>
      </c>
      <c r="G16" s="1778">
        <v>2</v>
      </c>
      <c r="H16" s="2506" t="s">
        <v>396</v>
      </c>
    </row>
    <row r="17" spans="1:17" s="537" customFormat="1" ht="15" customHeight="1">
      <c r="A17" s="1682" t="s">
        <v>41</v>
      </c>
      <c r="B17" s="1682" t="s">
        <v>1380</v>
      </c>
      <c r="C17" s="1304">
        <v>326</v>
      </c>
      <c r="D17" s="2506" t="s">
        <v>396</v>
      </c>
      <c r="E17" s="1304"/>
      <c r="F17" s="2506" t="s">
        <v>396</v>
      </c>
      <c r="G17" s="1304">
        <v>185</v>
      </c>
      <c r="H17" s="1304">
        <v>141</v>
      </c>
    </row>
    <row r="18" spans="1:17" s="537" customFormat="1" ht="15" customHeight="1">
      <c r="A18" s="1684" t="s">
        <v>1054</v>
      </c>
      <c r="B18" s="1684" t="s">
        <v>1055</v>
      </c>
      <c r="C18" s="1778">
        <v>185</v>
      </c>
      <c r="D18" s="2506" t="s">
        <v>396</v>
      </c>
      <c r="E18" s="1778"/>
      <c r="F18" s="2506" t="s">
        <v>396</v>
      </c>
      <c r="G18" s="1890">
        <v>44</v>
      </c>
      <c r="H18" s="1890">
        <v>141</v>
      </c>
      <c r="K18" s="2506"/>
      <c r="N18" s="2506"/>
      <c r="O18" s="2506"/>
    </row>
    <row r="19" spans="1:17" s="537" customFormat="1" ht="15" customHeight="1">
      <c r="A19" s="1684" t="s">
        <v>1056</v>
      </c>
      <c r="B19" s="1684"/>
      <c r="C19" s="1778">
        <v>27</v>
      </c>
      <c r="D19" s="2506" t="s">
        <v>396</v>
      </c>
      <c r="E19" s="1778"/>
      <c r="F19" s="2506" t="s">
        <v>396</v>
      </c>
      <c r="G19" s="1890">
        <v>27</v>
      </c>
      <c r="H19" s="2506" t="s">
        <v>396</v>
      </c>
    </row>
    <row r="20" spans="1:17" s="537" customFormat="1" ht="15" customHeight="1">
      <c r="A20" s="1684" t="s">
        <v>1057</v>
      </c>
      <c r="B20" s="1684" t="s">
        <v>942</v>
      </c>
      <c r="C20" s="1778">
        <v>7</v>
      </c>
      <c r="D20" s="2506" t="s">
        <v>396</v>
      </c>
      <c r="E20" s="1778"/>
      <c r="F20" s="2506" t="s">
        <v>396</v>
      </c>
      <c r="G20" s="1890">
        <v>7</v>
      </c>
      <c r="H20" s="2506" t="s">
        <v>396</v>
      </c>
      <c r="N20" s="2506"/>
      <c r="P20" s="2506"/>
      <c r="Q20" s="2506"/>
    </row>
    <row r="21" spans="1:17" s="537" customFormat="1" ht="15" customHeight="1">
      <c r="A21" s="1684" t="s">
        <v>1058</v>
      </c>
      <c r="B21" s="1684" t="s">
        <v>943</v>
      </c>
      <c r="C21" s="1778">
        <v>3</v>
      </c>
      <c r="D21" s="2506" t="s">
        <v>396</v>
      </c>
      <c r="E21" s="1778"/>
      <c r="F21" s="2506" t="s">
        <v>396</v>
      </c>
      <c r="G21" s="1890">
        <v>3</v>
      </c>
      <c r="H21" s="2506" t="s">
        <v>396</v>
      </c>
      <c r="Q21" s="2506"/>
    </row>
    <row r="22" spans="1:17" s="537" customFormat="1" ht="15" customHeight="1">
      <c r="A22" s="1684" t="s">
        <v>1059</v>
      </c>
      <c r="B22" s="1684" t="s">
        <v>944</v>
      </c>
      <c r="C22" s="1778">
        <v>104</v>
      </c>
      <c r="D22" s="2506" t="s">
        <v>396</v>
      </c>
      <c r="E22" s="1778"/>
      <c r="F22" s="2506" t="s">
        <v>396</v>
      </c>
      <c r="G22" s="1890">
        <v>104</v>
      </c>
      <c r="H22" s="2506" t="s">
        <v>396</v>
      </c>
      <c r="P22" s="2506"/>
    </row>
    <row r="23" spans="1:17" s="537" customFormat="1" ht="15" customHeight="1">
      <c r="A23" s="1682" t="s">
        <v>42</v>
      </c>
      <c r="B23" s="1682" t="s">
        <v>1060</v>
      </c>
      <c r="C23" s="1304">
        <v>36947</v>
      </c>
      <c r="D23" s="1304">
        <v>941</v>
      </c>
      <c r="E23" s="2507">
        <v>1446</v>
      </c>
      <c r="F23" s="2505">
        <v>26741</v>
      </c>
      <c r="G23" s="1304">
        <v>7990</v>
      </c>
      <c r="H23" s="1304">
        <v>2211</v>
      </c>
      <c r="P23" s="2506"/>
    </row>
    <row r="24" spans="1:17" s="537" customFormat="1" ht="15" customHeight="1">
      <c r="A24" s="1682" t="s">
        <v>1061</v>
      </c>
      <c r="B24" s="1682"/>
      <c r="C24" s="1304">
        <v>1120</v>
      </c>
      <c r="D24" s="2506" t="s">
        <v>396</v>
      </c>
      <c r="E24" s="1304"/>
      <c r="F24" s="1304">
        <v>35</v>
      </c>
      <c r="G24" s="1304">
        <v>883</v>
      </c>
      <c r="H24" s="1304">
        <v>202</v>
      </c>
    </row>
    <row r="25" spans="1:17" s="537" customFormat="1" ht="15" customHeight="1">
      <c r="A25" s="1684" t="s">
        <v>1062</v>
      </c>
      <c r="B25" s="1684" t="s">
        <v>945</v>
      </c>
      <c r="C25" s="1890">
        <v>3</v>
      </c>
      <c r="D25" s="2506" t="s">
        <v>396</v>
      </c>
      <c r="E25" s="2506"/>
      <c r="F25" s="2506" t="s">
        <v>396</v>
      </c>
      <c r="G25" s="1890">
        <v>1</v>
      </c>
      <c r="H25" s="1890">
        <v>2</v>
      </c>
      <c r="M25" s="2506"/>
      <c r="O25" s="2506"/>
    </row>
    <row r="26" spans="1:17" s="537" customFormat="1" ht="15" customHeight="1">
      <c r="A26" s="1684" t="s">
        <v>1063</v>
      </c>
      <c r="B26" s="1684" t="s">
        <v>946</v>
      </c>
      <c r="C26" s="1890">
        <v>25</v>
      </c>
      <c r="D26" s="2506" t="s">
        <v>396</v>
      </c>
      <c r="E26" s="2506"/>
      <c r="F26" s="2506" t="s">
        <v>396</v>
      </c>
      <c r="G26" s="1890">
        <v>25</v>
      </c>
      <c r="H26" s="2506" t="s">
        <v>396</v>
      </c>
      <c r="M26" s="2506"/>
      <c r="O26" s="2506"/>
    </row>
    <row r="27" spans="1:17" s="537" customFormat="1" ht="15" customHeight="1">
      <c r="A27" s="1684" t="s">
        <v>1064</v>
      </c>
      <c r="B27" s="1684"/>
      <c r="C27" s="1890">
        <v>110</v>
      </c>
      <c r="D27" s="2506" t="s">
        <v>396</v>
      </c>
      <c r="E27" s="2506"/>
      <c r="F27" s="2506" t="s">
        <v>396</v>
      </c>
      <c r="G27" s="1890">
        <v>75</v>
      </c>
      <c r="H27" s="1890">
        <v>35</v>
      </c>
    </row>
    <row r="28" spans="1:17" s="538" customFormat="1" ht="15" customHeight="1">
      <c r="A28" s="1684" t="s">
        <v>1065</v>
      </c>
      <c r="B28" s="1684"/>
      <c r="C28" s="1890">
        <v>4</v>
      </c>
      <c r="D28" s="2506" t="s">
        <v>396</v>
      </c>
      <c r="E28" s="2506"/>
      <c r="F28" s="2506" t="s">
        <v>396</v>
      </c>
      <c r="G28" s="1890">
        <v>4</v>
      </c>
      <c r="H28" s="2506" t="s">
        <v>396</v>
      </c>
    </row>
    <row r="29" spans="1:17" s="538" customFormat="1" ht="15" customHeight="1">
      <c r="A29" s="1684" t="s">
        <v>1066</v>
      </c>
      <c r="B29" s="1684"/>
      <c r="C29" s="1890">
        <v>41</v>
      </c>
      <c r="D29" s="2506" t="s">
        <v>396</v>
      </c>
      <c r="E29" s="2508"/>
      <c r="F29" s="1890">
        <v>35</v>
      </c>
      <c r="G29" s="2506" t="s">
        <v>396</v>
      </c>
      <c r="H29" s="1890">
        <v>6</v>
      </c>
    </row>
    <row r="30" spans="1:17" s="538" customFormat="1" ht="15" customHeight="1">
      <c r="A30" s="1684" t="s">
        <v>1067</v>
      </c>
      <c r="B30" s="1684" t="s">
        <v>43</v>
      </c>
      <c r="C30" s="1890">
        <v>629</v>
      </c>
      <c r="D30" s="2506" t="s">
        <v>396</v>
      </c>
      <c r="E30" s="2508"/>
      <c r="F30" s="2506" t="s">
        <v>396</v>
      </c>
      <c r="G30" s="1890">
        <v>479</v>
      </c>
      <c r="H30" s="1890">
        <v>150</v>
      </c>
    </row>
    <row r="31" spans="1:17" s="538" customFormat="1" ht="15" customHeight="1">
      <c r="A31" s="1684" t="s">
        <v>1068</v>
      </c>
      <c r="B31" s="1684" t="s">
        <v>44</v>
      </c>
      <c r="C31" s="1890">
        <v>308</v>
      </c>
      <c r="D31" s="2506" t="s">
        <v>396</v>
      </c>
      <c r="E31" s="2508"/>
      <c r="F31" s="2506" t="s">
        <v>396</v>
      </c>
      <c r="G31" s="1890">
        <v>299</v>
      </c>
      <c r="H31" s="1894">
        <v>9</v>
      </c>
    </row>
    <row r="32" spans="1:17" s="537" customFormat="1" ht="15" customHeight="1">
      <c r="A32" s="1682" t="s">
        <v>1069</v>
      </c>
      <c r="B32" s="1682" t="s">
        <v>416</v>
      </c>
      <c r="C32" s="1304">
        <v>1359</v>
      </c>
      <c r="D32" s="2506" t="s">
        <v>396</v>
      </c>
      <c r="E32" s="1304">
        <v>0</v>
      </c>
      <c r="F32" s="1304">
        <v>115</v>
      </c>
      <c r="G32" s="1304">
        <v>856</v>
      </c>
      <c r="H32" s="1304">
        <v>386</v>
      </c>
    </row>
    <row r="33" spans="1:8" s="537" customFormat="1" ht="15" customHeight="1">
      <c r="A33" s="1684" t="s">
        <v>1070</v>
      </c>
      <c r="B33" s="1684" t="s">
        <v>45</v>
      </c>
      <c r="C33" s="1890">
        <v>85</v>
      </c>
      <c r="D33" s="2506" t="s">
        <v>396</v>
      </c>
      <c r="E33" s="2508"/>
      <c r="F33" s="2506" t="s">
        <v>396</v>
      </c>
      <c r="G33" s="2509">
        <v>83</v>
      </c>
      <c r="H33" s="1894">
        <v>2</v>
      </c>
    </row>
    <row r="34" spans="1:8" s="537" customFormat="1" ht="15" customHeight="1">
      <c r="A34" s="1684" t="s">
        <v>1071</v>
      </c>
      <c r="B34" s="1684" t="s">
        <v>416</v>
      </c>
      <c r="C34" s="1890">
        <v>96</v>
      </c>
      <c r="D34" s="2506" t="s">
        <v>396</v>
      </c>
      <c r="E34" s="1778"/>
      <c r="F34" s="2506" t="s">
        <v>396</v>
      </c>
      <c r="G34" s="2509">
        <v>56</v>
      </c>
      <c r="H34" s="1894">
        <v>38</v>
      </c>
    </row>
    <row r="35" spans="1:8" s="537" customFormat="1" ht="15" customHeight="1">
      <c r="A35" s="1684" t="s">
        <v>1072</v>
      </c>
      <c r="B35" s="1684" t="s">
        <v>45</v>
      </c>
      <c r="C35" s="1890">
        <v>4</v>
      </c>
      <c r="D35" s="2506" t="s">
        <v>396</v>
      </c>
      <c r="E35" s="1778"/>
      <c r="F35" s="2506" t="s">
        <v>396</v>
      </c>
      <c r="G35" s="2509">
        <v>1</v>
      </c>
      <c r="H35" s="2510">
        <v>3</v>
      </c>
    </row>
    <row r="36" spans="1:8" s="537" customFormat="1" ht="15" customHeight="1">
      <c r="A36" s="1684" t="s">
        <v>1073</v>
      </c>
      <c r="B36" s="1684" t="s">
        <v>46</v>
      </c>
      <c r="C36" s="1890">
        <v>694</v>
      </c>
      <c r="D36" s="2506" t="s">
        <v>396</v>
      </c>
      <c r="E36" s="1778"/>
      <c r="F36" s="2506" t="s">
        <v>396</v>
      </c>
      <c r="G36" s="2509">
        <v>694</v>
      </c>
      <c r="H36" s="2506" t="s">
        <v>396</v>
      </c>
    </row>
    <row r="37" spans="1:8" s="537" customFormat="1" ht="15" customHeight="1">
      <c r="A37" s="1684" t="s">
        <v>1074</v>
      </c>
      <c r="B37" s="1684"/>
      <c r="C37" s="1890">
        <v>1</v>
      </c>
      <c r="D37" s="2506" t="s">
        <v>396</v>
      </c>
      <c r="E37" s="2508"/>
      <c r="F37" s="1890">
        <v>1</v>
      </c>
      <c r="G37" s="2506" t="s">
        <v>396</v>
      </c>
      <c r="H37" s="2506" t="s">
        <v>396</v>
      </c>
    </row>
    <row r="38" spans="1:8" s="537" customFormat="1" ht="15" customHeight="1">
      <c r="A38" s="1684" t="s">
        <v>1075</v>
      </c>
      <c r="B38" s="1684" t="s">
        <v>416</v>
      </c>
      <c r="C38" s="1890">
        <v>365</v>
      </c>
      <c r="D38" s="2506" t="s">
        <v>396</v>
      </c>
      <c r="E38" s="2508"/>
      <c r="F38" s="2506"/>
      <c r="G38" s="2509">
        <v>22</v>
      </c>
      <c r="H38" s="2510">
        <v>343</v>
      </c>
    </row>
    <row r="39" spans="1:8" s="537" customFormat="1" ht="15" customHeight="1">
      <c r="A39" s="1684" t="s">
        <v>1076</v>
      </c>
      <c r="B39" s="1684" t="s">
        <v>249</v>
      </c>
      <c r="C39" s="1890">
        <v>114</v>
      </c>
      <c r="D39" s="2506" t="s">
        <v>396</v>
      </c>
      <c r="E39" s="2508"/>
      <c r="F39" s="1890">
        <v>114</v>
      </c>
      <c r="G39" s="2506" t="s">
        <v>396</v>
      </c>
      <c r="H39" s="2506" t="s">
        <v>396</v>
      </c>
    </row>
    <row r="40" spans="1:8" s="537" customFormat="1" ht="15" customHeight="1">
      <c r="A40" s="1682" t="s">
        <v>1077</v>
      </c>
      <c r="B40" s="1682" t="s">
        <v>248</v>
      </c>
      <c r="C40" s="2511">
        <v>5856</v>
      </c>
      <c r="D40" s="2506"/>
      <c r="E40" s="1304"/>
      <c r="F40" s="2505">
        <v>5709</v>
      </c>
      <c r="G40" s="2512">
        <v>39</v>
      </c>
      <c r="H40" s="2512">
        <v>108</v>
      </c>
    </row>
    <row r="41" spans="1:8" s="537" customFormat="1" ht="15" customHeight="1">
      <c r="A41" s="1682" t="s">
        <v>1078</v>
      </c>
      <c r="B41" s="1682" t="s">
        <v>1079</v>
      </c>
      <c r="C41" s="1304">
        <v>9425</v>
      </c>
      <c r="D41" s="1304">
        <v>593</v>
      </c>
      <c r="E41" s="1304">
        <v>0</v>
      </c>
      <c r="F41" s="1304">
        <v>7878</v>
      </c>
      <c r="G41" s="1304">
        <v>217</v>
      </c>
      <c r="H41" s="1304">
        <v>1327</v>
      </c>
    </row>
    <row r="42" spans="1:8" s="537" customFormat="1" ht="15" customHeight="1">
      <c r="A42" s="1684" t="s">
        <v>1080</v>
      </c>
      <c r="B42" s="1684" t="s">
        <v>47</v>
      </c>
      <c r="C42" s="2513">
        <v>1074</v>
      </c>
      <c r="D42" s="2506" t="s">
        <v>396</v>
      </c>
      <c r="E42" s="2508"/>
      <c r="F42" s="2506" t="s">
        <v>396</v>
      </c>
      <c r="G42" s="2514">
        <v>205</v>
      </c>
      <c r="H42" s="2514">
        <v>869</v>
      </c>
    </row>
    <row r="43" spans="1:8" s="537" customFormat="1" ht="15" customHeight="1">
      <c r="A43" s="1684" t="s">
        <v>1081</v>
      </c>
      <c r="B43" s="1684" t="s">
        <v>48</v>
      </c>
      <c r="C43" s="2513">
        <v>500</v>
      </c>
      <c r="D43" s="2506" t="s">
        <v>396</v>
      </c>
      <c r="E43" s="2508"/>
      <c r="F43" s="1890">
        <v>500</v>
      </c>
      <c r="G43" s="2506" t="s">
        <v>396</v>
      </c>
      <c r="H43" s="2506" t="s">
        <v>396</v>
      </c>
    </row>
    <row r="44" spans="1:8" s="537" customFormat="1" ht="15" customHeight="1">
      <c r="A44" s="1684" t="s">
        <v>1082</v>
      </c>
      <c r="B44" s="1684" t="s">
        <v>49</v>
      </c>
      <c r="C44" s="2513">
        <v>17</v>
      </c>
      <c r="D44" s="2506" t="s">
        <v>396</v>
      </c>
      <c r="E44" s="2508"/>
      <c r="F44" s="1890">
        <v>17</v>
      </c>
      <c r="G44" s="2506" t="s">
        <v>396</v>
      </c>
      <c r="H44" s="2506" t="s">
        <v>396</v>
      </c>
    </row>
    <row r="45" spans="1:8" s="538" customFormat="1" ht="15" customHeight="1">
      <c r="A45" s="1684" t="s">
        <v>1083</v>
      </c>
      <c r="B45" s="1684" t="s">
        <v>50</v>
      </c>
      <c r="C45" s="2513">
        <v>439</v>
      </c>
      <c r="D45" s="2506" t="s">
        <v>396</v>
      </c>
      <c r="E45" s="2508"/>
      <c r="F45" s="1890">
        <v>436</v>
      </c>
      <c r="G45" s="2506" t="s">
        <v>396</v>
      </c>
      <c r="H45" s="2506" t="s">
        <v>396</v>
      </c>
    </row>
    <row r="46" spans="1:8" s="538" customFormat="1" ht="15" customHeight="1">
      <c r="A46" s="1684" t="s">
        <v>1084</v>
      </c>
      <c r="B46" s="1684" t="s">
        <v>947</v>
      </c>
      <c r="C46" s="2513">
        <v>53</v>
      </c>
      <c r="D46" s="2506" t="s">
        <v>396</v>
      </c>
      <c r="E46" s="2508"/>
      <c r="F46" s="1890">
        <v>53</v>
      </c>
      <c r="G46" s="2506" t="s">
        <v>396</v>
      </c>
      <c r="H46" s="2506" t="s">
        <v>396</v>
      </c>
    </row>
    <row r="47" spans="1:8" s="537" customFormat="1" ht="15" customHeight="1">
      <c r="A47" s="1684" t="s">
        <v>1085</v>
      </c>
      <c r="B47" s="1684" t="s">
        <v>1086</v>
      </c>
      <c r="C47" s="2513">
        <v>545</v>
      </c>
      <c r="D47" s="2513">
        <v>12</v>
      </c>
      <c r="E47" s="2508"/>
      <c r="F47" s="1890">
        <v>537</v>
      </c>
      <c r="G47" s="2506" t="s">
        <v>396</v>
      </c>
      <c r="H47" s="2514">
        <v>8</v>
      </c>
    </row>
    <row r="48" spans="1:8" s="537" customFormat="1" ht="15" customHeight="1">
      <c r="A48" s="1684" t="s">
        <v>1087</v>
      </c>
      <c r="B48" s="1684" t="s">
        <v>51</v>
      </c>
      <c r="C48" s="2513">
        <v>12</v>
      </c>
      <c r="D48" s="2506"/>
      <c r="E48" s="2508"/>
      <c r="F48" s="1890">
        <v>12</v>
      </c>
      <c r="G48" s="2506" t="s">
        <v>396</v>
      </c>
      <c r="H48" s="2506" t="s">
        <v>396</v>
      </c>
    </row>
    <row r="49" spans="1:15" s="537" customFormat="1" ht="15" customHeight="1">
      <c r="A49" s="1684" t="s">
        <v>1088</v>
      </c>
      <c r="B49" s="1684" t="s">
        <v>52</v>
      </c>
      <c r="C49" s="2513">
        <v>10</v>
      </c>
      <c r="D49" s="2513">
        <v>3</v>
      </c>
      <c r="E49" s="2508"/>
      <c r="F49" s="1890">
        <v>10</v>
      </c>
      <c r="G49" s="2506" t="s">
        <v>396</v>
      </c>
      <c r="H49" s="2506" t="s">
        <v>396</v>
      </c>
    </row>
    <row r="50" spans="1:15" s="537" customFormat="1" ht="15" customHeight="1">
      <c r="A50" s="1684" t="s">
        <v>1089</v>
      </c>
      <c r="B50" s="1684" t="s">
        <v>419</v>
      </c>
      <c r="C50" s="2513">
        <v>6775</v>
      </c>
      <c r="D50" s="2513">
        <v>578</v>
      </c>
      <c r="E50" s="2508"/>
      <c r="F50" s="1890">
        <v>6313</v>
      </c>
      <c r="G50" s="2514">
        <v>12</v>
      </c>
      <c r="H50" s="2514">
        <v>450</v>
      </c>
    </row>
    <row r="51" spans="1:15" ht="5.0999999999999996" customHeight="1">
      <c r="A51" s="1093"/>
      <c r="B51" s="1094"/>
      <c r="C51" s="1095"/>
      <c r="D51" s="1095"/>
      <c r="E51" s="1096"/>
      <c r="F51" s="1095"/>
      <c r="G51" s="1097"/>
      <c r="H51" s="1095"/>
    </row>
    <row r="52" spans="1:15" ht="5.0999999999999996" customHeight="1">
      <c r="A52" s="540"/>
      <c r="B52" s="540"/>
      <c r="C52" s="541"/>
      <c r="D52" s="541"/>
      <c r="E52" s="542"/>
      <c r="F52" s="541"/>
      <c r="G52" s="541"/>
      <c r="H52" s="541"/>
    </row>
    <row r="53" spans="1:15" ht="7.5" customHeight="1">
      <c r="A53" s="540"/>
      <c r="B53" s="540"/>
      <c r="C53" s="541"/>
      <c r="D53" s="541"/>
      <c r="E53" s="542"/>
      <c r="F53" s="541"/>
      <c r="G53" s="541"/>
      <c r="H53" s="541"/>
    </row>
    <row r="54" spans="1:15" ht="7.5" customHeight="1">
      <c r="A54" s="540"/>
      <c r="B54" s="540"/>
      <c r="C54" s="541"/>
      <c r="D54" s="541"/>
      <c r="E54" s="542"/>
      <c r="F54" s="541"/>
      <c r="G54" s="541"/>
      <c r="H54" s="541"/>
    </row>
    <row r="55" spans="1:15" s="1085" customFormat="1" ht="24.75" customHeight="1">
      <c r="H55" s="2497" t="s">
        <v>1457</v>
      </c>
      <c r="N55" s="1100"/>
      <c r="O55" s="1100"/>
    </row>
    <row r="56" spans="1:15" s="1085" customFormat="1" ht="5.0999999999999996" customHeight="1">
      <c r="A56" s="1086"/>
      <c r="B56" s="1087"/>
      <c r="C56" s="1087"/>
      <c r="D56" s="1087"/>
      <c r="E56" s="1087"/>
      <c r="F56" s="1087"/>
      <c r="G56" s="1087"/>
      <c r="H56" s="1087"/>
    </row>
    <row r="57" spans="1:15" s="1085" customFormat="1" ht="15" customHeight="1">
      <c r="A57" s="2341" t="s">
        <v>1468</v>
      </c>
      <c r="B57" s="1084"/>
    </row>
    <row r="58" spans="1:15" ht="15" customHeight="1">
      <c r="A58" s="530"/>
      <c r="B58" s="532"/>
      <c r="C58" s="543"/>
      <c r="D58" s="543"/>
      <c r="E58" s="543"/>
      <c r="F58" s="543"/>
      <c r="G58" s="543"/>
      <c r="H58" s="543"/>
    </row>
    <row r="59" spans="1:15" ht="3" customHeight="1">
      <c r="A59" s="530"/>
      <c r="B59" s="532"/>
      <c r="C59" s="543"/>
      <c r="D59" s="543"/>
      <c r="E59" s="543"/>
      <c r="F59" s="543"/>
      <c r="G59" s="543"/>
      <c r="H59" s="543"/>
    </row>
    <row r="60" spans="1:15" s="531" customFormat="1" ht="3" customHeight="1">
      <c r="A60" s="1023"/>
      <c r="B60" s="1024"/>
      <c r="C60" s="1025"/>
      <c r="D60" s="1025"/>
      <c r="E60" s="1025"/>
      <c r="F60" s="1025"/>
      <c r="G60" s="1025"/>
      <c r="H60" s="1026"/>
    </row>
    <row r="61" spans="1:15" s="531" customFormat="1" ht="12" customHeight="1">
      <c r="A61" s="2848" t="s">
        <v>33</v>
      </c>
      <c r="B61" s="2848" t="s">
        <v>34</v>
      </c>
      <c r="C61" s="2849" t="s">
        <v>442</v>
      </c>
      <c r="D61" s="2849"/>
      <c r="E61" s="1027"/>
      <c r="F61" s="2849" t="s">
        <v>443</v>
      </c>
      <c r="G61" s="2849"/>
      <c r="H61" s="2849"/>
    </row>
    <row r="62" spans="1:15" s="531" customFormat="1" ht="12" customHeight="1">
      <c r="A62" s="2848"/>
      <c r="B62" s="2848"/>
      <c r="C62" s="1027"/>
      <c r="D62" s="525" t="s">
        <v>35</v>
      </c>
      <c r="E62" s="1027"/>
      <c r="F62" s="1027"/>
      <c r="G62" s="1027"/>
      <c r="H62" s="525" t="s">
        <v>36</v>
      </c>
    </row>
    <row r="63" spans="1:15" s="535" customFormat="1" ht="12" customHeight="1">
      <c r="A63" s="2848"/>
      <c r="B63" s="2848"/>
      <c r="C63" s="525" t="s">
        <v>441</v>
      </c>
      <c r="D63" s="525" t="s">
        <v>38</v>
      </c>
      <c r="E63" s="525"/>
      <c r="F63" s="525" t="s">
        <v>401</v>
      </c>
      <c r="G63" s="525" t="s">
        <v>37</v>
      </c>
      <c r="H63" s="525" t="s">
        <v>39</v>
      </c>
    </row>
    <row r="64" spans="1:15" s="535" customFormat="1" ht="3" customHeight="1">
      <c r="A64" s="1028"/>
      <c r="B64" s="1029"/>
      <c r="C64" s="1030"/>
      <c r="D64" s="1031"/>
      <c r="E64" s="1031"/>
      <c r="F64" s="1031"/>
      <c r="G64" s="1031"/>
      <c r="H64" s="1031"/>
    </row>
    <row r="65" spans="1:8" ht="3" customHeight="1">
      <c r="A65" s="522"/>
      <c r="B65" s="523"/>
      <c r="C65" s="526"/>
      <c r="D65" s="525"/>
      <c r="E65" s="525"/>
      <c r="F65" s="525"/>
      <c r="G65" s="525"/>
      <c r="H65" s="525"/>
    </row>
    <row r="66" spans="1:8" ht="12.6" customHeight="1">
      <c r="A66" s="1682" t="s">
        <v>53</v>
      </c>
      <c r="B66" s="1682" t="s">
        <v>1381</v>
      </c>
      <c r="C66" s="1304">
        <v>19187</v>
      </c>
      <c r="D66" s="558">
        <v>348</v>
      </c>
      <c r="E66" s="558">
        <v>1446</v>
      </c>
      <c r="F66" s="2505">
        <v>13004</v>
      </c>
      <c r="G66" s="558">
        <v>5995</v>
      </c>
      <c r="H66" s="2505">
        <v>188</v>
      </c>
    </row>
    <row r="67" spans="1:8" ht="12.6" customHeight="1">
      <c r="A67" s="1684" t="s">
        <v>1382</v>
      </c>
      <c r="B67" s="1684" t="s">
        <v>420</v>
      </c>
      <c r="C67" s="2515">
        <v>216</v>
      </c>
      <c r="D67" s="2506" t="s">
        <v>396</v>
      </c>
      <c r="E67" s="2506"/>
      <c r="F67" s="2506" t="s">
        <v>396</v>
      </c>
      <c r="G67" s="2515">
        <v>216</v>
      </c>
      <c r="H67" s="2506" t="s">
        <v>396</v>
      </c>
    </row>
    <row r="68" spans="1:8" ht="12.6" customHeight="1">
      <c r="A68" s="1684" t="s">
        <v>1090</v>
      </c>
      <c r="B68" s="1684" t="s">
        <v>1162</v>
      </c>
      <c r="C68" s="2515">
        <v>6</v>
      </c>
      <c r="D68" s="2506" t="s">
        <v>396</v>
      </c>
      <c r="E68" s="2506"/>
      <c r="F68" s="2506" t="s">
        <v>396</v>
      </c>
      <c r="G68" s="2515">
        <v>6</v>
      </c>
      <c r="H68" s="2506" t="s">
        <v>396</v>
      </c>
    </row>
    <row r="69" spans="1:8" ht="12.6" customHeight="1">
      <c r="A69" s="1684" t="s">
        <v>1091</v>
      </c>
      <c r="B69" s="1684" t="s">
        <v>1163</v>
      </c>
      <c r="C69" s="2516"/>
      <c r="D69" s="2516" t="s">
        <v>396</v>
      </c>
      <c r="E69" s="2516"/>
      <c r="F69" s="2516" t="s">
        <v>396</v>
      </c>
      <c r="G69" s="2516"/>
      <c r="H69" s="2516" t="s">
        <v>396</v>
      </c>
    </row>
    <row r="70" spans="1:8" ht="12.6" customHeight="1">
      <c r="A70" s="1684" t="s">
        <v>1092</v>
      </c>
      <c r="B70" s="1684" t="s">
        <v>54</v>
      </c>
      <c r="C70" s="2516">
        <v>235</v>
      </c>
      <c r="D70" s="2506" t="s">
        <v>396</v>
      </c>
      <c r="E70" s="2506"/>
      <c r="F70" s="2506" t="s">
        <v>396</v>
      </c>
      <c r="G70" s="2516">
        <v>235</v>
      </c>
      <c r="H70" s="2506" t="s">
        <v>396</v>
      </c>
    </row>
    <row r="71" spans="1:8" ht="12.6" customHeight="1">
      <c r="A71" s="1684" t="s">
        <v>1093</v>
      </c>
      <c r="B71" s="1684" t="s">
        <v>55</v>
      </c>
      <c r="C71" s="2516">
        <v>137</v>
      </c>
      <c r="D71" s="2506" t="s">
        <v>396</v>
      </c>
      <c r="E71" s="2506"/>
      <c r="F71" s="2506" t="s">
        <v>396</v>
      </c>
      <c r="G71" s="2516">
        <v>137</v>
      </c>
      <c r="H71" s="2506" t="s">
        <v>396</v>
      </c>
    </row>
    <row r="72" spans="1:8" ht="12.6" customHeight="1">
      <c r="A72" s="1684" t="s">
        <v>1094</v>
      </c>
      <c r="B72" s="1684" t="s">
        <v>516</v>
      </c>
      <c r="C72" s="2516">
        <v>9</v>
      </c>
      <c r="D72" s="2506" t="s">
        <v>396</v>
      </c>
      <c r="E72" s="2506"/>
      <c r="F72" s="2506" t="s">
        <v>396</v>
      </c>
      <c r="G72" s="2516">
        <v>9</v>
      </c>
      <c r="H72" s="2506" t="s">
        <v>396</v>
      </c>
    </row>
    <row r="73" spans="1:8" ht="12.6" customHeight="1">
      <c r="A73" s="1684" t="s">
        <v>1095</v>
      </c>
      <c r="B73" s="1684" t="s">
        <v>56</v>
      </c>
      <c r="C73" s="2516"/>
      <c r="D73" s="2516"/>
      <c r="E73" s="2516"/>
      <c r="F73" s="2516"/>
      <c r="G73" s="2516"/>
      <c r="H73" s="2516" t="s">
        <v>396</v>
      </c>
    </row>
    <row r="74" spans="1:8" ht="12.6" customHeight="1">
      <c r="A74" s="1684" t="s">
        <v>1096</v>
      </c>
      <c r="B74" s="1684" t="s">
        <v>507</v>
      </c>
      <c r="C74" s="2516">
        <v>46</v>
      </c>
      <c r="D74" s="2516">
        <v>19</v>
      </c>
      <c r="E74" s="2516"/>
      <c r="F74" s="2516">
        <v>46</v>
      </c>
      <c r="G74" s="2506" t="s">
        <v>396</v>
      </c>
      <c r="H74" s="2506" t="s">
        <v>396</v>
      </c>
    </row>
    <row r="75" spans="1:8" ht="12.6" customHeight="1">
      <c r="A75" s="1684" t="s">
        <v>1097</v>
      </c>
      <c r="B75" s="1684" t="s">
        <v>513</v>
      </c>
      <c r="C75" s="2516">
        <v>427</v>
      </c>
      <c r="D75" s="2506" t="s">
        <v>396</v>
      </c>
      <c r="E75" s="2506" t="s">
        <v>396</v>
      </c>
      <c r="F75" s="2506" t="s">
        <v>396</v>
      </c>
      <c r="G75" s="2516">
        <v>427</v>
      </c>
      <c r="H75" s="2506" t="s">
        <v>396</v>
      </c>
    </row>
    <row r="76" spans="1:8" ht="12.6" customHeight="1">
      <c r="A76" s="1684" t="s">
        <v>1098</v>
      </c>
      <c r="B76" s="1684" t="s">
        <v>515</v>
      </c>
      <c r="C76" s="2516">
        <v>3</v>
      </c>
      <c r="D76" s="2506" t="s">
        <v>396</v>
      </c>
      <c r="E76" s="2506" t="s">
        <v>396</v>
      </c>
      <c r="F76" s="2506" t="s">
        <v>396</v>
      </c>
      <c r="G76" s="2516">
        <v>3</v>
      </c>
      <c r="H76" s="2506" t="s">
        <v>396</v>
      </c>
    </row>
    <row r="77" spans="1:8" ht="12.6" customHeight="1">
      <c r="A77" s="1684" t="s">
        <v>1099</v>
      </c>
      <c r="B77" s="1684" t="s">
        <v>422</v>
      </c>
      <c r="C77" s="2517">
        <v>3047</v>
      </c>
      <c r="D77" s="2517">
        <v>54</v>
      </c>
      <c r="E77" s="2517">
        <v>1446</v>
      </c>
      <c r="F77" s="2517">
        <v>1446</v>
      </c>
      <c r="G77" s="2517">
        <v>1601</v>
      </c>
      <c r="H77" s="2506" t="s">
        <v>396</v>
      </c>
    </row>
    <row r="78" spans="1:8" ht="12.6" customHeight="1">
      <c r="A78" s="1684" t="s">
        <v>1100</v>
      </c>
      <c r="B78" s="1684" t="s">
        <v>57</v>
      </c>
      <c r="C78" s="2517">
        <v>84</v>
      </c>
      <c r="D78" s="2506" t="s">
        <v>396</v>
      </c>
      <c r="E78" s="2506"/>
      <c r="F78" s="2506" t="s">
        <v>396</v>
      </c>
      <c r="G78" s="2517">
        <v>84</v>
      </c>
      <c r="H78" s="2506" t="s">
        <v>396</v>
      </c>
    </row>
    <row r="79" spans="1:8" ht="12.6" customHeight="1">
      <c r="A79" s="1684" t="s">
        <v>1101</v>
      </c>
      <c r="B79" s="1684" t="s">
        <v>58</v>
      </c>
      <c r="C79" s="2517">
        <v>19</v>
      </c>
      <c r="D79" s="2506" t="s">
        <v>396</v>
      </c>
      <c r="E79" s="2506"/>
      <c r="F79" s="2506" t="s">
        <v>396</v>
      </c>
      <c r="G79" s="2517">
        <v>19</v>
      </c>
      <c r="H79" s="2506" t="s">
        <v>396</v>
      </c>
    </row>
    <row r="80" spans="1:8" ht="12.6" customHeight="1">
      <c r="A80" s="1684" t="s">
        <v>1102</v>
      </c>
      <c r="B80" s="1684" t="s">
        <v>259</v>
      </c>
      <c r="C80" s="2517">
        <v>14</v>
      </c>
      <c r="D80" s="2506" t="s">
        <v>396</v>
      </c>
      <c r="E80" s="2517"/>
      <c r="F80" s="2517">
        <v>11</v>
      </c>
      <c r="G80" s="2517">
        <v>3</v>
      </c>
      <c r="H80" s="2506" t="s">
        <v>396</v>
      </c>
    </row>
    <row r="81" spans="1:8" ht="12.6" customHeight="1">
      <c r="A81" s="1684" t="s">
        <v>1103</v>
      </c>
      <c r="B81" s="1684" t="s">
        <v>59</v>
      </c>
      <c r="C81" s="2517"/>
      <c r="D81" s="2517" t="s">
        <v>396</v>
      </c>
      <c r="E81" s="2517"/>
      <c r="F81" s="2517" t="s">
        <v>396</v>
      </c>
      <c r="G81" s="2517" t="s">
        <v>396</v>
      </c>
      <c r="H81" s="2517" t="s">
        <v>396</v>
      </c>
    </row>
    <row r="82" spans="1:8" ht="12.6" customHeight="1">
      <c r="A82" s="1684" t="s">
        <v>1104</v>
      </c>
      <c r="B82" s="1684" t="s">
        <v>250</v>
      </c>
      <c r="C82" s="2517">
        <v>4</v>
      </c>
      <c r="D82" s="2506" t="s">
        <v>396</v>
      </c>
      <c r="E82" s="2506"/>
      <c r="F82" s="2506" t="s">
        <v>396</v>
      </c>
      <c r="G82" s="2517">
        <v>4</v>
      </c>
      <c r="H82" s="2506" t="s">
        <v>396</v>
      </c>
    </row>
    <row r="83" spans="1:8" ht="12.6" customHeight="1">
      <c r="A83" s="1684" t="s">
        <v>1105</v>
      </c>
      <c r="B83" s="1684" t="s">
        <v>250</v>
      </c>
      <c r="C83" s="2517">
        <v>24</v>
      </c>
      <c r="D83" s="2506" t="s">
        <v>396</v>
      </c>
      <c r="E83" s="2506"/>
      <c r="F83" s="2506" t="s">
        <v>396</v>
      </c>
      <c r="G83" s="2517">
        <v>24</v>
      </c>
      <c r="H83" s="2506" t="s">
        <v>396</v>
      </c>
    </row>
    <row r="84" spans="1:8" ht="12.6" customHeight="1">
      <c r="A84" s="1684" t="s">
        <v>1106</v>
      </c>
      <c r="B84" s="1684" t="s">
        <v>251</v>
      </c>
      <c r="C84" s="2517">
        <v>212</v>
      </c>
      <c r="D84" s="2506" t="s">
        <v>396</v>
      </c>
      <c r="E84" s="2517"/>
      <c r="F84" s="2517">
        <v>149</v>
      </c>
      <c r="G84" s="2517">
        <v>63</v>
      </c>
      <c r="H84" s="2506" t="s">
        <v>396</v>
      </c>
    </row>
    <row r="85" spans="1:8" s="544" customFormat="1" ht="12.6" customHeight="1">
      <c r="A85" s="1684" t="s">
        <v>1107</v>
      </c>
      <c r="B85" s="1684" t="s">
        <v>1108</v>
      </c>
      <c r="C85" s="2517">
        <v>70</v>
      </c>
      <c r="D85" s="2506" t="s">
        <v>396</v>
      </c>
      <c r="E85" s="2517"/>
      <c r="F85" s="2517">
        <v>64</v>
      </c>
      <c r="G85" s="2517">
        <v>6</v>
      </c>
      <c r="H85" s="2506" t="s">
        <v>396</v>
      </c>
    </row>
    <row r="86" spans="1:8" s="544" customFormat="1" ht="12.6" customHeight="1">
      <c r="A86" s="1684" t="s">
        <v>1109</v>
      </c>
      <c r="B86" s="1684" t="s">
        <v>421</v>
      </c>
      <c r="C86" s="2517">
        <v>725</v>
      </c>
      <c r="D86" s="2506" t="s">
        <v>396</v>
      </c>
      <c r="E86" s="2517"/>
      <c r="F86" s="2517">
        <v>473</v>
      </c>
      <c r="G86" s="2517">
        <v>240</v>
      </c>
      <c r="H86" s="2517">
        <v>12</v>
      </c>
    </row>
    <row r="87" spans="1:8" ht="12.6" customHeight="1">
      <c r="A87" s="2518" t="s">
        <v>1110</v>
      </c>
      <c r="B87" s="2519" t="s">
        <v>1111</v>
      </c>
      <c r="C87" s="2517" t="s">
        <v>396</v>
      </c>
      <c r="D87" s="2517" t="s">
        <v>396</v>
      </c>
      <c r="E87" s="2517" t="s">
        <v>396</v>
      </c>
      <c r="F87" s="2517" t="s">
        <v>396</v>
      </c>
      <c r="G87" s="2517" t="s">
        <v>396</v>
      </c>
      <c r="H87" s="2517" t="s">
        <v>396</v>
      </c>
    </row>
    <row r="88" spans="1:8" ht="12.6" customHeight="1">
      <c r="A88" s="2520" t="s">
        <v>1112</v>
      </c>
      <c r="B88" s="2519" t="s">
        <v>1113</v>
      </c>
      <c r="C88" s="2521">
        <v>1</v>
      </c>
      <c r="D88" s="2506" t="s">
        <v>396</v>
      </c>
      <c r="E88" s="2521"/>
      <c r="F88" s="2521">
        <v>1</v>
      </c>
      <c r="G88" s="2506" t="s">
        <v>396</v>
      </c>
      <c r="H88" s="2506" t="s">
        <v>396</v>
      </c>
    </row>
    <row r="89" spans="1:8" ht="12.6" customHeight="1">
      <c r="A89" s="2500" t="s">
        <v>1114</v>
      </c>
      <c r="B89" s="1684" t="s">
        <v>60</v>
      </c>
      <c r="C89" s="2523"/>
      <c r="D89" s="2523"/>
      <c r="E89" s="1778"/>
      <c r="F89" s="2524"/>
      <c r="G89" s="2525"/>
      <c r="H89" s="2526"/>
    </row>
    <row r="90" spans="1:8" ht="12.6" customHeight="1">
      <c r="A90" s="1684" t="s">
        <v>1115</v>
      </c>
      <c r="B90" s="1684" t="s">
        <v>61</v>
      </c>
      <c r="C90" s="2527">
        <v>1620</v>
      </c>
      <c r="D90" s="2527">
        <v>77</v>
      </c>
      <c r="E90" s="2527"/>
      <c r="F90" s="2527">
        <v>1620</v>
      </c>
      <c r="G90" s="2506" t="s">
        <v>396</v>
      </c>
      <c r="H90" s="2506" t="s">
        <v>396</v>
      </c>
    </row>
    <row r="91" spans="1:8" ht="12.6" customHeight="1">
      <c r="A91" s="1684" t="s">
        <v>1116</v>
      </c>
      <c r="B91" s="1684" t="s">
        <v>514</v>
      </c>
      <c r="C91" s="2527">
        <v>13</v>
      </c>
      <c r="D91" s="2506" t="s">
        <v>396</v>
      </c>
      <c r="E91" s="2527"/>
      <c r="F91" s="2506" t="s">
        <v>396</v>
      </c>
      <c r="G91" s="2527">
        <v>13</v>
      </c>
      <c r="H91" s="2506"/>
    </row>
    <row r="92" spans="1:8" ht="12.6" customHeight="1">
      <c r="A92" s="1684" t="s">
        <v>1117</v>
      </c>
      <c r="B92" s="1684" t="s">
        <v>437</v>
      </c>
      <c r="C92" s="2527">
        <v>1371</v>
      </c>
      <c r="D92" s="2506" t="s">
        <v>396</v>
      </c>
      <c r="E92" s="2527"/>
      <c r="F92" s="2527">
        <v>60</v>
      </c>
      <c r="G92" s="2527">
        <v>1311</v>
      </c>
      <c r="H92" s="2506" t="s">
        <v>396</v>
      </c>
    </row>
    <row r="93" spans="1:8" ht="12.6" customHeight="1">
      <c r="A93" s="1684" t="s">
        <v>1118</v>
      </c>
      <c r="B93" s="1684" t="s">
        <v>510</v>
      </c>
      <c r="C93" s="2527">
        <v>45</v>
      </c>
      <c r="D93" s="2506" t="s">
        <v>396</v>
      </c>
      <c r="E93" s="2527"/>
      <c r="F93" s="2527">
        <v>45</v>
      </c>
      <c r="G93" s="2506" t="s">
        <v>396</v>
      </c>
      <c r="H93" s="2506" t="s">
        <v>396</v>
      </c>
    </row>
    <row r="94" spans="1:8" ht="12.6" customHeight="1">
      <c r="A94" s="1684" t="s">
        <v>1119</v>
      </c>
      <c r="B94" s="1684" t="s">
        <v>511</v>
      </c>
      <c r="C94" s="2527">
        <v>100</v>
      </c>
      <c r="D94" s="2506" t="s">
        <v>396</v>
      </c>
      <c r="E94" s="2527"/>
      <c r="F94" s="2527">
        <v>100</v>
      </c>
      <c r="G94" s="2506" t="s">
        <v>396</v>
      </c>
      <c r="H94" s="2506" t="s">
        <v>396</v>
      </c>
    </row>
    <row r="95" spans="1:8" ht="12.6" customHeight="1">
      <c r="A95" s="1684" t="s">
        <v>1120</v>
      </c>
      <c r="B95" s="1684" t="s">
        <v>423</v>
      </c>
      <c r="C95" s="2527">
        <v>8459</v>
      </c>
      <c r="D95" s="2527">
        <v>110</v>
      </c>
      <c r="E95" s="2527"/>
      <c r="F95" s="2527">
        <v>8459</v>
      </c>
      <c r="G95" s="2506" t="s">
        <v>396</v>
      </c>
      <c r="H95" s="2506" t="s">
        <v>396</v>
      </c>
    </row>
    <row r="96" spans="1:8" ht="12.6" customHeight="1">
      <c r="A96" s="1684" t="s">
        <v>1121</v>
      </c>
      <c r="B96" s="2528" t="s">
        <v>948</v>
      </c>
      <c r="C96" s="2527"/>
      <c r="D96" s="2527" t="s">
        <v>396</v>
      </c>
      <c r="E96" s="2527"/>
      <c r="F96" s="2527" t="s">
        <v>396</v>
      </c>
      <c r="G96" s="2527"/>
      <c r="H96" s="2527" t="s">
        <v>396</v>
      </c>
    </row>
    <row r="97" spans="1:8" ht="12.6" customHeight="1">
      <c r="A97" s="1684" t="s">
        <v>1122</v>
      </c>
      <c r="B97" s="1684" t="s">
        <v>62</v>
      </c>
      <c r="C97" s="2522">
        <v>33</v>
      </c>
      <c r="D97" s="2506" t="s">
        <v>396</v>
      </c>
      <c r="E97" s="2506"/>
      <c r="F97" s="2506" t="s">
        <v>396</v>
      </c>
      <c r="G97" s="2522">
        <v>33</v>
      </c>
      <c r="H97" s="2506" t="s">
        <v>396</v>
      </c>
    </row>
    <row r="98" spans="1:8" ht="12.6" customHeight="1">
      <c r="A98" s="1684" t="s">
        <v>1123</v>
      </c>
      <c r="B98" s="1684" t="s">
        <v>63</v>
      </c>
      <c r="C98" s="2522">
        <v>76</v>
      </c>
      <c r="D98" s="2506" t="s">
        <v>396</v>
      </c>
      <c r="E98" s="2506"/>
      <c r="F98" s="2506" t="s">
        <v>396</v>
      </c>
      <c r="G98" s="2522">
        <v>76</v>
      </c>
      <c r="H98" s="2506" t="s">
        <v>396</v>
      </c>
    </row>
    <row r="99" spans="1:8" ht="12.6" customHeight="1">
      <c r="A99" s="1684" t="s">
        <v>1124</v>
      </c>
      <c r="B99" s="1684" t="s">
        <v>1125</v>
      </c>
      <c r="C99" s="2522">
        <v>154</v>
      </c>
      <c r="D99" s="2506" t="s">
        <v>396</v>
      </c>
      <c r="E99" s="2506"/>
      <c r="F99" s="2506" t="s">
        <v>396</v>
      </c>
      <c r="G99" s="2522">
        <v>154</v>
      </c>
      <c r="H99" s="2506" t="s">
        <v>396</v>
      </c>
    </row>
    <row r="100" spans="1:8" ht="12.6" customHeight="1">
      <c r="A100" s="1684" t="s">
        <v>1126</v>
      </c>
      <c r="B100" s="1684" t="s">
        <v>64</v>
      </c>
      <c r="C100" s="2522">
        <v>64</v>
      </c>
      <c r="D100" s="2506" t="s">
        <v>396</v>
      </c>
      <c r="E100" s="2506"/>
      <c r="F100" s="2506" t="s">
        <v>396</v>
      </c>
      <c r="G100" s="2522">
        <v>64</v>
      </c>
      <c r="H100" s="2506" t="s">
        <v>396</v>
      </c>
    </row>
    <row r="101" spans="1:8" ht="12.6" customHeight="1">
      <c r="A101" s="1684" t="s">
        <v>1127</v>
      </c>
      <c r="B101" s="1684" t="s">
        <v>65</v>
      </c>
      <c r="C101" s="2522">
        <v>48</v>
      </c>
      <c r="D101" s="2506" t="s">
        <v>396</v>
      </c>
      <c r="E101" s="2506"/>
      <c r="F101" s="2506" t="s">
        <v>396</v>
      </c>
      <c r="G101" s="2522">
        <v>48</v>
      </c>
      <c r="H101" s="2506" t="s">
        <v>396</v>
      </c>
    </row>
    <row r="102" spans="1:8" ht="12.6" customHeight="1">
      <c r="A102" s="2529" t="s">
        <v>512</v>
      </c>
      <c r="B102" s="2528" t="s">
        <v>66</v>
      </c>
      <c r="C102" s="2523"/>
      <c r="D102" s="2523" t="s">
        <v>396</v>
      </c>
      <c r="E102" s="1778"/>
      <c r="F102" s="2524" t="s">
        <v>396</v>
      </c>
      <c r="G102" s="2525"/>
      <c r="H102" s="2526" t="s">
        <v>396</v>
      </c>
    </row>
    <row r="103" spans="1:8" ht="12.6" customHeight="1">
      <c r="A103" s="2530" t="s">
        <v>67</v>
      </c>
      <c r="B103" s="2528" t="s">
        <v>517</v>
      </c>
      <c r="C103" s="2531">
        <v>46</v>
      </c>
      <c r="D103" s="2506" t="s">
        <v>396</v>
      </c>
      <c r="E103" s="2506"/>
      <c r="F103" s="2506" t="s">
        <v>396</v>
      </c>
      <c r="G103" s="2531">
        <v>46</v>
      </c>
      <c r="H103" s="2506" t="s">
        <v>396</v>
      </c>
    </row>
    <row r="104" spans="1:8" ht="12.6" customHeight="1">
      <c r="A104" s="2530" t="s">
        <v>1164</v>
      </c>
      <c r="B104" s="2528" t="s">
        <v>941</v>
      </c>
      <c r="C104" s="2531">
        <v>2</v>
      </c>
      <c r="D104" s="2506" t="s">
        <v>396</v>
      </c>
      <c r="E104" s="2506"/>
      <c r="F104" s="2506" t="s">
        <v>396</v>
      </c>
      <c r="G104" s="2531">
        <v>2</v>
      </c>
      <c r="H104" s="2506" t="s">
        <v>396</v>
      </c>
    </row>
    <row r="105" spans="1:8" ht="12.6" customHeight="1">
      <c r="A105" s="2530" t="s">
        <v>68</v>
      </c>
      <c r="B105" s="2528" t="s">
        <v>253</v>
      </c>
      <c r="C105" s="2531">
        <v>2</v>
      </c>
      <c r="D105" s="2506" t="s">
        <v>396</v>
      </c>
      <c r="E105" s="2506"/>
      <c r="F105" s="2506" t="s">
        <v>396</v>
      </c>
      <c r="G105" s="2531">
        <v>2</v>
      </c>
      <c r="H105" s="2506" t="s">
        <v>396</v>
      </c>
    </row>
    <row r="106" spans="1:8" ht="12.6" customHeight="1">
      <c r="A106" s="2530" t="s">
        <v>1165</v>
      </c>
      <c r="B106" s="2528" t="s">
        <v>69</v>
      </c>
      <c r="C106" s="2531">
        <v>82</v>
      </c>
      <c r="D106" s="2506" t="s">
        <v>396</v>
      </c>
      <c r="E106" s="2506"/>
      <c r="F106" s="2506" t="s">
        <v>396</v>
      </c>
      <c r="G106" s="2531">
        <v>82</v>
      </c>
      <c r="H106" s="2506" t="s">
        <v>396</v>
      </c>
    </row>
    <row r="107" spans="1:8" ht="12.6" customHeight="1">
      <c r="A107" s="2530" t="s">
        <v>70</v>
      </c>
      <c r="B107" s="2528" t="s">
        <v>1128</v>
      </c>
      <c r="C107" s="2531">
        <v>1090</v>
      </c>
      <c r="D107" s="2531">
        <v>40</v>
      </c>
      <c r="E107" s="2531"/>
      <c r="F107" s="2506" t="s">
        <v>396</v>
      </c>
      <c r="G107" s="2531">
        <v>1017</v>
      </c>
      <c r="H107" s="2531">
        <v>73</v>
      </c>
    </row>
    <row r="108" spans="1:8" ht="12.6" customHeight="1">
      <c r="A108" s="2530" t="s">
        <v>71</v>
      </c>
      <c r="B108" s="2528" t="s">
        <v>424</v>
      </c>
      <c r="C108" s="2531">
        <v>71</v>
      </c>
      <c r="D108" s="2531">
        <v>2</v>
      </c>
      <c r="E108" s="2531"/>
      <c r="F108" s="2531">
        <v>63</v>
      </c>
      <c r="G108" s="2506" t="s">
        <v>396</v>
      </c>
      <c r="H108" s="2531">
        <v>8</v>
      </c>
    </row>
    <row r="109" spans="1:8" ht="12.6" customHeight="1">
      <c r="A109" s="2530" t="s">
        <v>72</v>
      </c>
      <c r="B109" s="2528" t="s">
        <v>425</v>
      </c>
      <c r="C109" s="2531">
        <v>155</v>
      </c>
      <c r="D109" s="2531">
        <v>9</v>
      </c>
      <c r="E109" s="2531"/>
      <c r="F109" s="2531">
        <v>143</v>
      </c>
      <c r="G109" s="2531">
        <v>5</v>
      </c>
      <c r="H109" s="2531">
        <v>7</v>
      </c>
    </row>
    <row r="110" spans="1:8" ht="12.6" customHeight="1">
      <c r="A110" s="2530" t="s">
        <v>73</v>
      </c>
      <c r="B110" s="2528" t="s">
        <v>426</v>
      </c>
      <c r="C110" s="2531">
        <v>400</v>
      </c>
      <c r="D110" s="2531">
        <v>15</v>
      </c>
      <c r="E110" s="2531"/>
      <c r="F110" s="2531">
        <v>268</v>
      </c>
      <c r="G110" s="2531">
        <v>44</v>
      </c>
      <c r="H110" s="2531">
        <v>88</v>
      </c>
    </row>
    <row r="111" spans="1:8" ht="12.6" customHeight="1">
      <c r="A111" s="2530" t="s">
        <v>74</v>
      </c>
      <c r="B111" s="2528" t="s">
        <v>427</v>
      </c>
      <c r="C111" s="2531">
        <v>77</v>
      </c>
      <c r="D111" s="2531">
        <v>22</v>
      </c>
      <c r="E111" s="2531"/>
      <c r="F111" s="2531">
        <v>56</v>
      </c>
      <c r="G111" s="2531">
        <v>21</v>
      </c>
      <c r="H111" s="2506" t="s">
        <v>396</v>
      </c>
    </row>
    <row r="112" spans="1:8" ht="5.0999999999999996" customHeight="1">
      <c r="A112" s="1093"/>
      <c r="B112" s="1094"/>
      <c r="C112" s="1225"/>
      <c r="D112" s="1225"/>
      <c r="E112" s="1226"/>
      <c r="F112" s="1225"/>
      <c r="G112" s="1225"/>
      <c r="H112" s="1225"/>
    </row>
    <row r="113" spans="1:9" ht="5.0999999999999996" customHeight="1">
      <c r="A113" s="524"/>
      <c r="B113" s="527"/>
      <c r="C113" s="545"/>
      <c r="D113" s="545"/>
      <c r="E113" s="545"/>
      <c r="F113" s="546"/>
      <c r="G113" s="545"/>
      <c r="H113" s="545"/>
      <c r="I113" s="545"/>
    </row>
    <row r="114" spans="1:9" ht="12" customHeight="1">
      <c r="A114" s="528" t="s">
        <v>1354</v>
      </c>
      <c r="B114" s="540"/>
      <c r="C114" s="547"/>
      <c r="D114" s="547"/>
      <c r="E114" s="547"/>
      <c r="G114" s="547"/>
      <c r="H114" s="547"/>
      <c r="I114" s="547"/>
    </row>
  </sheetData>
  <mergeCells count="8">
    <mergeCell ref="A61:A63"/>
    <mergeCell ref="B61:B63"/>
    <mergeCell ref="C61:D61"/>
    <mergeCell ref="F61:H61"/>
    <mergeCell ref="A9:A11"/>
    <mergeCell ref="B9:B11"/>
    <mergeCell ref="C9:D9"/>
    <mergeCell ref="F9:H9"/>
  </mergeCells>
  <phoneticPr fontId="117" type="noConversion"/>
  <printOptions horizontalCentered="1"/>
  <pageMargins left="0.39370078740157483" right="0.39370078740157483" top="0.59055118110236227" bottom="0.59055118110236227" header="0.59055118110236227" footer="0.59055118110236227"/>
  <pageSetup firstPageNumber="23" orientation="portrait" r:id="rId1"/>
  <rowBreaks count="1" manualBreakCount="1">
    <brk id="53" max="16383" man="1"/>
  </rowBreak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BW67"/>
  <sheetViews>
    <sheetView showGridLines="0" view="pageBreakPreview" topLeftCell="A34" zoomScaleNormal="100" zoomScaleSheetLayoutView="100" workbookViewId="0">
      <selection activeCell="D51" sqref="D51:D64"/>
    </sheetView>
  </sheetViews>
  <sheetFormatPr baseColWidth="10" defaultColWidth="11.42578125" defaultRowHeight="16.7" customHeight="1"/>
  <cols>
    <col min="1" max="1" width="11.28515625" style="576" customWidth="1"/>
    <col min="2" max="2" width="28.28515625" style="576" customWidth="1"/>
    <col min="3" max="3" width="17.28515625" style="576" customWidth="1"/>
    <col min="4" max="6" width="11.7109375" style="576" customWidth="1"/>
    <col min="7" max="16384" width="11.42578125" style="576"/>
  </cols>
  <sheetData>
    <row r="1" spans="1:14" s="1085" customFormat="1" ht="30" customHeight="1">
      <c r="F1" s="2497" t="s">
        <v>1457</v>
      </c>
      <c r="M1" s="1100"/>
      <c r="N1" s="1100"/>
    </row>
    <row r="2" spans="1:14" s="1085" customFormat="1" ht="5.0999999999999996" customHeight="1">
      <c r="A2" s="1086"/>
      <c r="B2" s="1087"/>
      <c r="C2" s="1087"/>
      <c r="D2" s="1087"/>
      <c r="E2" s="1087"/>
      <c r="F2" s="1087"/>
    </row>
    <row r="3" spans="1:14" s="1085" customFormat="1" ht="5.0999999999999996" customHeight="1">
      <c r="A3" s="1088"/>
    </row>
    <row r="4" spans="1:14" s="1110" customFormat="1" ht="12.75" customHeight="1">
      <c r="A4" s="2343" t="s">
        <v>1469</v>
      </c>
      <c r="B4" s="2343"/>
      <c r="C4" s="2343"/>
      <c r="D4" s="2344"/>
      <c r="E4" s="1109"/>
      <c r="F4" s="1109"/>
    </row>
    <row r="5" spans="1:14" s="549" customFormat="1" ht="12.75" customHeight="1">
      <c r="A5" s="550"/>
      <c r="B5" s="551"/>
      <c r="C5" s="552"/>
      <c r="D5" s="548"/>
      <c r="E5" s="548"/>
      <c r="F5" s="548"/>
    </row>
    <row r="6" spans="1:14" s="549" customFormat="1" ht="3" customHeight="1">
      <c r="A6" s="587"/>
      <c r="B6" s="588"/>
      <c r="C6" s="548"/>
      <c r="D6" s="2852"/>
      <c r="E6" s="2852"/>
      <c r="F6" s="2852"/>
    </row>
    <row r="7" spans="1:14" s="549" customFormat="1" ht="5.0999999999999996" customHeight="1">
      <c r="A7" s="590"/>
      <c r="B7" s="591"/>
      <c r="C7" s="592"/>
      <c r="D7" s="594"/>
      <c r="E7" s="594"/>
      <c r="F7" s="594"/>
    </row>
    <row r="8" spans="1:14" s="549" customFormat="1" ht="11.1" customHeight="1">
      <c r="A8" s="595"/>
      <c r="B8" s="596"/>
      <c r="C8" s="597"/>
      <c r="D8" s="2853" t="s">
        <v>395</v>
      </c>
      <c r="E8" s="2853"/>
      <c r="F8" s="2853"/>
    </row>
    <row r="9" spans="1:14" s="549" customFormat="1" ht="15" customHeight="1">
      <c r="A9" s="595"/>
      <c r="B9" s="596"/>
      <c r="C9" s="597"/>
      <c r="D9" s="598" t="s">
        <v>81</v>
      </c>
      <c r="E9" s="599" t="s">
        <v>393</v>
      </c>
      <c r="F9" s="598" t="s">
        <v>393</v>
      </c>
    </row>
    <row r="10" spans="1:14" s="549" customFormat="1" ht="11.1" customHeight="1">
      <c r="A10" s="2854" t="s">
        <v>33</v>
      </c>
      <c r="B10" s="2854"/>
      <c r="C10" s="554" t="s">
        <v>75</v>
      </c>
      <c r="D10" s="599" t="s">
        <v>446</v>
      </c>
      <c r="E10" s="599" t="s">
        <v>446</v>
      </c>
      <c r="F10" s="598" t="s">
        <v>333</v>
      </c>
    </row>
    <row r="11" spans="1:14" s="549" customFormat="1" ht="3" customHeight="1">
      <c r="A11" s="600"/>
      <c r="B11" s="601"/>
      <c r="C11" s="602"/>
      <c r="D11" s="603"/>
      <c r="E11" s="603"/>
      <c r="F11" s="604"/>
    </row>
    <row r="12" spans="1:14" s="549" customFormat="1" ht="3" customHeight="1">
      <c r="A12" s="548"/>
      <c r="B12" s="553"/>
      <c r="C12" s="554"/>
      <c r="D12" s="548"/>
      <c r="E12" s="548"/>
      <c r="F12" s="548"/>
    </row>
    <row r="13" spans="1:14" s="549" customFormat="1" ht="12.95" customHeight="1">
      <c r="A13" s="556" t="s">
        <v>348</v>
      </c>
      <c r="B13" s="557"/>
      <c r="C13" s="556"/>
      <c r="D13" s="558">
        <v>20821</v>
      </c>
      <c r="E13" s="558">
        <v>8575</v>
      </c>
      <c r="F13" s="559">
        <v>41.18438115364296</v>
      </c>
    </row>
    <row r="14" spans="1:14" s="549" customFormat="1" ht="12.95" customHeight="1">
      <c r="A14" s="244" t="s">
        <v>1471</v>
      </c>
      <c r="B14" s="244" t="s">
        <v>499</v>
      </c>
      <c r="C14" s="244" t="s">
        <v>417</v>
      </c>
      <c r="D14" s="1641">
        <v>939</v>
      </c>
      <c r="E14" s="1641">
        <v>84</v>
      </c>
      <c r="F14" s="560">
        <v>9</v>
      </c>
    </row>
    <row r="15" spans="1:14" s="549" customFormat="1" ht="12.95" customHeight="1">
      <c r="A15" s="1685"/>
      <c r="B15" s="244" t="s">
        <v>500</v>
      </c>
      <c r="C15" s="244" t="s">
        <v>418</v>
      </c>
      <c r="D15" s="1641">
        <v>545</v>
      </c>
      <c r="E15" s="1641">
        <v>93</v>
      </c>
      <c r="F15" s="560">
        <v>17</v>
      </c>
    </row>
    <row r="16" spans="1:14" s="549" customFormat="1" ht="12.95" customHeight="1">
      <c r="A16" s="1685"/>
      <c r="B16" s="244" t="s">
        <v>501</v>
      </c>
      <c r="C16" s="244" t="s">
        <v>76</v>
      </c>
      <c r="D16" s="1641">
        <v>12</v>
      </c>
      <c r="E16" s="1641">
        <v>11</v>
      </c>
      <c r="F16" s="560">
        <v>91.6</v>
      </c>
    </row>
    <row r="17" spans="1:75" s="549" customFormat="1" ht="12.95" customHeight="1">
      <c r="A17" s="1685"/>
      <c r="B17" s="244" t="s">
        <v>502</v>
      </c>
      <c r="C17" s="244" t="s">
        <v>419</v>
      </c>
      <c r="D17" s="1641">
        <v>6313</v>
      </c>
      <c r="E17" s="1641">
        <v>2854</v>
      </c>
      <c r="F17" s="560">
        <v>42.12</v>
      </c>
      <c r="J17" s="561"/>
    </row>
    <row r="18" spans="1:75" s="549" customFormat="1" ht="12.95" customHeight="1">
      <c r="A18" s="244" t="s">
        <v>503</v>
      </c>
      <c r="B18" s="244" t="s">
        <v>504</v>
      </c>
      <c r="C18" s="244" t="s">
        <v>257</v>
      </c>
      <c r="D18" s="1641">
        <v>213</v>
      </c>
      <c r="E18" s="1641">
        <v>75</v>
      </c>
      <c r="F18" s="560">
        <v>35.200000000000003</v>
      </c>
    </row>
    <row r="19" spans="1:75" s="549" customFormat="1" ht="12.95" customHeight="1">
      <c r="A19" s="1685"/>
      <c r="B19" s="244" t="s">
        <v>505</v>
      </c>
      <c r="C19" s="244" t="s">
        <v>421</v>
      </c>
      <c r="D19" s="1641">
        <v>473</v>
      </c>
      <c r="E19" s="1641">
        <v>93</v>
      </c>
      <c r="F19" s="560">
        <v>19.600000000000001</v>
      </c>
      <c r="H19" s="562"/>
      <c r="I19" s="562"/>
    </row>
    <row r="20" spans="1:75" s="549" customFormat="1" ht="12.95" customHeight="1">
      <c r="A20" s="1685"/>
      <c r="B20" s="244" t="s">
        <v>252</v>
      </c>
      <c r="C20" s="244" t="s">
        <v>259</v>
      </c>
      <c r="D20" s="1641">
        <v>11</v>
      </c>
      <c r="E20" s="1641"/>
      <c r="F20" s="560"/>
    </row>
    <row r="21" spans="1:75" s="563" customFormat="1" ht="12.95" customHeight="1">
      <c r="A21" s="1685"/>
      <c r="B21" s="244" t="s">
        <v>508</v>
      </c>
      <c r="C21" s="244" t="s">
        <v>422</v>
      </c>
      <c r="D21" s="1641">
        <v>1392</v>
      </c>
      <c r="E21" s="1641">
        <v>953</v>
      </c>
      <c r="F21" s="560">
        <v>68.5</v>
      </c>
      <c r="G21" s="562"/>
      <c r="H21" s="562"/>
      <c r="I21" s="562"/>
      <c r="J21" s="562"/>
      <c r="K21" s="562"/>
      <c r="L21" s="562"/>
      <c r="M21" s="562"/>
      <c r="N21" s="562"/>
      <c r="O21" s="562"/>
      <c r="P21" s="562"/>
      <c r="Q21" s="562"/>
      <c r="R21" s="562"/>
      <c r="S21" s="562"/>
      <c r="T21" s="562"/>
      <c r="U21" s="562"/>
      <c r="V21" s="562"/>
      <c r="W21" s="562"/>
      <c r="X21" s="562"/>
      <c r="Y21" s="562"/>
      <c r="Z21" s="562"/>
      <c r="AA21" s="562"/>
      <c r="AB21" s="562"/>
      <c r="AC21" s="562"/>
      <c r="AD21" s="562"/>
      <c r="AE21" s="562"/>
      <c r="AF21" s="562"/>
      <c r="AG21" s="562"/>
      <c r="AH21" s="562"/>
      <c r="AI21" s="562"/>
      <c r="AJ21" s="562"/>
      <c r="AK21" s="562"/>
      <c r="AL21" s="562"/>
      <c r="AM21" s="562"/>
      <c r="AN21" s="562"/>
      <c r="AO21" s="562"/>
      <c r="AP21" s="562"/>
      <c r="AQ21" s="562"/>
      <c r="AR21" s="562"/>
      <c r="AS21" s="562"/>
      <c r="AT21" s="562"/>
      <c r="AU21" s="562"/>
      <c r="AV21" s="562"/>
      <c r="AW21" s="562"/>
      <c r="AX21" s="562"/>
      <c r="AY21" s="562"/>
      <c r="AZ21" s="562"/>
      <c r="BA21" s="562"/>
      <c r="BB21" s="562"/>
      <c r="BC21" s="562"/>
      <c r="BD21" s="562"/>
      <c r="BE21" s="562"/>
      <c r="BF21" s="562"/>
      <c r="BG21" s="562"/>
      <c r="BH21" s="562"/>
      <c r="BI21" s="562"/>
      <c r="BJ21" s="562"/>
      <c r="BK21" s="562"/>
      <c r="BL21" s="562"/>
      <c r="BM21" s="562"/>
      <c r="BN21" s="562"/>
      <c r="BO21" s="562"/>
      <c r="BP21" s="562"/>
      <c r="BQ21" s="562"/>
      <c r="BR21" s="562"/>
      <c r="BS21" s="562"/>
      <c r="BT21" s="562"/>
      <c r="BU21" s="562"/>
      <c r="BV21" s="562"/>
      <c r="BW21" s="562"/>
    </row>
    <row r="22" spans="1:75" s="549" customFormat="1" ht="12.95" customHeight="1">
      <c r="A22" s="1685"/>
      <c r="B22" s="244" t="s">
        <v>506</v>
      </c>
      <c r="C22" s="244"/>
      <c r="D22" s="1777"/>
      <c r="E22" s="1641"/>
      <c r="F22" s="560"/>
    </row>
    <row r="23" spans="1:75" s="549" customFormat="1" ht="12.95" customHeight="1">
      <c r="A23" s="1685"/>
      <c r="B23" s="1686" t="s">
        <v>260</v>
      </c>
      <c r="C23" s="244" t="s">
        <v>507</v>
      </c>
      <c r="D23" s="1641">
        <v>27</v>
      </c>
      <c r="E23" s="1641">
        <v>25</v>
      </c>
      <c r="F23" s="560">
        <v>92.6</v>
      </c>
    </row>
    <row r="24" spans="1:75" s="549" customFormat="1" ht="12.95" customHeight="1">
      <c r="A24" s="1685"/>
      <c r="B24" s="244" t="s">
        <v>1129</v>
      </c>
      <c r="C24" s="244" t="s">
        <v>1130</v>
      </c>
      <c r="D24" s="1641">
        <v>1</v>
      </c>
      <c r="E24" s="1641">
        <v>1</v>
      </c>
      <c r="F24" s="560">
        <v>100</v>
      </c>
    </row>
    <row r="25" spans="1:75" s="549" customFormat="1" ht="12.95" customHeight="1">
      <c r="A25" s="1685"/>
      <c r="B25" s="244" t="s">
        <v>509</v>
      </c>
      <c r="C25" s="244"/>
      <c r="D25" s="1642"/>
      <c r="E25" s="1641"/>
      <c r="F25" s="560"/>
    </row>
    <row r="26" spans="1:75" s="549" customFormat="1" ht="12.95" customHeight="1">
      <c r="A26" s="1685"/>
      <c r="B26" s="1687" t="s">
        <v>254</v>
      </c>
      <c r="C26" s="244" t="s">
        <v>258</v>
      </c>
      <c r="D26" s="1641">
        <v>1620</v>
      </c>
      <c r="E26" s="1641">
        <v>690</v>
      </c>
      <c r="F26" s="560">
        <v>44.7</v>
      </c>
    </row>
    <row r="27" spans="1:75" s="549" customFormat="1" ht="12.95" customHeight="1">
      <c r="A27" s="1685"/>
      <c r="B27" s="1688" t="s">
        <v>1131</v>
      </c>
      <c r="C27" s="244" t="s">
        <v>437</v>
      </c>
      <c r="D27" s="1641">
        <v>60</v>
      </c>
      <c r="E27" s="1641">
        <v>12</v>
      </c>
      <c r="F27" s="560">
        <v>20</v>
      </c>
    </row>
    <row r="28" spans="1:75" s="549" customFormat="1" ht="12.95" customHeight="1">
      <c r="A28" s="1685"/>
      <c r="B28" s="1687" t="s">
        <v>255</v>
      </c>
      <c r="C28" s="244" t="s">
        <v>510</v>
      </c>
      <c r="D28" s="1641">
        <v>45</v>
      </c>
      <c r="E28" s="1641">
        <v>26</v>
      </c>
      <c r="F28" s="560">
        <v>57.8</v>
      </c>
    </row>
    <row r="29" spans="1:75" s="549" customFormat="1" ht="12.95" customHeight="1">
      <c r="A29" s="1685"/>
      <c r="B29" s="1687" t="s">
        <v>256</v>
      </c>
      <c r="C29" s="244" t="s">
        <v>511</v>
      </c>
      <c r="D29" s="1641">
        <v>100</v>
      </c>
      <c r="E29" s="1641">
        <v>71</v>
      </c>
      <c r="F29" s="560">
        <v>71</v>
      </c>
    </row>
    <row r="30" spans="1:75" s="549" customFormat="1" ht="12.95" customHeight="1">
      <c r="A30" s="1685"/>
      <c r="B30" s="1687" t="s">
        <v>519</v>
      </c>
      <c r="C30" s="244" t="s">
        <v>423</v>
      </c>
      <c r="D30" s="1641">
        <v>8459</v>
      </c>
      <c r="E30" s="1641">
        <v>3325</v>
      </c>
      <c r="F30" s="560">
        <v>39.299999999999997</v>
      </c>
    </row>
    <row r="31" spans="1:75" s="549" customFormat="1" ht="12.95" customHeight="1">
      <c r="A31" s="1685"/>
      <c r="B31" s="244" t="s">
        <v>512</v>
      </c>
      <c r="C31" s="244"/>
      <c r="D31" s="1642"/>
      <c r="E31" s="1641"/>
      <c r="F31" s="560"/>
    </row>
    <row r="32" spans="1:75" s="549" customFormat="1" ht="12.95" customHeight="1">
      <c r="A32" s="1685"/>
      <c r="B32" s="1689" t="s">
        <v>1472</v>
      </c>
      <c r="C32" s="244" t="s">
        <v>436</v>
      </c>
      <c r="D32" s="1641">
        <v>73</v>
      </c>
      <c r="E32" s="1641">
        <v>21</v>
      </c>
      <c r="F32" s="560">
        <v>28.8</v>
      </c>
    </row>
    <row r="33" spans="1:6" s="549" customFormat="1" ht="12.95" customHeight="1">
      <c r="A33" s="1685"/>
      <c r="B33" s="1686" t="s">
        <v>261</v>
      </c>
      <c r="C33" s="244" t="s">
        <v>424</v>
      </c>
      <c r="D33" s="1641">
        <v>71</v>
      </c>
      <c r="E33" s="1641">
        <v>66</v>
      </c>
      <c r="F33" s="560">
        <v>90</v>
      </c>
    </row>
    <row r="34" spans="1:6" s="549" customFormat="1" ht="12.95" customHeight="1">
      <c r="A34" s="1685"/>
      <c r="B34" s="1686" t="s">
        <v>518</v>
      </c>
      <c r="C34" s="244" t="s">
        <v>425</v>
      </c>
      <c r="D34" s="1641">
        <v>143</v>
      </c>
      <c r="E34" s="1641">
        <v>132</v>
      </c>
      <c r="F34" s="560">
        <v>92.3</v>
      </c>
    </row>
    <row r="35" spans="1:6" s="549" customFormat="1" ht="12.95" customHeight="1">
      <c r="A35" s="1685"/>
      <c r="B35" s="1686" t="s">
        <v>262</v>
      </c>
      <c r="C35" s="244" t="s">
        <v>426</v>
      </c>
      <c r="D35" s="1641">
        <v>268</v>
      </c>
      <c r="E35" s="1641">
        <v>27</v>
      </c>
      <c r="F35" s="560">
        <v>10.1</v>
      </c>
    </row>
    <row r="36" spans="1:6" s="549" customFormat="1" ht="12.95" customHeight="1">
      <c r="A36" s="1685"/>
      <c r="B36" s="1686" t="s">
        <v>263</v>
      </c>
      <c r="C36" s="244" t="s">
        <v>427</v>
      </c>
      <c r="D36" s="1641">
        <v>56</v>
      </c>
      <c r="E36" s="1641">
        <v>16</v>
      </c>
      <c r="F36" s="560">
        <v>28.6</v>
      </c>
    </row>
    <row r="37" spans="1:6" s="549" customFormat="1" ht="3" customHeight="1">
      <c r="A37" s="1685"/>
      <c r="D37" s="77"/>
      <c r="E37" s="77"/>
      <c r="F37" s="363"/>
    </row>
    <row r="38" spans="1:6" s="549" customFormat="1" ht="3" customHeight="1">
      <c r="A38" s="614"/>
      <c r="B38" s="615"/>
      <c r="C38" s="616"/>
      <c r="D38" s="618"/>
      <c r="E38" s="618"/>
      <c r="F38" s="619"/>
    </row>
    <row r="39" spans="1:6" s="549" customFormat="1" ht="12.75" customHeight="1">
      <c r="A39" s="569" t="s">
        <v>1155</v>
      </c>
      <c r="B39" s="566"/>
      <c r="C39" s="567"/>
      <c r="D39" s="77"/>
      <c r="E39" s="77"/>
      <c r="F39" s="363"/>
    </row>
    <row r="40" spans="1:6" s="549" customFormat="1" ht="12.75" customHeight="1">
      <c r="A40" s="528" t="s">
        <v>1354</v>
      </c>
      <c r="B40" s="540"/>
      <c r="C40" s="547"/>
      <c r="D40" s="547"/>
      <c r="E40" s="539"/>
      <c r="F40" s="571"/>
    </row>
    <row r="41" spans="1:6" s="549" customFormat="1" ht="12.75" customHeight="1">
      <c r="A41" s="571"/>
      <c r="B41" s="570"/>
      <c r="C41" s="571"/>
      <c r="D41" s="571"/>
      <c r="E41" s="571"/>
      <c r="F41" s="571"/>
    </row>
    <row r="42" spans="1:6" s="549" customFormat="1" ht="12.75" customHeight="1">
      <c r="A42" s="2343" t="s">
        <v>1470</v>
      </c>
      <c r="B42" s="2343"/>
      <c r="C42" s="2343"/>
      <c r="D42" s="2343"/>
      <c r="E42" s="568"/>
      <c r="F42" s="568"/>
    </row>
    <row r="43" spans="1:6" s="549" customFormat="1" ht="12" customHeight="1">
      <c r="A43" s="550"/>
      <c r="B43" s="551"/>
      <c r="C43" s="552"/>
      <c r="D43" s="568"/>
      <c r="E43" s="568"/>
      <c r="F43" s="568"/>
    </row>
    <row r="44" spans="1:6" s="549" customFormat="1" ht="3" customHeight="1">
      <c r="A44" s="548"/>
      <c r="B44" s="609"/>
      <c r="C44" s="568"/>
      <c r="D44" s="568"/>
      <c r="E44" s="568"/>
      <c r="F44" s="564"/>
    </row>
    <row r="45" spans="1:6" s="549" customFormat="1" ht="3" customHeight="1">
      <c r="A45" s="592"/>
      <c r="B45" s="610"/>
      <c r="C45" s="195"/>
      <c r="D45" s="195"/>
      <c r="E45" s="195"/>
      <c r="F45" s="195"/>
    </row>
    <row r="46" spans="1:6" s="549" customFormat="1" ht="11.1" customHeight="1">
      <c r="A46" s="607"/>
      <c r="B46" s="191"/>
      <c r="C46" s="191"/>
      <c r="D46" s="2851" t="s">
        <v>77</v>
      </c>
      <c r="E46" s="2851"/>
      <c r="F46" s="2851"/>
    </row>
    <row r="47" spans="1:6" s="549" customFormat="1" ht="11.1" customHeight="1">
      <c r="A47" s="611"/>
      <c r="B47" s="611"/>
      <c r="C47" s="578" t="s">
        <v>246</v>
      </c>
      <c r="D47" s="578" t="s">
        <v>351</v>
      </c>
      <c r="E47" s="611"/>
      <c r="F47" s="578" t="s">
        <v>316</v>
      </c>
    </row>
    <row r="48" spans="1:6" s="549" customFormat="1" ht="11.1" customHeight="1">
      <c r="A48" s="607" t="s">
        <v>663</v>
      </c>
      <c r="B48" s="608" t="s">
        <v>264</v>
      </c>
      <c r="C48" s="599" t="s">
        <v>446</v>
      </c>
      <c r="D48" s="599" t="s">
        <v>446</v>
      </c>
      <c r="E48" s="611"/>
      <c r="F48" s="598" t="s">
        <v>333</v>
      </c>
    </row>
    <row r="49" spans="1:6" s="549" customFormat="1" ht="3" customHeight="1">
      <c r="A49" s="612"/>
      <c r="B49" s="613"/>
      <c r="C49" s="589"/>
      <c r="D49" s="589"/>
      <c r="E49" s="589"/>
      <c r="F49" s="589"/>
    </row>
    <row r="50" spans="1:6" s="549" customFormat="1" ht="3" customHeight="1">
      <c r="A50" s="569"/>
      <c r="B50" s="568"/>
      <c r="C50" s="572"/>
      <c r="D50" s="572"/>
      <c r="E50" s="565"/>
      <c r="F50" s="572"/>
    </row>
    <row r="51" spans="1:6" s="549" customFormat="1" ht="12" customHeight="1">
      <c r="A51" s="573" t="s">
        <v>1473</v>
      </c>
      <c r="B51" s="574" t="s">
        <v>265</v>
      </c>
      <c r="C51" s="1778">
        <v>316</v>
      </c>
      <c r="D51" s="1778">
        <v>25</v>
      </c>
      <c r="E51" s="1779"/>
      <c r="F51" s="2731">
        <v>7.9113924050632916</v>
      </c>
    </row>
    <row r="52" spans="1:6" s="549" customFormat="1" ht="12" customHeight="1">
      <c r="A52" s="575"/>
      <c r="B52" s="574" t="s">
        <v>266</v>
      </c>
      <c r="C52" s="1778">
        <v>249</v>
      </c>
      <c r="D52" s="1778">
        <v>64</v>
      </c>
      <c r="E52" s="1779"/>
      <c r="F52" s="2731">
        <v>25.702811244979916</v>
      </c>
    </row>
    <row r="53" spans="1:6" s="549" customFormat="1" ht="12" customHeight="1">
      <c r="A53" s="575"/>
      <c r="B53" s="574" t="s">
        <v>78</v>
      </c>
      <c r="C53" s="1778">
        <v>230</v>
      </c>
      <c r="D53" s="1778">
        <v>43</v>
      </c>
      <c r="E53" s="1779"/>
      <c r="F53" s="2731">
        <v>18.695652173913043</v>
      </c>
    </row>
    <row r="54" spans="1:6" s="549" customFormat="1" ht="12" customHeight="1">
      <c r="A54" s="575"/>
      <c r="B54" s="574" t="s">
        <v>267</v>
      </c>
      <c r="C54" s="1778">
        <v>207</v>
      </c>
      <c r="D54" s="1778">
        <v>45</v>
      </c>
      <c r="E54" s="1779"/>
      <c r="F54" s="2731">
        <v>21.739130434782609</v>
      </c>
    </row>
    <row r="55" spans="1:6" s="549" customFormat="1" ht="12" customHeight="1">
      <c r="A55" s="573" t="s">
        <v>276</v>
      </c>
      <c r="B55" s="574" t="s">
        <v>268</v>
      </c>
      <c r="C55" s="1778">
        <v>325</v>
      </c>
      <c r="D55" s="1778">
        <v>83</v>
      </c>
      <c r="E55" s="1779"/>
      <c r="F55" s="2731">
        <v>25.538461538461537</v>
      </c>
    </row>
    <row r="56" spans="1:6" s="549" customFormat="1" ht="12" customHeight="1">
      <c r="A56" s="575"/>
      <c r="B56" s="574" t="s">
        <v>269</v>
      </c>
      <c r="C56" s="1778">
        <v>237</v>
      </c>
      <c r="D56" s="1778">
        <v>51</v>
      </c>
      <c r="E56" s="1779"/>
      <c r="F56" s="2731">
        <v>21.518987341772153</v>
      </c>
    </row>
    <row r="57" spans="1:6" s="549" customFormat="1" ht="12" customHeight="1">
      <c r="A57" s="575"/>
      <c r="B57" s="574" t="s">
        <v>270</v>
      </c>
      <c r="C57" s="1778">
        <v>213</v>
      </c>
      <c r="D57" s="1778">
        <v>13</v>
      </c>
      <c r="E57" s="1779"/>
      <c r="F57" s="2731">
        <v>6.103286384976526</v>
      </c>
    </row>
    <row r="58" spans="1:6" s="549" customFormat="1" ht="12" customHeight="1">
      <c r="A58" s="575"/>
      <c r="B58" s="574" t="s">
        <v>271</v>
      </c>
      <c r="C58" s="1778">
        <v>585</v>
      </c>
      <c r="D58" s="1778">
        <v>97</v>
      </c>
      <c r="E58" s="1779"/>
      <c r="F58" s="2731">
        <v>16.581196581196579</v>
      </c>
    </row>
    <row r="59" spans="1:6" s="549" customFormat="1" ht="12" customHeight="1">
      <c r="A59" s="573" t="s">
        <v>520</v>
      </c>
      <c r="B59" s="574" t="s">
        <v>272</v>
      </c>
      <c r="C59" s="1778">
        <v>959</v>
      </c>
      <c r="D59" s="1778">
        <v>327</v>
      </c>
      <c r="E59" s="1779"/>
      <c r="F59" s="2731">
        <v>34.098018769551622</v>
      </c>
    </row>
    <row r="60" spans="1:6" s="549" customFormat="1" ht="12" customHeight="1">
      <c r="A60" s="568"/>
      <c r="B60" s="574" t="s">
        <v>273</v>
      </c>
      <c r="C60" s="1778">
        <v>543</v>
      </c>
      <c r="D60" s="1778">
        <v>92</v>
      </c>
      <c r="E60" s="1779"/>
      <c r="F60" s="2731">
        <v>16.94290976058932</v>
      </c>
    </row>
    <row r="61" spans="1:6" s="549" customFormat="1" ht="12" customHeight="1">
      <c r="A61" s="568"/>
      <c r="B61" s="574" t="s">
        <v>274</v>
      </c>
      <c r="C61" s="1778">
        <v>449</v>
      </c>
      <c r="D61" s="1778">
        <v>60</v>
      </c>
      <c r="E61" s="1779"/>
      <c r="F61" s="2731">
        <v>13.363028953229399</v>
      </c>
    </row>
    <row r="62" spans="1:6" s="549" customFormat="1" ht="12" customHeight="1">
      <c r="A62" s="568"/>
      <c r="B62" s="574" t="s">
        <v>275</v>
      </c>
      <c r="C62" s="1778">
        <v>399</v>
      </c>
      <c r="D62" s="1778">
        <v>131</v>
      </c>
      <c r="E62" s="1779"/>
      <c r="F62" s="2731">
        <v>32.832080200501252</v>
      </c>
    </row>
    <row r="63" spans="1:6" s="549" customFormat="1" ht="12" customHeight="1">
      <c r="A63" s="568"/>
      <c r="B63" s="574" t="s">
        <v>521</v>
      </c>
      <c r="C63" s="1778">
        <v>367</v>
      </c>
      <c r="D63" s="1778">
        <v>81</v>
      </c>
      <c r="E63" s="1779"/>
      <c r="F63" s="2731">
        <v>22.070844686648503</v>
      </c>
    </row>
    <row r="64" spans="1:6" s="549" customFormat="1" ht="12" customHeight="1">
      <c r="A64" s="568"/>
      <c r="B64" s="574" t="s">
        <v>522</v>
      </c>
      <c r="C64" s="1778">
        <v>341</v>
      </c>
      <c r="D64" s="1778">
        <v>54</v>
      </c>
      <c r="E64" s="1779"/>
      <c r="F64" s="2731">
        <v>15.835777126099707</v>
      </c>
    </row>
    <row r="65" spans="1:6" s="549" customFormat="1" ht="3" customHeight="1">
      <c r="A65" s="620"/>
      <c r="B65" s="621"/>
      <c r="C65" s="620"/>
      <c r="D65" s="623"/>
      <c r="E65" s="622"/>
      <c r="F65" s="624"/>
    </row>
    <row r="66" spans="1:6" s="549" customFormat="1" ht="3" customHeight="1">
      <c r="A66" s="568"/>
      <c r="B66" s="568"/>
      <c r="C66" s="568"/>
      <c r="D66" s="568"/>
      <c r="E66" s="568"/>
      <c r="F66" s="568"/>
    </row>
    <row r="67" spans="1:6" s="549" customFormat="1" ht="12.75" customHeight="1">
      <c r="A67" s="528" t="s">
        <v>1355</v>
      </c>
      <c r="B67" s="540"/>
      <c r="C67" s="547"/>
      <c r="D67" s="547"/>
      <c r="E67" s="539"/>
      <c r="F67" s="568"/>
    </row>
  </sheetData>
  <mergeCells count="4">
    <mergeCell ref="D46:F46"/>
    <mergeCell ref="D6:F6"/>
    <mergeCell ref="D8:F8"/>
    <mergeCell ref="A10:B10"/>
  </mergeCells>
  <phoneticPr fontId="117" type="noConversion"/>
  <printOptions horizontalCentered="1"/>
  <pageMargins left="0.59055118110236227" right="0.59055118110236227" top="0.59055118110236227" bottom="0.59055118110236227" header="0.59055118110236227" footer="0.59055118110236227"/>
  <pageSetup firstPageNumber="25"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XDQ79"/>
  <sheetViews>
    <sheetView showGridLines="0" view="pageBreakPreview" zoomScaleNormal="100" zoomScaleSheetLayoutView="100" workbookViewId="0">
      <selection activeCell="S53" sqref="S53"/>
    </sheetView>
  </sheetViews>
  <sheetFormatPr baseColWidth="10" defaultColWidth="11.42578125" defaultRowHeight="16.7" customHeight="1"/>
  <cols>
    <col min="1" max="1" width="33.7109375" style="576" customWidth="1"/>
    <col min="2" max="2" width="6.7109375" style="577" customWidth="1"/>
    <col min="3" max="10" width="6.7109375" style="576" customWidth="1"/>
    <col min="11" max="18" width="0" style="576" hidden="1" customWidth="1"/>
    <col min="19" max="16384" width="11.42578125" style="576"/>
  </cols>
  <sheetData>
    <row r="1" spans="1:23" s="1105" customFormat="1" ht="30" customHeight="1">
      <c r="E1" s="2308"/>
      <c r="F1" s="2308"/>
      <c r="G1" s="2308"/>
      <c r="H1" s="2308"/>
      <c r="I1" s="2308"/>
      <c r="J1" s="2501" t="s">
        <v>1457</v>
      </c>
      <c r="K1" s="1100"/>
      <c r="L1" s="1100"/>
    </row>
    <row r="2" spans="1:23" s="1105" customFormat="1" ht="5.0999999999999996" customHeight="1">
      <c r="A2" s="1106"/>
      <c r="B2" s="1107"/>
      <c r="C2" s="1107"/>
      <c r="D2" s="1107"/>
      <c r="E2" s="1107"/>
      <c r="F2" s="1107"/>
      <c r="G2" s="1107"/>
      <c r="H2" s="1107"/>
      <c r="I2" s="1107"/>
      <c r="J2" s="1107"/>
    </row>
    <row r="3" spans="1:23" s="1105" customFormat="1" ht="5.0999999999999996" customHeight="1">
      <c r="A3" s="1108"/>
    </row>
    <row r="4" spans="1:23" s="1103" customFormat="1" ht="15" customHeight="1">
      <c r="A4" s="2373" t="s">
        <v>1476</v>
      </c>
      <c r="B4" s="2373"/>
      <c r="C4" s="2373"/>
      <c r="D4" s="2373"/>
      <c r="E4" s="2373"/>
      <c r="F4" s="2373"/>
      <c r="G4" s="2373"/>
    </row>
    <row r="5" spans="1:23" ht="9.9499999999999993" customHeight="1">
      <c r="A5" s="575"/>
      <c r="B5" s="572"/>
      <c r="C5" s="569"/>
      <c r="D5" s="569"/>
      <c r="E5" s="569"/>
      <c r="F5" s="568"/>
      <c r="G5" s="568"/>
      <c r="H5" s="572"/>
      <c r="I5" s="572"/>
      <c r="J5" s="572"/>
    </row>
    <row r="6" spans="1:23" ht="5.0999999999999996" customHeight="1">
      <c r="A6" s="575"/>
      <c r="B6" s="572"/>
      <c r="C6" s="569"/>
      <c r="D6" s="569"/>
      <c r="E6" s="569"/>
      <c r="F6" s="568"/>
      <c r="G6" s="568"/>
      <c r="H6" s="572"/>
      <c r="I6" s="572"/>
      <c r="J6" s="572"/>
    </row>
    <row r="7" spans="1:23" ht="5.0999999999999996" customHeight="1">
      <c r="A7" s="195"/>
      <c r="B7" s="605"/>
      <c r="C7" s="606"/>
      <c r="D7" s="606"/>
      <c r="E7" s="606"/>
      <c r="F7" s="195"/>
      <c r="G7" s="195"/>
      <c r="H7" s="195"/>
      <c r="I7" s="195"/>
      <c r="J7" s="195"/>
    </row>
    <row r="8" spans="1:23" ht="12.75" customHeight="1">
      <c r="A8" s="191"/>
      <c r="B8" s="2856"/>
      <c r="C8" s="2856"/>
      <c r="D8" s="191"/>
      <c r="E8" s="2856"/>
      <c r="F8" s="2856" t="s">
        <v>1033</v>
      </c>
      <c r="G8" s="2859" t="s">
        <v>1033</v>
      </c>
      <c r="H8" s="2859"/>
      <c r="I8" s="2859"/>
      <c r="J8" s="2859"/>
      <c r="K8" s="1719"/>
    </row>
    <row r="9" spans="1:23" ht="12.75" customHeight="1">
      <c r="A9" s="607" t="s">
        <v>79</v>
      </c>
      <c r="B9" s="578"/>
      <c r="C9" s="578"/>
      <c r="D9" s="578"/>
      <c r="E9" s="1627"/>
      <c r="F9" s="1627"/>
      <c r="G9" s="1720"/>
      <c r="H9" s="1720"/>
      <c r="I9" s="1720"/>
      <c r="J9" s="1826" t="s">
        <v>1034</v>
      </c>
      <c r="K9" s="1720"/>
    </row>
    <row r="10" spans="1:23" ht="3" customHeight="1">
      <c r="A10" s="612"/>
      <c r="B10" s="589"/>
      <c r="C10" s="589"/>
      <c r="D10" s="589"/>
      <c r="E10" s="589"/>
      <c r="F10" s="1294"/>
      <c r="G10" s="1640"/>
      <c r="H10" s="1640"/>
      <c r="I10" s="1640"/>
      <c r="J10" s="1640"/>
      <c r="K10" s="1639"/>
    </row>
    <row r="11" spans="1:23" s="579" customFormat="1" ht="3" customHeight="1">
      <c r="A11" s="626"/>
      <c r="B11" s="627"/>
      <c r="C11" s="592"/>
      <c r="D11" s="592"/>
      <c r="E11" s="627"/>
      <c r="F11" s="1305"/>
      <c r="G11" s="1638"/>
      <c r="H11" s="1637"/>
      <c r="I11" s="1636"/>
      <c r="J11" s="1639"/>
      <c r="K11" s="1639"/>
    </row>
    <row r="12" spans="1:23" s="582" customFormat="1" ht="12.75" customHeight="1">
      <c r="A12" s="1355" t="s">
        <v>348</v>
      </c>
      <c r="B12" s="580"/>
      <c r="C12" s="1515" t="s">
        <v>164</v>
      </c>
      <c r="D12" s="1196"/>
      <c r="E12" s="580"/>
      <c r="H12" s="581"/>
      <c r="J12" s="1304">
        <v>3382</v>
      </c>
    </row>
    <row r="13" spans="1:23" ht="12.75" customHeight="1">
      <c r="A13" s="1643" t="s">
        <v>1029</v>
      </c>
      <c r="B13" s="583"/>
      <c r="C13" s="548"/>
      <c r="D13" s="548"/>
      <c r="E13" s="548"/>
      <c r="H13" s="363"/>
      <c r="J13" s="1778">
        <v>24</v>
      </c>
    </row>
    <row r="14" spans="1:23" ht="12.75" customHeight="1">
      <c r="A14" s="1643" t="s">
        <v>1474</v>
      </c>
      <c r="B14" s="583"/>
      <c r="C14" s="548"/>
      <c r="D14" s="548"/>
      <c r="E14" s="548"/>
      <c r="H14" s="363"/>
      <c r="J14" s="1778">
        <v>427</v>
      </c>
    </row>
    <row r="15" spans="1:23" ht="12.75" customHeight="1">
      <c r="A15" s="1643" t="s">
        <v>922</v>
      </c>
      <c r="B15" s="583"/>
      <c r="C15" s="548"/>
      <c r="D15" s="548"/>
      <c r="E15" s="548"/>
      <c r="H15" s="363"/>
      <c r="J15" s="1778">
        <v>179</v>
      </c>
      <c r="W15" s="1832"/>
    </row>
    <row r="16" spans="1:23" ht="12.75" customHeight="1">
      <c r="A16" s="1643" t="s">
        <v>1030</v>
      </c>
      <c r="B16" s="583"/>
      <c r="C16" s="548"/>
      <c r="D16" s="548"/>
      <c r="E16" s="548"/>
      <c r="H16" s="363"/>
      <c r="J16" s="1778">
        <v>123</v>
      </c>
    </row>
    <row r="17" spans="1:16345" ht="12.75" customHeight="1">
      <c r="A17" s="1643" t="s">
        <v>1475</v>
      </c>
      <c r="B17" s="583"/>
      <c r="C17" s="548"/>
      <c r="D17" s="548"/>
      <c r="E17" s="548"/>
      <c r="H17" s="363"/>
      <c r="J17" s="1778">
        <v>740</v>
      </c>
    </row>
    <row r="18" spans="1:16345" ht="12.75" customHeight="1">
      <c r="A18" s="1643" t="s">
        <v>1031</v>
      </c>
      <c r="B18" s="583"/>
      <c r="C18" s="548"/>
      <c r="D18" s="548"/>
      <c r="E18" s="548"/>
      <c r="H18" s="363"/>
      <c r="J18" s="1778">
        <v>140</v>
      </c>
    </row>
    <row r="19" spans="1:16345" ht="12.75" customHeight="1">
      <c r="A19" s="1644" t="s">
        <v>930</v>
      </c>
      <c r="B19" s="583"/>
      <c r="C19" s="548"/>
      <c r="D19" s="548"/>
      <c r="E19" s="548"/>
      <c r="H19" s="363"/>
      <c r="J19" s="1778">
        <v>990</v>
      </c>
    </row>
    <row r="20" spans="1:16345" ht="12.75" customHeight="1">
      <c r="A20" s="1644" t="s">
        <v>1032</v>
      </c>
      <c r="B20" s="583"/>
      <c r="C20" s="548"/>
      <c r="D20" s="548"/>
      <c r="E20" s="548"/>
      <c r="G20" s="548"/>
      <c r="H20" s="363"/>
      <c r="J20" s="1778">
        <v>759</v>
      </c>
    </row>
    <row r="21" spans="1:16345" ht="5.0999999999999996" customHeight="1">
      <c r="A21" s="1516"/>
      <c r="B21" s="1356"/>
      <c r="C21" s="1357"/>
      <c r="D21" s="1357"/>
      <c r="E21" s="1357"/>
      <c r="F21" s="1517"/>
      <c r="G21" s="1357"/>
      <c r="H21" s="1358"/>
      <c r="I21" s="1358"/>
      <c r="J21" s="1518"/>
    </row>
    <row r="22" spans="1:16345" ht="5.0999999999999996" customHeight="1">
      <c r="A22" s="2855"/>
      <c r="B22" s="2855"/>
      <c r="C22" s="2855"/>
      <c r="D22" s="2855"/>
      <c r="E22" s="2855"/>
      <c r="F22" s="2855"/>
      <c r="G22" s="2855"/>
      <c r="H22" s="2855"/>
      <c r="I22" s="2855"/>
      <c r="J22" s="2855"/>
    </row>
    <row r="23" spans="1:16345" ht="23.25" customHeight="1">
      <c r="A23" s="2855" t="s">
        <v>1368</v>
      </c>
      <c r="B23" s="2855"/>
      <c r="C23" s="2855"/>
      <c r="D23" s="2855"/>
      <c r="E23" s="2855"/>
      <c r="F23" s="2855"/>
      <c r="G23" s="2855"/>
      <c r="H23" s="2855"/>
      <c r="I23" s="2855"/>
      <c r="J23" s="2855"/>
      <c r="K23" s="569"/>
      <c r="L23" s="569"/>
    </row>
    <row r="24" spans="1:16345" ht="15" customHeight="1">
      <c r="A24" s="2858" t="s">
        <v>1132</v>
      </c>
      <c r="B24" s="2858"/>
      <c r="C24" s="2858"/>
      <c r="D24" s="2858"/>
      <c r="E24" s="2858"/>
      <c r="F24" s="2858"/>
      <c r="G24" s="2858"/>
      <c r="H24" s="2858"/>
      <c r="I24" s="2858"/>
      <c r="J24" s="2858"/>
      <c r="K24" s="576" t="s">
        <v>1132</v>
      </c>
      <c r="L24" s="576" t="s">
        <v>1132</v>
      </c>
      <c r="M24" s="576" t="s">
        <v>1132</v>
      </c>
      <c r="N24" s="576" t="s">
        <v>1132</v>
      </c>
      <c r="O24" s="576" t="s">
        <v>1132</v>
      </c>
      <c r="P24" s="576" t="s">
        <v>1132</v>
      </c>
      <c r="Q24" s="576" t="s">
        <v>1132</v>
      </c>
      <c r="R24" s="576" t="s">
        <v>1132</v>
      </c>
      <c r="AGR24" s="576" t="s">
        <v>1132</v>
      </c>
      <c r="AGS24" s="576" t="s">
        <v>1132</v>
      </c>
      <c r="AGT24" s="576" t="s">
        <v>1132</v>
      </c>
      <c r="AGU24" s="576" t="s">
        <v>1132</v>
      </c>
      <c r="AGV24" s="576" t="s">
        <v>1132</v>
      </c>
      <c r="AGW24" s="576" t="s">
        <v>1132</v>
      </c>
      <c r="AGX24" s="576" t="s">
        <v>1132</v>
      </c>
      <c r="AGY24" s="576" t="s">
        <v>1132</v>
      </c>
      <c r="AGZ24" s="576" t="s">
        <v>1132</v>
      </c>
      <c r="AHA24" s="576" t="s">
        <v>1132</v>
      </c>
      <c r="AHB24" s="576" t="s">
        <v>1132</v>
      </c>
      <c r="AHC24" s="576" t="s">
        <v>1132</v>
      </c>
      <c r="AHD24" s="576" t="s">
        <v>1132</v>
      </c>
      <c r="AHE24" s="576" t="s">
        <v>1132</v>
      </c>
      <c r="AHF24" s="576" t="s">
        <v>1132</v>
      </c>
      <c r="AHG24" s="576" t="s">
        <v>1132</v>
      </c>
      <c r="AHH24" s="576" t="s">
        <v>1132</v>
      </c>
      <c r="AHI24" s="576" t="s">
        <v>1132</v>
      </c>
      <c r="AHJ24" s="576" t="s">
        <v>1132</v>
      </c>
      <c r="AHK24" s="576" t="s">
        <v>1132</v>
      </c>
      <c r="AHL24" s="576" t="s">
        <v>1132</v>
      </c>
      <c r="AHM24" s="576" t="s">
        <v>1132</v>
      </c>
      <c r="AHN24" s="576" t="s">
        <v>1132</v>
      </c>
      <c r="AHO24" s="576" t="s">
        <v>1132</v>
      </c>
      <c r="AHP24" s="576" t="s">
        <v>1132</v>
      </c>
      <c r="AHQ24" s="576" t="s">
        <v>1132</v>
      </c>
      <c r="AHR24" s="576" t="s">
        <v>1132</v>
      </c>
      <c r="AHS24" s="576" t="s">
        <v>1132</v>
      </c>
      <c r="AHT24" s="576" t="s">
        <v>1132</v>
      </c>
      <c r="AHU24" s="576" t="s">
        <v>1132</v>
      </c>
      <c r="AHV24" s="576" t="s">
        <v>1132</v>
      </c>
      <c r="AHW24" s="576" t="s">
        <v>1132</v>
      </c>
      <c r="AHX24" s="576" t="s">
        <v>1132</v>
      </c>
      <c r="AHY24" s="576" t="s">
        <v>1132</v>
      </c>
      <c r="AHZ24" s="576" t="s">
        <v>1132</v>
      </c>
      <c r="AIA24" s="576" t="s">
        <v>1132</v>
      </c>
      <c r="AIB24" s="576" t="s">
        <v>1132</v>
      </c>
      <c r="AIC24" s="576" t="s">
        <v>1132</v>
      </c>
      <c r="AID24" s="576" t="s">
        <v>1132</v>
      </c>
      <c r="AIE24" s="576" t="s">
        <v>1132</v>
      </c>
      <c r="AIF24" s="576" t="s">
        <v>1132</v>
      </c>
      <c r="AIG24" s="576" t="s">
        <v>1132</v>
      </c>
      <c r="AIH24" s="576" t="s">
        <v>1132</v>
      </c>
      <c r="AII24" s="576" t="s">
        <v>1132</v>
      </c>
      <c r="AIJ24" s="576" t="s">
        <v>1132</v>
      </c>
      <c r="AIK24" s="576" t="s">
        <v>1132</v>
      </c>
      <c r="AIL24" s="576" t="s">
        <v>1132</v>
      </c>
      <c r="AIM24" s="576" t="s">
        <v>1132</v>
      </c>
      <c r="AIN24" s="576" t="s">
        <v>1132</v>
      </c>
      <c r="AIO24" s="576" t="s">
        <v>1132</v>
      </c>
      <c r="AIP24" s="576" t="s">
        <v>1132</v>
      </c>
      <c r="AIQ24" s="576" t="s">
        <v>1132</v>
      </c>
      <c r="AIR24" s="576" t="s">
        <v>1132</v>
      </c>
      <c r="AIS24" s="576" t="s">
        <v>1132</v>
      </c>
      <c r="AIT24" s="576" t="s">
        <v>1132</v>
      </c>
      <c r="AIU24" s="576" t="s">
        <v>1132</v>
      </c>
      <c r="AIV24" s="576" t="s">
        <v>1132</v>
      </c>
      <c r="AIW24" s="576" t="s">
        <v>1132</v>
      </c>
      <c r="AIX24" s="576" t="s">
        <v>1132</v>
      </c>
      <c r="AIY24" s="576" t="s">
        <v>1132</v>
      </c>
      <c r="AIZ24" s="576" t="s">
        <v>1132</v>
      </c>
      <c r="AJA24" s="576" t="s">
        <v>1132</v>
      </c>
      <c r="AJB24" s="576" t="s">
        <v>1132</v>
      </c>
      <c r="AJC24" s="576" t="s">
        <v>1132</v>
      </c>
      <c r="AJD24" s="576" t="s">
        <v>1132</v>
      </c>
      <c r="AJE24" s="576" t="s">
        <v>1132</v>
      </c>
      <c r="AJF24" s="576" t="s">
        <v>1132</v>
      </c>
      <c r="AJG24" s="576" t="s">
        <v>1132</v>
      </c>
      <c r="AJH24" s="576" t="s">
        <v>1132</v>
      </c>
      <c r="AJI24" s="576" t="s">
        <v>1132</v>
      </c>
      <c r="AJJ24" s="576" t="s">
        <v>1132</v>
      </c>
      <c r="AJK24" s="576" t="s">
        <v>1132</v>
      </c>
      <c r="AJL24" s="576" t="s">
        <v>1132</v>
      </c>
      <c r="AJM24" s="576" t="s">
        <v>1132</v>
      </c>
      <c r="AJN24" s="576" t="s">
        <v>1132</v>
      </c>
      <c r="AJO24" s="576" t="s">
        <v>1132</v>
      </c>
      <c r="AJP24" s="576" t="s">
        <v>1132</v>
      </c>
      <c r="AJQ24" s="576" t="s">
        <v>1132</v>
      </c>
      <c r="AJR24" s="576" t="s">
        <v>1132</v>
      </c>
      <c r="AJS24" s="576" t="s">
        <v>1132</v>
      </c>
      <c r="AJT24" s="576" t="s">
        <v>1132</v>
      </c>
      <c r="AJU24" s="576" t="s">
        <v>1132</v>
      </c>
      <c r="AJV24" s="576" t="s">
        <v>1132</v>
      </c>
      <c r="AJW24" s="576" t="s">
        <v>1132</v>
      </c>
      <c r="AJX24" s="576" t="s">
        <v>1132</v>
      </c>
      <c r="AJY24" s="576" t="s">
        <v>1132</v>
      </c>
      <c r="AJZ24" s="576" t="s">
        <v>1132</v>
      </c>
      <c r="AKA24" s="576" t="s">
        <v>1132</v>
      </c>
      <c r="AKB24" s="576" t="s">
        <v>1132</v>
      </c>
      <c r="AKC24" s="576" t="s">
        <v>1132</v>
      </c>
      <c r="AKD24" s="576" t="s">
        <v>1132</v>
      </c>
      <c r="AKE24" s="576" t="s">
        <v>1132</v>
      </c>
      <c r="AKF24" s="576" t="s">
        <v>1132</v>
      </c>
      <c r="AKG24" s="576" t="s">
        <v>1132</v>
      </c>
      <c r="AKH24" s="576" t="s">
        <v>1132</v>
      </c>
      <c r="AKI24" s="576" t="s">
        <v>1132</v>
      </c>
      <c r="AKJ24" s="576" t="s">
        <v>1132</v>
      </c>
      <c r="AKK24" s="576" t="s">
        <v>1132</v>
      </c>
      <c r="AKL24" s="576" t="s">
        <v>1132</v>
      </c>
      <c r="AKM24" s="576" t="s">
        <v>1132</v>
      </c>
      <c r="AKN24" s="576" t="s">
        <v>1132</v>
      </c>
      <c r="AKO24" s="576" t="s">
        <v>1132</v>
      </c>
      <c r="AKP24" s="576" t="s">
        <v>1132</v>
      </c>
      <c r="AKQ24" s="576" t="s">
        <v>1132</v>
      </c>
      <c r="AKR24" s="576" t="s">
        <v>1132</v>
      </c>
      <c r="AKS24" s="576" t="s">
        <v>1132</v>
      </c>
      <c r="AKT24" s="576" t="s">
        <v>1132</v>
      </c>
      <c r="AKU24" s="576" t="s">
        <v>1132</v>
      </c>
      <c r="AKV24" s="576" t="s">
        <v>1132</v>
      </c>
      <c r="AKW24" s="576" t="s">
        <v>1132</v>
      </c>
      <c r="AKX24" s="576" t="s">
        <v>1132</v>
      </c>
      <c r="AKY24" s="576" t="s">
        <v>1132</v>
      </c>
      <c r="AKZ24" s="576" t="s">
        <v>1132</v>
      </c>
      <c r="ALA24" s="576" t="s">
        <v>1132</v>
      </c>
      <c r="ALB24" s="576" t="s">
        <v>1132</v>
      </c>
      <c r="ALC24" s="576" t="s">
        <v>1132</v>
      </c>
      <c r="ALD24" s="576" t="s">
        <v>1132</v>
      </c>
      <c r="ALE24" s="576" t="s">
        <v>1132</v>
      </c>
      <c r="ALF24" s="576" t="s">
        <v>1132</v>
      </c>
      <c r="ALG24" s="576" t="s">
        <v>1132</v>
      </c>
      <c r="ALH24" s="576" t="s">
        <v>1132</v>
      </c>
      <c r="ALI24" s="576" t="s">
        <v>1132</v>
      </c>
      <c r="ALJ24" s="576" t="s">
        <v>1132</v>
      </c>
      <c r="ALK24" s="576" t="s">
        <v>1132</v>
      </c>
      <c r="ALL24" s="576" t="s">
        <v>1132</v>
      </c>
      <c r="ALM24" s="576" t="s">
        <v>1132</v>
      </c>
      <c r="ALN24" s="576" t="s">
        <v>1132</v>
      </c>
      <c r="ALO24" s="576" t="s">
        <v>1132</v>
      </c>
      <c r="ALP24" s="576" t="s">
        <v>1132</v>
      </c>
      <c r="ALQ24" s="576" t="s">
        <v>1132</v>
      </c>
      <c r="ALR24" s="576" t="s">
        <v>1132</v>
      </c>
      <c r="ALS24" s="576" t="s">
        <v>1132</v>
      </c>
      <c r="ALT24" s="576" t="s">
        <v>1132</v>
      </c>
      <c r="ALU24" s="576" t="s">
        <v>1132</v>
      </c>
      <c r="ALV24" s="576" t="s">
        <v>1132</v>
      </c>
      <c r="ALW24" s="576" t="s">
        <v>1132</v>
      </c>
      <c r="ALX24" s="576" t="s">
        <v>1132</v>
      </c>
      <c r="ALY24" s="576" t="s">
        <v>1132</v>
      </c>
      <c r="ALZ24" s="576" t="s">
        <v>1132</v>
      </c>
      <c r="AMA24" s="576" t="s">
        <v>1132</v>
      </c>
      <c r="AMB24" s="576" t="s">
        <v>1132</v>
      </c>
      <c r="AMC24" s="576" t="s">
        <v>1132</v>
      </c>
      <c r="AMD24" s="576" t="s">
        <v>1132</v>
      </c>
      <c r="AME24" s="576" t="s">
        <v>1132</v>
      </c>
      <c r="AMF24" s="576" t="s">
        <v>1132</v>
      </c>
      <c r="AMG24" s="576" t="s">
        <v>1132</v>
      </c>
      <c r="AMH24" s="576" t="s">
        <v>1132</v>
      </c>
      <c r="AMI24" s="576" t="s">
        <v>1132</v>
      </c>
      <c r="AMJ24" s="576" t="s">
        <v>1132</v>
      </c>
      <c r="AMK24" s="576" t="s">
        <v>1132</v>
      </c>
      <c r="AML24" s="576" t="s">
        <v>1132</v>
      </c>
      <c r="AMM24" s="576" t="s">
        <v>1132</v>
      </c>
      <c r="AMN24" s="576" t="s">
        <v>1132</v>
      </c>
      <c r="AMO24" s="576" t="s">
        <v>1132</v>
      </c>
      <c r="AMP24" s="576" t="s">
        <v>1132</v>
      </c>
      <c r="AMQ24" s="576" t="s">
        <v>1132</v>
      </c>
      <c r="AMR24" s="576" t="s">
        <v>1132</v>
      </c>
      <c r="AMS24" s="576" t="s">
        <v>1132</v>
      </c>
      <c r="AMT24" s="576" t="s">
        <v>1132</v>
      </c>
      <c r="AMU24" s="576" t="s">
        <v>1132</v>
      </c>
      <c r="AMV24" s="576" t="s">
        <v>1132</v>
      </c>
      <c r="AMW24" s="576" t="s">
        <v>1132</v>
      </c>
      <c r="AMX24" s="576" t="s">
        <v>1132</v>
      </c>
      <c r="AMY24" s="576" t="s">
        <v>1132</v>
      </c>
      <c r="AMZ24" s="576" t="s">
        <v>1132</v>
      </c>
      <c r="ANA24" s="576" t="s">
        <v>1132</v>
      </c>
      <c r="ANB24" s="576" t="s">
        <v>1132</v>
      </c>
      <c r="ANC24" s="576" t="s">
        <v>1132</v>
      </c>
      <c r="AND24" s="576" t="s">
        <v>1132</v>
      </c>
      <c r="ANE24" s="576" t="s">
        <v>1132</v>
      </c>
      <c r="ANF24" s="576" t="s">
        <v>1132</v>
      </c>
      <c r="ANG24" s="576" t="s">
        <v>1132</v>
      </c>
      <c r="ANH24" s="576" t="s">
        <v>1132</v>
      </c>
      <c r="ANI24" s="576" t="s">
        <v>1132</v>
      </c>
      <c r="ANJ24" s="576" t="s">
        <v>1132</v>
      </c>
      <c r="ANK24" s="576" t="s">
        <v>1132</v>
      </c>
      <c r="ANL24" s="576" t="s">
        <v>1132</v>
      </c>
      <c r="ANM24" s="576" t="s">
        <v>1132</v>
      </c>
      <c r="ANN24" s="576" t="s">
        <v>1132</v>
      </c>
      <c r="ANO24" s="576" t="s">
        <v>1132</v>
      </c>
      <c r="ANP24" s="576" t="s">
        <v>1132</v>
      </c>
      <c r="ANQ24" s="576" t="s">
        <v>1132</v>
      </c>
      <c r="ANR24" s="576" t="s">
        <v>1132</v>
      </c>
      <c r="ANS24" s="576" t="s">
        <v>1132</v>
      </c>
      <c r="ANT24" s="576" t="s">
        <v>1132</v>
      </c>
      <c r="ANU24" s="576" t="s">
        <v>1132</v>
      </c>
      <c r="ANV24" s="576" t="s">
        <v>1132</v>
      </c>
      <c r="ANW24" s="576" t="s">
        <v>1132</v>
      </c>
      <c r="ANX24" s="576" t="s">
        <v>1132</v>
      </c>
      <c r="ANY24" s="576" t="s">
        <v>1132</v>
      </c>
      <c r="ANZ24" s="576" t="s">
        <v>1132</v>
      </c>
      <c r="AOA24" s="576" t="s">
        <v>1132</v>
      </c>
      <c r="AOB24" s="576" t="s">
        <v>1132</v>
      </c>
      <c r="AOC24" s="576" t="s">
        <v>1132</v>
      </c>
      <c r="AOD24" s="576" t="s">
        <v>1132</v>
      </c>
      <c r="AOE24" s="576" t="s">
        <v>1132</v>
      </c>
      <c r="AOF24" s="576" t="s">
        <v>1132</v>
      </c>
      <c r="AOG24" s="576" t="s">
        <v>1132</v>
      </c>
      <c r="AOH24" s="576" t="s">
        <v>1132</v>
      </c>
      <c r="AOI24" s="576" t="s">
        <v>1132</v>
      </c>
      <c r="AOJ24" s="576" t="s">
        <v>1132</v>
      </c>
      <c r="AOK24" s="576" t="s">
        <v>1132</v>
      </c>
      <c r="AOL24" s="576" t="s">
        <v>1132</v>
      </c>
      <c r="AOM24" s="576" t="s">
        <v>1132</v>
      </c>
      <c r="AON24" s="576" t="s">
        <v>1132</v>
      </c>
      <c r="AOO24" s="576" t="s">
        <v>1132</v>
      </c>
      <c r="AOP24" s="576" t="s">
        <v>1132</v>
      </c>
      <c r="AOQ24" s="576" t="s">
        <v>1132</v>
      </c>
      <c r="AOR24" s="576" t="s">
        <v>1132</v>
      </c>
      <c r="AOS24" s="576" t="s">
        <v>1132</v>
      </c>
      <c r="AOT24" s="576" t="s">
        <v>1132</v>
      </c>
      <c r="AOU24" s="576" t="s">
        <v>1132</v>
      </c>
      <c r="AOV24" s="576" t="s">
        <v>1132</v>
      </c>
      <c r="AOW24" s="576" t="s">
        <v>1132</v>
      </c>
      <c r="AOX24" s="576" t="s">
        <v>1132</v>
      </c>
      <c r="AOY24" s="576" t="s">
        <v>1132</v>
      </c>
      <c r="AOZ24" s="576" t="s">
        <v>1132</v>
      </c>
      <c r="APA24" s="576" t="s">
        <v>1132</v>
      </c>
      <c r="APB24" s="576" t="s">
        <v>1132</v>
      </c>
      <c r="APC24" s="576" t="s">
        <v>1132</v>
      </c>
      <c r="APD24" s="576" t="s">
        <v>1132</v>
      </c>
      <c r="APE24" s="576" t="s">
        <v>1132</v>
      </c>
      <c r="APF24" s="576" t="s">
        <v>1132</v>
      </c>
      <c r="APG24" s="576" t="s">
        <v>1132</v>
      </c>
      <c r="APH24" s="576" t="s">
        <v>1132</v>
      </c>
      <c r="API24" s="576" t="s">
        <v>1132</v>
      </c>
      <c r="APJ24" s="576" t="s">
        <v>1132</v>
      </c>
      <c r="APK24" s="576" t="s">
        <v>1132</v>
      </c>
      <c r="APL24" s="576" t="s">
        <v>1132</v>
      </c>
      <c r="APM24" s="576" t="s">
        <v>1132</v>
      </c>
      <c r="APN24" s="576" t="s">
        <v>1132</v>
      </c>
      <c r="APO24" s="576" t="s">
        <v>1132</v>
      </c>
      <c r="APP24" s="576" t="s">
        <v>1132</v>
      </c>
      <c r="APQ24" s="576" t="s">
        <v>1132</v>
      </c>
      <c r="APR24" s="576" t="s">
        <v>1132</v>
      </c>
      <c r="APS24" s="576" t="s">
        <v>1132</v>
      </c>
      <c r="APT24" s="576" t="s">
        <v>1132</v>
      </c>
      <c r="APU24" s="576" t="s">
        <v>1132</v>
      </c>
      <c r="APV24" s="576" t="s">
        <v>1132</v>
      </c>
      <c r="APW24" s="576" t="s">
        <v>1132</v>
      </c>
      <c r="APX24" s="576" t="s">
        <v>1132</v>
      </c>
      <c r="APY24" s="576" t="s">
        <v>1132</v>
      </c>
      <c r="APZ24" s="576" t="s">
        <v>1132</v>
      </c>
      <c r="AQA24" s="576" t="s">
        <v>1132</v>
      </c>
      <c r="AQB24" s="576" t="s">
        <v>1132</v>
      </c>
      <c r="AQC24" s="576" t="s">
        <v>1132</v>
      </c>
      <c r="AQD24" s="576" t="s">
        <v>1132</v>
      </c>
      <c r="AQE24" s="576" t="s">
        <v>1132</v>
      </c>
      <c r="AQF24" s="576" t="s">
        <v>1132</v>
      </c>
      <c r="AQG24" s="576" t="s">
        <v>1132</v>
      </c>
      <c r="AQH24" s="576" t="s">
        <v>1132</v>
      </c>
      <c r="AQI24" s="576" t="s">
        <v>1132</v>
      </c>
      <c r="AQJ24" s="576" t="s">
        <v>1132</v>
      </c>
      <c r="AQK24" s="576" t="s">
        <v>1132</v>
      </c>
      <c r="AQL24" s="576" t="s">
        <v>1132</v>
      </c>
      <c r="AQM24" s="576" t="s">
        <v>1132</v>
      </c>
      <c r="AQN24" s="576" t="s">
        <v>1132</v>
      </c>
      <c r="AQO24" s="576" t="s">
        <v>1132</v>
      </c>
      <c r="AQP24" s="576" t="s">
        <v>1132</v>
      </c>
      <c r="AQQ24" s="576" t="s">
        <v>1132</v>
      </c>
      <c r="AQR24" s="576" t="s">
        <v>1132</v>
      </c>
      <c r="AQS24" s="576" t="s">
        <v>1132</v>
      </c>
      <c r="AQT24" s="576" t="s">
        <v>1132</v>
      </c>
      <c r="AQU24" s="576" t="s">
        <v>1132</v>
      </c>
      <c r="AQV24" s="576" t="s">
        <v>1132</v>
      </c>
      <c r="AQW24" s="576" t="s">
        <v>1132</v>
      </c>
      <c r="AQX24" s="576" t="s">
        <v>1132</v>
      </c>
      <c r="AQY24" s="576" t="s">
        <v>1132</v>
      </c>
      <c r="AQZ24" s="576" t="s">
        <v>1132</v>
      </c>
      <c r="ARA24" s="576" t="s">
        <v>1132</v>
      </c>
      <c r="ARB24" s="576" t="s">
        <v>1132</v>
      </c>
      <c r="ARC24" s="576" t="s">
        <v>1132</v>
      </c>
      <c r="ARD24" s="576" t="s">
        <v>1132</v>
      </c>
      <c r="ARE24" s="576" t="s">
        <v>1132</v>
      </c>
      <c r="ARF24" s="576" t="s">
        <v>1132</v>
      </c>
      <c r="ARG24" s="576" t="s">
        <v>1132</v>
      </c>
      <c r="ARH24" s="576" t="s">
        <v>1132</v>
      </c>
      <c r="ARI24" s="576" t="s">
        <v>1132</v>
      </c>
      <c r="ARJ24" s="576" t="s">
        <v>1132</v>
      </c>
      <c r="ARK24" s="576" t="s">
        <v>1132</v>
      </c>
      <c r="ARL24" s="576" t="s">
        <v>1132</v>
      </c>
      <c r="ARM24" s="576" t="s">
        <v>1132</v>
      </c>
      <c r="ARN24" s="576" t="s">
        <v>1132</v>
      </c>
      <c r="ARO24" s="576" t="s">
        <v>1132</v>
      </c>
      <c r="ARP24" s="576" t="s">
        <v>1132</v>
      </c>
      <c r="ARQ24" s="576" t="s">
        <v>1132</v>
      </c>
      <c r="ARR24" s="576" t="s">
        <v>1132</v>
      </c>
      <c r="ARS24" s="576" t="s">
        <v>1132</v>
      </c>
      <c r="ART24" s="576" t="s">
        <v>1132</v>
      </c>
      <c r="ARU24" s="576" t="s">
        <v>1132</v>
      </c>
      <c r="ARV24" s="576" t="s">
        <v>1132</v>
      </c>
      <c r="ARW24" s="576" t="s">
        <v>1132</v>
      </c>
      <c r="ARX24" s="576" t="s">
        <v>1132</v>
      </c>
      <c r="ARY24" s="576" t="s">
        <v>1132</v>
      </c>
      <c r="ARZ24" s="576" t="s">
        <v>1132</v>
      </c>
      <c r="ASA24" s="576" t="s">
        <v>1132</v>
      </c>
      <c r="ASB24" s="576" t="s">
        <v>1132</v>
      </c>
      <c r="ASC24" s="576" t="s">
        <v>1132</v>
      </c>
      <c r="ASD24" s="576" t="s">
        <v>1132</v>
      </c>
      <c r="ASE24" s="576" t="s">
        <v>1132</v>
      </c>
      <c r="ASF24" s="576" t="s">
        <v>1132</v>
      </c>
      <c r="ASG24" s="576" t="s">
        <v>1132</v>
      </c>
      <c r="ASH24" s="576" t="s">
        <v>1132</v>
      </c>
      <c r="ASI24" s="576" t="s">
        <v>1132</v>
      </c>
      <c r="ASJ24" s="576" t="s">
        <v>1132</v>
      </c>
      <c r="ASK24" s="576" t="s">
        <v>1132</v>
      </c>
      <c r="ASL24" s="576" t="s">
        <v>1132</v>
      </c>
      <c r="ASM24" s="576" t="s">
        <v>1132</v>
      </c>
      <c r="ASN24" s="576" t="s">
        <v>1132</v>
      </c>
      <c r="ASO24" s="576" t="s">
        <v>1132</v>
      </c>
      <c r="ASP24" s="576" t="s">
        <v>1132</v>
      </c>
      <c r="ASQ24" s="576" t="s">
        <v>1132</v>
      </c>
      <c r="ASR24" s="576" t="s">
        <v>1132</v>
      </c>
      <c r="ASS24" s="576" t="s">
        <v>1132</v>
      </c>
      <c r="AST24" s="576" t="s">
        <v>1132</v>
      </c>
      <c r="ASU24" s="576" t="s">
        <v>1132</v>
      </c>
      <c r="ASV24" s="576" t="s">
        <v>1132</v>
      </c>
      <c r="ASW24" s="576" t="s">
        <v>1132</v>
      </c>
      <c r="ASX24" s="576" t="s">
        <v>1132</v>
      </c>
      <c r="ASY24" s="576" t="s">
        <v>1132</v>
      </c>
      <c r="ASZ24" s="576" t="s">
        <v>1132</v>
      </c>
      <c r="ATA24" s="576" t="s">
        <v>1132</v>
      </c>
      <c r="ATB24" s="576" t="s">
        <v>1132</v>
      </c>
      <c r="ATC24" s="576" t="s">
        <v>1132</v>
      </c>
      <c r="ATD24" s="576" t="s">
        <v>1132</v>
      </c>
      <c r="ATE24" s="576" t="s">
        <v>1132</v>
      </c>
      <c r="ATF24" s="576" t="s">
        <v>1132</v>
      </c>
      <c r="ATG24" s="576" t="s">
        <v>1132</v>
      </c>
      <c r="ATH24" s="576" t="s">
        <v>1132</v>
      </c>
      <c r="ATI24" s="576" t="s">
        <v>1132</v>
      </c>
      <c r="ATJ24" s="576" t="s">
        <v>1132</v>
      </c>
      <c r="ATK24" s="576" t="s">
        <v>1132</v>
      </c>
      <c r="ATL24" s="576" t="s">
        <v>1132</v>
      </c>
      <c r="ATM24" s="576" t="s">
        <v>1132</v>
      </c>
      <c r="ATN24" s="576" t="s">
        <v>1132</v>
      </c>
      <c r="ATO24" s="576" t="s">
        <v>1132</v>
      </c>
      <c r="ATP24" s="576" t="s">
        <v>1132</v>
      </c>
      <c r="ATQ24" s="576" t="s">
        <v>1132</v>
      </c>
      <c r="ATR24" s="576" t="s">
        <v>1132</v>
      </c>
      <c r="ATS24" s="576" t="s">
        <v>1132</v>
      </c>
      <c r="ATT24" s="576" t="s">
        <v>1132</v>
      </c>
      <c r="ATU24" s="576" t="s">
        <v>1132</v>
      </c>
      <c r="ATV24" s="576" t="s">
        <v>1132</v>
      </c>
      <c r="ATW24" s="576" t="s">
        <v>1132</v>
      </c>
      <c r="ATX24" s="576" t="s">
        <v>1132</v>
      </c>
      <c r="ATY24" s="576" t="s">
        <v>1132</v>
      </c>
      <c r="ATZ24" s="576" t="s">
        <v>1132</v>
      </c>
      <c r="AUA24" s="576" t="s">
        <v>1132</v>
      </c>
      <c r="AUB24" s="576" t="s">
        <v>1132</v>
      </c>
      <c r="AUC24" s="576" t="s">
        <v>1132</v>
      </c>
      <c r="AUD24" s="576" t="s">
        <v>1132</v>
      </c>
      <c r="AUE24" s="576" t="s">
        <v>1132</v>
      </c>
      <c r="AUF24" s="576" t="s">
        <v>1132</v>
      </c>
      <c r="AUG24" s="576" t="s">
        <v>1132</v>
      </c>
      <c r="AUH24" s="576" t="s">
        <v>1132</v>
      </c>
      <c r="AUI24" s="576" t="s">
        <v>1132</v>
      </c>
      <c r="AUJ24" s="576" t="s">
        <v>1132</v>
      </c>
      <c r="AUK24" s="576" t="s">
        <v>1132</v>
      </c>
      <c r="AUL24" s="576" t="s">
        <v>1132</v>
      </c>
      <c r="AUM24" s="576" t="s">
        <v>1132</v>
      </c>
      <c r="AUN24" s="576" t="s">
        <v>1132</v>
      </c>
      <c r="AUO24" s="576" t="s">
        <v>1132</v>
      </c>
      <c r="AUP24" s="576" t="s">
        <v>1132</v>
      </c>
      <c r="AUQ24" s="576" t="s">
        <v>1132</v>
      </c>
      <c r="AUR24" s="576" t="s">
        <v>1132</v>
      </c>
      <c r="AUS24" s="576" t="s">
        <v>1132</v>
      </c>
      <c r="AUT24" s="576" t="s">
        <v>1132</v>
      </c>
      <c r="AUU24" s="576" t="s">
        <v>1132</v>
      </c>
      <c r="AUV24" s="576" t="s">
        <v>1132</v>
      </c>
      <c r="AUW24" s="576" t="s">
        <v>1132</v>
      </c>
      <c r="AUX24" s="576" t="s">
        <v>1132</v>
      </c>
      <c r="AUY24" s="576" t="s">
        <v>1132</v>
      </c>
      <c r="AUZ24" s="576" t="s">
        <v>1132</v>
      </c>
      <c r="AVA24" s="576" t="s">
        <v>1132</v>
      </c>
      <c r="AVB24" s="576" t="s">
        <v>1132</v>
      </c>
      <c r="AVC24" s="576" t="s">
        <v>1132</v>
      </c>
      <c r="AVD24" s="576" t="s">
        <v>1132</v>
      </c>
      <c r="AVE24" s="576" t="s">
        <v>1132</v>
      </c>
      <c r="AVF24" s="576" t="s">
        <v>1132</v>
      </c>
      <c r="AVG24" s="576" t="s">
        <v>1132</v>
      </c>
      <c r="AVH24" s="576" t="s">
        <v>1132</v>
      </c>
      <c r="AVI24" s="576" t="s">
        <v>1132</v>
      </c>
      <c r="AVJ24" s="576" t="s">
        <v>1132</v>
      </c>
      <c r="AVK24" s="576" t="s">
        <v>1132</v>
      </c>
      <c r="AVL24" s="576" t="s">
        <v>1132</v>
      </c>
      <c r="AVM24" s="576" t="s">
        <v>1132</v>
      </c>
      <c r="AVN24" s="576" t="s">
        <v>1132</v>
      </c>
      <c r="AVO24" s="576" t="s">
        <v>1132</v>
      </c>
      <c r="AVP24" s="576" t="s">
        <v>1132</v>
      </c>
      <c r="AVQ24" s="576" t="s">
        <v>1132</v>
      </c>
      <c r="AVR24" s="576" t="s">
        <v>1132</v>
      </c>
      <c r="AVS24" s="576" t="s">
        <v>1132</v>
      </c>
      <c r="AVT24" s="576" t="s">
        <v>1132</v>
      </c>
      <c r="AVU24" s="576" t="s">
        <v>1132</v>
      </c>
      <c r="AVV24" s="576" t="s">
        <v>1132</v>
      </c>
      <c r="AVW24" s="576" t="s">
        <v>1132</v>
      </c>
      <c r="AVX24" s="576" t="s">
        <v>1132</v>
      </c>
      <c r="AVY24" s="576" t="s">
        <v>1132</v>
      </c>
      <c r="AVZ24" s="576" t="s">
        <v>1132</v>
      </c>
      <c r="AWA24" s="576" t="s">
        <v>1132</v>
      </c>
      <c r="AWB24" s="576" t="s">
        <v>1132</v>
      </c>
      <c r="AWC24" s="576" t="s">
        <v>1132</v>
      </c>
      <c r="AWD24" s="576" t="s">
        <v>1132</v>
      </c>
      <c r="AWE24" s="576" t="s">
        <v>1132</v>
      </c>
      <c r="AWF24" s="576" t="s">
        <v>1132</v>
      </c>
      <c r="AWG24" s="576" t="s">
        <v>1132</v>
      </c>
      <c r="AWH24" s="576" t="s">
        <v>1132</v>
      </c>
      <c r="AWI24" s="576" t="s">
        <v>1132</v>
      </c>
      <c r="AWJ24" s="576" t="s">
        <v>1132</v>
      </c>
      <c r="AWK24" s="576" t="s">
        <v>1132</v>
      </c>
      <c r="AWL24" s="576" t="s">
        <v>1132</v>
      </c>
      <c r="AWM24" s="576" t="s">
        <v>1132</v>
      </c>
      <c r="AWN24" s="576" t="s">
        <v>1132</v>
      </c>
      <c r="AWO24" s="576" t="s">
        <v>1132</v>
      </c>
      <c r="AWP24" s="576" t="s">
        <v>1132</v>
      </c>
      <c r="AWQ24" s="576" t="s">
        <v>1132</v>
      </c>
      <c r="AWR24" s="576" t="s">
        <v>1132</v>
      </c>
      <c r="AWS24" s="576" t="s">
        <v>1132</v>
      </c>
      <c r="AWT24" s="576" t="s">
        <v>1132</v>
      </c>
      <c r="AWU24" s="576" t="s">
        <v>1132</v>
      </c>
      <c r="AWV24" s="576" t="s">
        <v>1132</v>
      </c>
      <c r="AWW24" s="576" t="s">
        <v>1132</v>
      </c>
      <c r="AWX24" s="576" t="s">
        <v>1132</v>
      </c>
      <c r="AWY24" s="576" t="s">
        <v>1132</v>
      </c>
      <c r="AWZ24" s="576" t="s">
        <v>1132</v>
      </c>
      <c r="AXA24" s="576" t="s">
        <v>1132</v>
      </c>
      <c r="AXB24" s="576" t="s">
        <v>1132</v>
      </c>
      <c r="AXC24" s="576" t="s">
        <v>1132</v>
      </c>
      <c r="AXD24" s="576" t="s">
        <v>1132</v>
      </c>
      <c r="AXE24" s="576" t="s">
        <v>1132</v>
      </c>
      <c r="AXF24" s="576" t="s">
        <v>1132</v>
      </c>
      <c r="AXG24" s="576" t="s">
        <v>1132</v>
      </c>
      <c r="AXH24" s="576" t="s">
        <v>1132</v>
      </c>
      <c r="AXI24" s="576" t="s">
        <v>1132</v>
      </c>
      <c r="AXJ24" s="576" t="s">
        <v>1132</v>
      </c>
      <c r="AXK24" s="576" t="s">
        <v>1132</v>
      </c>
      <c r="AXL24" s="576" t="s">
        <v>1132</v>
      </c>
      <c r="AXM24" s="576" t="s">
        <v>1132</v>
      </c>
      <c r="AXN24" s="576" t="s">
        <v>1132</v>
      </c>
      <c r="AXO24" s="576" t="s">
        <v>1132</v>
      </c>
      <c r="AXP24" s="576" t="s">
        <v>1132</v>
      </c>
      <c r="AXQ24" s="576" t="s">
        <v>1132</v>
      </c>
      <c r="AXR24" s="576" t="s">
        <v>1132</v>
      </c>
      <c r="AXS24" s="576" t="s">
        <v>1132</v>
      </c>
      <c r="AXT24" s="576" t="s">
        <v>1132</v>
      </c>
      <c r="AXU24" s="576" t="s">
        <v>1132</v>
      </c>
      <c r="AXV24" s="576" t="s">
        <v>1132</v>
      </c>
      <c r="AXW24" s="576" t="s">
        <v>1132</v>
      </c>
      <c r="AXX24" s="576" t="s">
        <v>1132</v>
      </c>
      <c r="AXY24" s="576" t="s">
        <v>1132</v>
      </c>
      <c r="AXZ24" s="576" t="s">
        <v>1132</v>
      </c>
      <c r="AYA24" s="576" t="s">
        <v>1132</v>
      </c>
      <c r="AYB24" s="576" t="s">
        <v>1132</v>
      </c>
      <c r="AYC24" s="576" t="s">
        <v>1132</v>
      </c>
      <c r="AYD24" s="576" t="s">
        <v>1132</v>
      </c>
      <c r="AYE24" s="576" t="s">
        <v>1132</v>
      </c>
      <c r="AYF24" s="576" t="s">
        <v>1132</v>
      </c>
      <c r="AYG24" s="576" t="s">
        <v>1132</v>
      </c>
      <c r="AYH24" s="576" t="s">
        <v>1132</v>
      </c>
      <c r="AYI24" s="576" t="s">
        <v>1132</v>
      </c>
      <c r="AYJ24" s="576" t="s">
        <v>1132</v>
      </c>
      <c r="AYK24" s="576" t="s">
        <v>1132</v>
      </c>
      <c r="AYL24" s="576" t="s">
        <v>1132</v>
      </c>
      <c r="AYM24" s="576" t="s">
        <v>1132</v>
      </c>
      <c r="AYN24" s="576" t="s">
        <v>1132</v>
      </c>
      <c r="AYO24" s="576" t="s">
        <v>1132</v>
      </c>
      <c r="AYP24" s="576" t="s">
        <v>1132</v>
      </c>
      <c r="AYQ24" s="576" t="s">
        <v>1132</v>
      </c>
      <c r="AYR24" s="576" t="s">
        <v>1132</v>
      </c>
      <c r="AYS24" s="576" t="s">
        <v>1132</v>
      </c>
      <c r="AYT24" s="576" t="s">
        <v>1132</v>
      </c>
      <c r="AYU24" s="576" t="s">
        <v>1132</v>
      </c>
      <c r="AYV24" s="576" t="s">
        <v>1132</v>
      </c>
      <c r="AYW24" s="576" t="s">
        <v>1132</v>
      </c>
      <c r="AYX24" s="576" t="s">
        <v>1132</v>
      </c>
      <c r="AYY24" s="576" t="s">
        <v>1132</v>
      </c>
      <c r="AYZ24" s="576" t="s">
        <v>1132</v>
      </c>
      <c r="AZA24" s="576" t="s">
        <v>1132</v>
      </c>
      <c r="AZB24" s="576" t="s">
        <v>1132</v>
      </c>
      <c r="AZC24" s="576" t="s">
        <v>1132</v>
      </c>
      <c r="AZD24" s="576" t="s">
        <v>1132</v>
      </c>
      <c r="AZE24" s="576" t="s">
        <v>1132</v>
      </c>
      <c r="AZF24" s="576" t="s">
        <v>1132</v>
      </c>
      <c r="AZG24" s="576" t="s">
        <v>1132</v>
      </c>
      <c r="AZH24" s="576" t="s">
        <v>1132</v>
      </c>
      <c r="AZI24" s="576" t="s">
        <v>1132</v>
      </c>
      <c r="AZJ24" s="576" t="s">
        <v>1132</v>
      </c>
      <c r="AZK24" s="576" t="s">
        <v>1132</v>
      </c>
      <c r="AZL24" s="576" t="s">
        <v>1132</v>
      </c>
      <c r="AZM24" s="576" t="s">
        <v>1132</v>
      </c>
      <c r="AZN24" s="576" t="s">
        <v>1132</v>
      </c>
      <c r="AZO24" s="576" t="s">
        <v>1132</v>
      </c>
      <c r="AZP24" s="576" t="s">
        <v>1132</v>
      </c>
      <c r="AZQ24" s="576" t="s">
        <v>1132</v>
      </c>
      <c r="AZR24" s="576" t="s">
        <v>1132</v>
      </c>
      <c r="AZS24" s="576" t="s">
        <v>1132</v>
      </c>
      <c r="AZT24" s="576" t="s">
        <v>1132</v>
      </c>
      <c r="AZU24" s="576" t="s">
        <v>1132</v>
      </c>
      <c r="AZV24" s="576" t="s">
        <v>1132</v>
      </c>
      <c r="AZW24" s="576" t="s">
        <v>1132</v>
      </c>
      <c r="AZX24" s="576" t="s">
        <v>1132</v>
      </c>
      <c r="AZY24" s="576" t="s">
        <v>1132</v>
      </c>
      <c r="AZZ24" s="576" t="s">
        <v>1132</v>
      </c>
      <c r="BAA24" s="576" t="s">
        <v>1132</v>
      </c>
      <c r="BAB24" s="576" t="s">
        <v>1132</v>
      </c>
      <c r="BAC24" s="576" t="s">
        <v>1132</v>
      </c>
      <c r="BAD24" s="576" t="s">
        <v>1132</v>
      </c>
      <c r="BAE24" s="576" t="s">
        <v>1132</v>
      </c>
      <c r="BAF24" s="576" t="s">
        <v>1132</v>
      </c>
      <c r="BAG24" s="576" t="s">
        <v>1132</v>
      </c>
      <c r="BAH24" s="576" t="s">
        <v>1132</v>
      </c>
      <c r="BAI24" s="576" t="s">
        <v>1132</v>
      </c>
      <c r="BAJ24" s="576" t="s">
        <v>1132</v>
      </c>
      <c r="BAK24" s="576" t="s">
        <v>1132</v>
      </c>
      <c r="BAL24" s="576" t="s">
        <v>1132</v>
      </c>
      <c r="BAM24" s="576" t="s">
        <v>1132</v>
      </c>
      <c r="BAN24" s="576" t="s">
        <v>1132</v>
      </c>
      <c r="BAO24" s="576" t="s">
        <v>1132</v>
      </c>
      <c r="BAP24" s="576" t="s">
        <v>1132</v>
      </c>
      <c r="BAQ24" s="576" t="s">
        <v>1132</v>
      </c>
      <c r="BAR24" s="576" t="s">
        <v>1132</v>
      </c>
      <c r="BAS24" s="576" t="s">
        <v>1132</v>
      </c>
      <c r="BAT24" s="576" t="s">
        <v>1132</v>
      </c>
      <c r="BAU24" s="576" t="s">
        <v>1132</v>
      </c>
      <c r="BAV24" s="576" t="s">
        <v>1132</v>
      </c>
      <c r="BAW24" s="576" t="s">
        <v>1132</v>
      </c>
      <c r="BAX24" s="576" t="s">
        <v>1132</v>
      </c>
      <c r="BAY24" s="576" t="s">
        <v>1132</v>
      </c>
      <c r="BAZ24" s="576" t="s">
        <v>1132</v>
      </c>
      <c r="BBA24" s="576" t="s">
        <v>1132</v>
      </c>
      <c r="BBB24" s="576" t="s">
        <v>1132</v>
      </c>
      <c r="BBC24" s="576" t="s">
        <v>1132</v>
      </c>
      <c r="BBD24" s="576" t="s">
        <v>1132</v>
      </c>
      <c r="BBE24" s="576" t="s">
        <v>1132</v>
      </c>
      <c r="BBF24" s="576" t="s">
        <v>1132</v>
      </c>
      <c r="BBG24" s="576" t="s">
        <v>1132</v>
      </c>
      <c r="BBH24" s="576" t="s">
        <v>1132</v>
      </c>
      <c r="BBI24" s="576" t="s">
        <v>1132</v>
      </c>
      <c r="BBJ24" s="576" t="s">
        <v>1132</v>
      </c>
      <c r="BBK24" s="576" t="s">
        <v>1132</v>
      </c>
      <c r="BBL24" s="576" t="s">
        <v>1132</v>
      </c>
      <c r="BBM24" s="576" t="s">
        <v>1132</v>
      </c>
      <c r="BBN24" s="576" t="s">
        <v>1132</v>
      </c>
      <c r="BBO24" s="576" t="s">
        <v>1132</v>
      </c>
      <c r="BBP24" s="576" t="s">
        <v>1132</v>
      </c>
      <c r="BBQ24" s="576" t="s">
        <v>1132</v>
      </c>
      <c r="BBR24" s="576" t="s">
        <v>1132</v>
      </c>
      <c r="BBS24" s="576" t="s">
        <v>1132</v>
      </c>
      <c r="BBT24" s="576" t="s">
        <v>1132</v>
      </c>
      <c r="BBU24" s="576" t="s">
        <v>1132</v>
      </c>
      <c r="BBV24" s="576" t="s">
        <v>1132</v>
      </c>
      <c r="BBW24" s="576" t="s">
        <v>1132</v>
      </c>
      <c r="BBX24" s="576" t="s">
        <v>1132</v>
      </c>
      <c r="BBY24" s="576" t="s">
        <v>1132</v>
      </c>
      <c r="BBZ24" s="576" t="s">
        <v>1132</v>
      </c>
      <c r="BCA24" s="576" t="s">
        <v>1132</v>
      </c>
      <c r="BCB24" s="576" t="s">
        <v>1132</v>
      </c>
      <c r="BCC24" s="576" t="s">
        <v>1132</v>
      </c>
      <c r="BCD24" s="576" t="s">
        <v>1132</v>
      </c>
      <c r="BCE24" s="576" t="s">
        <v>1132</v>
      </c>
      <c r="BCF24" s="576" t="s">
        <v>1132</v>
      </c>
      <c r="BCG24" s="576" t="s">
        <v>1132</v>
      </c>
      <c r="BCH24" s="576" t="s">
        <v>1132</v>
      </c>
      <c r="BCI24" s="576" t="s">
        <v>1132</v>
      </c>
      <c r="BCJ24" s="576" t="s">
        <v>1132</v>
      </c>
      <c r="BCK24" s="576" t="s">
        <v>1132</v>
      </c>
      <c r="BCL24" s="576" t="s">
        <v>1132</v>
      </c>
      <c r="BCM24" s="576" t="s">
        <v>1132</v>
      </c>
      <c r="BCN24" s="576" t="s">
        <v>1132</v>
      </c>
      <c r="BCO24" s="576" t="s">
        <v>1132</v>
      </c>
      <c r="BCP24" s="576" t="s">
        <v>1132</v>
      </c>
      <c r="BCQ24" s="576" t="s">
        <v>1132</v>
      </c>
      <c r="BCR24" s="576" t="s">
        <v>1132</v>
      </c>
      <c r="BCS24" s="576" t="s">
        <v>1132</v>
      </c>
      <c r="BCT24" s="576" t="s">
        <v>1132</v>
      </c>
      <c r="BCU24" s="576" t="s">
        <v>1132</v>
      </c>
      <c r="BCV24" s="576" t="s">
        <v>1132</v>
      </c>
      <c r="BCW24" s="576" t="s">
        <v>1132</v>
      </c>
      <c r="BCX24" s="576" t="s">
        <v>1132</v>
      </c>
      <c r="BCY24" s="576" t="s">
        <v>1132</v>
      </c>
      <c r="BCZ24" s="576" t="s">
        <v>1132</v>
      </c>
      <c r="BDA24" s="576" t="s">
        <v>1132</v>
      </c>
      <c r="BDB24" s="576" t="s">
        <v>1132</v>
      </c>
      <c r="BDC24" s="576" t="s">
        <v>1132</v>
      </c>
      <c r="BDD24" s="576" t="s">
        <v>1132</v>
      </c>
      <c r="BDE24" s="576" t="s">
        <v>1132</v>
      </c>
      <c r="BDF24" s="576" t="s">
        <v>1132</v>
      </c>
      <c r="BDG24" s="576" t="s">
        <v>1132</v>
      </c>
      <c r="BDH24" s="576" t="s">
        <v>1132</v>
      </c>
      <c r="BDI24" s="576" t="s">
        <v>1132</v>
      </c>
      <c r="BDJ24" s="576" t="s">
        <v>1132</v>
      </c>
      <c r="BDK24" s="576" t="s">
        <v>1132</v>
      </c>
      <c r="BDL24" s="576" t="s">
        <v>1132</v>
      </c>
      <c r="BDM24" s="576" t="s">
        <v>1132</v>
      </c>
      <c r="BDN24" s="576" t="s">
        <v>1132</v>
      </c>
      <c r="BDO24" s="576" t="s">
        <v>1132</v>
      </c>
      <c r="BDP24" s="576" t="s">
        <v>1132</v>
      </c>
      <c r="BDQ24" s="576" t="s">
        <v>1132</v>
      </c>
      <c r="BDR24" s="576" t="s">
        <v>1132</v>
      </c>
      <c r="BDS24" s="576" t="s">
        <v>1132</v>
      </c>
      <c r="BDT24" s="576" t="s">
        <v>1132</v>
      </c>
      <c r="BDU24" s="576" t="s">
        <v>1132</v>
      </c>
      <c r="BDV24" s="576" t="s">
        <v>1132</v>
      </c>
      <c r="BDW24" s="576" t="s">
        <v>1132</v>
      </c>
      <c r="BDX24" s="576" t="s">
        <v>1132</v>
      </c>
      <c r="BDY24" s="576" t="s">
        <v>1132</v>
      </c>
      <c r="BDZ24" s="576" t="s">
        <v>1132</v>
      </c>
      <c r="BEA24" s="576" t="s">
        <v>1132</v>
      </c>
      <c r="BEB24" s="576" t="s">
        <v>1132</v>
      </c>
      <c r="BEC24" s="576" t="s">
        <v>1132</v>
      </c>
      <c r="BED24" s="576" t="s">
        <v>1132</v>
      </c>
      <c r="BEE24" s="576" t="s">
        <v>1132</v>
      </c>
      <c r="BEF24" s="576" t="s">
        <v>1132</v>
      </c>
      <c r="BEG24" s="576" t="s">
        <v>1132</v>
      </c>
      <c r="BEH24" s="576" t="s">
        <v>1132</v>
      </c>
      <c r="BEI24" s="576" t="s">
        <v>1132</v>
      </c>
      <c r="BEJ24" s="576" t="s">
        <v>1132</v>
      </c>
      <c r="BEK24" s="576" t="s">
        <v>1132</v>
      </c>
      <c r="BEL24" s="576" t="s">
        <v>1132</v>
      </c>
      <c r="BEM24" s="576" t="s">
        <v>1132</v>
      </c>
      <c r="BEN24" s="576" t="s">
        <v>1132</v>
      </c>
      <c r="BEO24" s="576" t="s">
        <v>1132</v>
      </c>
      <c r="BEP24" s="576" t="s">
        <v>1132</v>
      </c>
      <c r="BEQ24" s="576" t="s">
        <v>1132</v>
      </c>
      <c r="BER24" s="576" t="s">
        <v>1132</v>
      </c>
      <c r="BES24" s="576" t="s">
        <v>1132</v>
      </c>
      <c r="BET24" s="576" t="s">
        <v>1132</v>
      </c>
      <c r="BEU24" s="576" t="s">
        <v>1132</v>
      </c>
      <c r="BEV24" s="576" t="s">
        <v>1132</v>
      </c>
      <c r="BEW24" s="576" t="s">
        <v>1132</v>
      </c>
      <c r="BEX24" s="576" t="s">
        <v>1132</v>
      </c>
      <c r="BEY24" s="576" t="s">
        <v>1132</v>
      </c>
      <c r="BEZ24" s="576" t="s">
        <v>1132</v>
      </c>
      <c r="BFA24" s="576" t="s">
        <v>1132</v>
      </c>
      <c r="BFB24" s="576" t="s">
        <v>1132</v>
      </c>
      <c r="BFC24" s="576" t="s">
        <v>1132</v>
      </c>
      <c r="BFD24" s="576" t="s">
        <v>1132</v>
      </c>
      <c r="BFE24" s="576" t="s">
        <v>1132</v>
      </c>
      <c r="BFF24" s="576" t="s">
        <v>1132</v>
      </c>
      <c r="BFG24" s="576" t="s">
        <v>1132</v>
      </c>
      <c r="BFH24" s="576" t="s">
        <v>1132</v>
      </c>
      <c r="BFI24" s="576" t="s">
        <v>1132</v>
      </c>
      <c r="BFJ24" s="576" t="s">
        <v>1132</v>
      </c>
      <c r="BFK24" s="576" t="s">
        <v>1132</v>
      </c>
      <c r="BFL24" s="576" t="s">
        <v>1132</v>
      </c>
      <c r="BFM24" s="576" t="s">
        <v>1132</v>
      </c>
      <c r="BFN24" s="576" t="s">
        <v>1132</v>
      </c>
      <c r="BFO24" s="576" t="s">
        <v>1132</v>
      </c>
      <c r="BFP24" s="576" t="s">
        <v>1132</v>
      </c>
      <c r="BFQ24" s="576" t="s">
        <v>1132</v>
      </c>
      <c r="BFR24" s="576" t="s">
        <v>1132</v>
      </c>
      <c r="BFS24" s="576" t="s">
        <v>1132</v>
      </c>
      <c r="BFT24" s="576" t="s">
        <v>1132</v>
      </c>
      <c r="BFU24" s="576" t="s">
        <v>1132</v>
      </c>
      <c r="BFV24" s="576" t="s">
        <v>1132</v>
      </c>
      <c r="BFW24" s="576" t="s">
        <v>1132</v>
      </c>
      <c r="BFX24" s="576" t="s">
        <v>1132</v>
      </c>
      <c r="BFY24" s="576" t="s">
        <v>1132</v>
      </c>
      <c r="BFZ24" s="576" t="s">
        <v>1132</v>
      </c>
      <c r="BGA24" s="576" t="s">
        <v>1132</v>
      </c>
      <c r="BGB24" s="576" t="s">
        <v>1132</v>
      </c>
      <c r="BGC24" s="576" t="s">
        <v>1132</v>
      </c>
      <c r="BGD24" s="576" t="s">
        <v>1132</v>
      </c>
      <c r="BGE24" s="576" t="s">
        <v>1132</v>
      </c>
      <c r="BGF24" s="576" t="s">
        <v>1132</v>
      </c>
      <c r="BGG24" s="576" t="s">
        <v>1132</v>
      </c>
      <c r="BGH24" s="576" t="s">
        <v>1132</v>
      </c>
      <c r="BGI24" s="576" t="s">
        <v>1132</v>
      </c>
      <c r="BGJ24" s="576" t="s">
        <v>1132</v>
      </c>
      <c r="BGK24" s="576" t="s">
        <v>1132</v>
      </c>
      <c r="BGL24" s="576" t="s">
        <v>1132</v>
      </c>
      <c r="BGM24" s="576" t="s">
        <v>1132</v>
      </c>
      <c r="BGN24" s="576" t="s">
        <v>1132</v>
      </c>
      <c r="BGO24" s="576" t="s">
        <v>1132</v>
      </c>
      <c r="BGP24" s="576" t="s">
        <v>1132</v>
      </c>
      <c r="BGQ24" s="576" t="s">
        <v>1132</v>
      </c>
      <c r="BGR24" s="576" t="s">
        <v>1132</v>
      </c>
      <c r="BGS24" s="576" t="s">
        <v>1132</v>
      </c>
      <c r="BGT24" s="576" t="s">
        <v>1132</v>
      </c>
      <c r="BGU24" s="576" t="s">
        <v>1132</v>
      </c>
      <c r="BGV24" s="576" t="s">
        <v>1132</v>
      </c>
      <c r="BGW24" s="576" t="s">
        <v>1132</v>
      </c>
      <c r="BGX24" s="576" t="s">
        <v>1132</v>
      </c>
      <c r="BGY24" s="576" t="s">
        <v>1132</v>
      </c>
      <c r="BGZ24" s="576" t="s">
        <v>1132</v>
      </c>
      <c r="BHA24" s="576" t="s">
        <v>1132</v>
      </c>
      <c r="BHB24" s="576" t="s">
        <v>1132</v>
      </c>
      <c r="BHC24" s="576" t="s">
        <v>1132</v>
      </c>
      <c r="BHD24" s="576" t="s">
        <v>1132</v>
      </c>
      <c r="BHE24" s="576" t="s">
        <v>1132</v>
      </c>
      <c r="BHF24" s="576" t="s">
        <v>1132</v>
      </c>
      <c r="BHG24" s="576" t="s">
        <v>1132</v>
      </c>
      <c r="BHH24" s="576" t="s">
        <v>1132</v>
      </c>
      <c r="BHI24" s="576" t="s">
        <v>1132</v>
      </c>
      <c r="BHJ24" s="576" t="s">
        <v>1132</v>
      </c>
      <c r="BHK24" s="576" t="s">
        <v>1132</v>
      </c>
      <c r="BHL24" s="576" t="s">
        <v>1132</v>
      </c>
      <c r="BHM24" s="576" t="s">
        <v>1132</v>
      </c>
      <c r="BHN24" s="576" t="s">
        <v>1132</v>
      </c>
      <c r="BHO24" s="576" t="s">
        <v>1132</v>
      </c>
      <c r="BHP24" s="576" t="s">
        <v>1132</v>
      </c>
      <c r="BHQ24" s="576" t="s">
        <v>1132</v>
      </c>
      <c r="BHR24" s="576" t="s">
        <v>1132</v>
      </c>
      <c r="BHS24" s="576" t="s">
        <v>1132</v>
      </c>
      <c r="BHT24" s="576" t="s">
        <v>1132</v>
      </c>
      <c r="BHU24" s="576" t="s">
        <v>1132</v>
      </c>
      <c r="BHV24" s="576" t="s">
        <v>1132</v>
      </c>
      <c r="BHW24" s="576" t="s">
        <v>1132</v>
      </c>
      <c r="BHX24" s="576" t="s">
        <v>1132</v>
      </c>
      <c r="BHY24" s="576" t="s">
        <v>1132</v>
      </c>
      <c r="BHZ24" s="576" t="s">
        <v>1132</v>
      </c>
      <c r="BIA24" s="576" t="s">
        <v>1132</v>
      </c>
      <c r="BIB24" s="576" t="s">
        <v>1132</v>
      </c>
      <c r="BIC24" s="576" t="s">
        <v>1132</v>
      </c>
      <c r="BID24" s="576" t="s">
        <v>1132</v>
      </c>
      <c r="BIE24" s="576" t="s">
        <v>1132</v>
      </c>
      <c r="BIF24" s="576" t="s">
        <v>1132</v>
      </c>
      <c r="BIG24" s="576" t="s">
        <v>1132</v>
      </c>
      <c r="BIH24" s="576" t="s">
        <v>1132</v>
      </c>
      <c r="BII24" s="576" t="s">
        <v>1132</v>
      </c>
      <c r="BIJ24" s="576" t="s">
        <v>1132</v>
      </c>
      <c r="BIK24" s="576" t="s">
        <v>1132</v>
      </c>
      <c r="BIL24" s="576" t="s">
        <v>1132</v>
      </c>
      <c r="BIM24" s="576" t="s">
        <v>1132</v>
      </c>
      <c r="BIN24" s="576" t="s">
        <v>1132</v>
      </c>
      <c r="BIO24" s="576" t="s">
        <v>1132</v>
      </c>
      <c r="BIP24" s="576" t="s">
        <v>1132</v>
      </c>
      <c r="BIQ24" s="576" t="s">
        <v>1132</v>
      </c>
      <c r="BIR24" s="576" t="s">
        <v>1132</v>
      </c>
      <c r="BIS24" s="576" t="s">
        <v>1132</v>
      </c>
      <c r="BIT24" s="576" t="s">
        <v>1132</v>
      </c>
      <c r="BIU24" s="576" t="s">
        <v>1132</v>
      </c>
      <c r="BIV24" s="576" t="s">
        <v>1132</v>
      </c>
      <c r="BIW24" s="576" t="s">
        <v>1132</v>
      </c>
      <c r="BIX24" s="576" t="s">
        <v>1132</v>
      </c>
      <c r="BIY24" s="576" t="s">
        <v>1132</v>
      </c>
      <c r="BIZ24" s="576" t="s">
        <v>1132</v>
      </c>
      <c r="BJA24" s="576" t="s">
        <v>1132</v>
      </c>
      <c r="BJB24" s="576" t="s">
        <v>1132</v>
      </c>
      <c r="BJC24" s="576" t="s">
        <v>1132</v>
      </c>
      <c r="BJD24" s="576" t="s">
        <v>1132</v>
      </c>
      <c r="BJE24" s="576" t="s">
        <v>1132</v>
      </c>
      <c r="BJF24" s="576" t="s">
        <v>1132</v>
      </c>
      <c r="BJG24" s="576" t="s">
        <v>1132</v>
      </c>
      <c r="BJH24" s="576" t="s">
        <v>1132</v>
      </c>
      <c r="BJI24" s="576" t="s">
        <v>1132</v>
      </c>
      <c r="BJJ24" s="576" t="s">
        <v>1132</v>
      </c>
      <c r="BJK24" s="576" t="s">
        <v>1132</v>
      </c>
      <c r="BJL24" s="576" t="s">
        <v>1132</v>
      </c>
      <c r="BJM24" s="576" t="s">
        <v>1132</v>
      </c>
      <c r="BJN24" s="576" t="s">
        <v>1132</v>
      </c>
      <c r="BJO24" s="576" t="s">
        <v>1132</v>
      </c>
      <c r="BJP24" s="576" t="s">
        <v>1132</v>
      </c>
      <c r="BJQ24" s="576" t="s">
        <v>1132</v>
      </c>
      <c r="BJR24" s="576" t="s">
        <v>1132</v>
      </c>
      <c r="BJS24" s="576" t="s">
        <v>1132</v>
      </c>
      <c r="BJT24" s="576" t="s">
        <v>1132</v>
      </c>
      <c r="BJU24" s="576" t="s">
        <v>1132</v>
      </c>
      <c r="BJV24" s="576" t="s">
        <v>1132</v>
      </c>
      <c r="BJW24" s="576" t="s">
        <v>1132</v>
      </c>
      <c r="BJX24" s="576" t="s">
        <v>1132</v>
      </c>
      <c r="BJY24" s="576" t="s">
        <v>1132</v>
      </c>
      <c r="BJZ24" s="576" t="s">
        <v>1132</v>
      </c>
      <c r="BKA24" s="576" t="s">
        <v>1132</v>
      </c>
      <c r="BKB24" s="576" t="s">
        <v>1132</v>
      </c>
      <c r="BKC24" s="576" t="s">
        <v>1132</v>
      </c>
      <c r="BKD24" s="576" t="s">
        <v>1132</v>
      </c>
      <c r="BKE24" s="576" t="s">
        <v>1132</v>
      </c>
      <c r="BKF24" s="576" t="s">
        <v>1132</v>
      </c>
      <c r="BKG24" s="576" t="s">
        <v>1132</v>
      </c>
      <c r="BKH24" s="576" t="s">
        <v>1132</v>
      </c>
      <c r="BKI24" s="576" t="s">
        <v>1132</v>
      </c>
      <c r="BKJ24" s="576" t="s">
        <v>1132</v>
      </c>
      <c r="BKK24" s="576" t="s">
        <v>1132</v>
      </c>
      <c r="BKL24" s="576" t="s">
        <v>1132</v>
      </c>
      <c r="BKM24" s="576" t="s">
        <v>1132</v>
      </c>
      <c r="BKN24" s="576" t="s">
        <v>1132</v>
      </c>
      <c r="BKO24" s="576" t="s">
        <v>1132</v>
      </c>
      <c r="BKP24" s="576" t="s">
        <v>1132</v>
      </c>
      <c r="BKQ24" s="576" t="s">
        <v>1132</v>
      </c>
      <c r="BKR24" s="576" t="s">
        <v>1132</v>
      </c>
      <c r="BKS24" s="576" t="s">
        <v>1132</v>
      </c>
      <c r="BKT24" s="576" t="s">
        <v>1132</v>
      </c>
      <c r="BKU24" s="576" t="s">
        <v>1132</v>
      </c>
      <c r="BKV24" s="576" t="s">
        <v>1132</v>
      </c>
      <c r="BKW24" s="576" t="s">
        <v>1132</v>
      </c>
      <c r="BKX24" s="576" t="s">
        <v>1132</v>
      </c>
      <c r="BKY24" s="576" t="s">
        <v>1132</v>
      </c>
      <c r="BKZ24" s="576" t="s">
        <v>1132</v>
      </c>
      <c r="BLA24" s="576" t="s">
        <v>1132</v>
      </c>
      <c r="BLB24" s="576" t="s">
        <v>1132</v>
      </c>
      <c r="BLC24" s="576" t="s">
        <v>1132</v>
      </c>
      <c r="BLD24" s="576" t="s">
        <v>1132</v>
      </c>
      <c r="BLE24" s="576" t="s">
        <v>1132</v>
      </c>
      <c r="BLF24" s="576" t="s">
        <v>1132</v>
      </c>
      <c r="BLG24" s="576" t="s">
        <v>1132</v>
      </c>
      <c r="BLH24" s="576" t="s">
        <v>1132</v>
      </c>
      <c r="BLI24" s="576" t="s">
        <v>1132</v>
      </c>
      <c r="BLJ24" s="576" t="s">
        <v>1132</v>
      </c>
      <c r="BLK24" s="576" t="s">
        <v>1132</v>
      </c>
      <c r="BLL24" s="576" t="s">
        <v>1132</v>
      </c>
      <c r="BLM24" s="576" t="s">
        <v>1132</v>
      </c>
      <c r="BLN24" s="576" t="s">
        <v>1132</v>
      </c>
      <c r="BLO24" s="576" t="s">
        <v>1132</v>
      </c>
      <c r="BLP24" s="576" t="s">
        <v>1132</v>
      </c>
      <c r="BLQ24" s="576" t="s">
        <v>1132</v>
      </c>
      <c r="BLR24" s="576" t="s">
        <v>1132</v>
      </c>
      <c r="BLS24" s="576" t="s">
        <v>1132</v>
      </c>
      <c r="BLT24" s="576" t="s">
        <v>1132</v>
      </c>
      <c r="BLU24" s="576" t="s">
        <v>1132</v>
      </c>
      <c r="BLV24" s="576" t="s">
        <v>1132</v>
      </c>
      <c r="BLW24" s="576" t="s">
        <v>1132</v>
      </c>
      <c r="BLX24" s="576" t="s">
        <v>1132</v>
      </c>
      <c r="BLY24" s="576" t="s">
        <v>1132</v>
      </c>
      <c r="BLZ24" s="576" t="s">
        <v>1132</v>
      </c>
      <c r="BMA24" s="576" t="s">
        <v>1132</v>
      </c>
      <c r="BMB24" s="576" t="s">
        <v>1132</v>
      </c>
      <c r="BMC24" s="576" t="s">
        <v>1132</v>
      </c>
      <c r="BMD24" s="576" t="s">
        <v>1132</v>
      </c>
      <c r="BME24" s="576" t="s">
        <v>1132</v>
      </c>
      <c r="BMF24" s="576" t="s">
        <v>1132</v>
      </c>
      <c r="BMG24" s="576" t="s">
        <v>1132</v>
      </c>
      <c r="BMH24" s="576" t="s">
        <v>1132</v>
      </c>
      <c r="BMI24" s="576" t="s">
        <v>1132</v>
      </c>
      <c r="BMJ24" s="576" t="s">
        <v>1132</v>
      </c>
      <c r="BMK24" s="576" t="s">
        <v>1132</v>
      </c>
      <c r="BML24" s="576" t="s">
        <v>1132</v>
      </c>
      <c r="BMM24" s="576" t="s">
        <v>1132</v>
      </c>
      <c r="BMN24" s="576" t="s">
        <v>1132</v>
      </c>
      <c r="BMO24" s="576" t="s">
        <v>1132</v>
      </c>
      <c r="BMP24" s="576" t="s">
        <v>1132</v>
      </c>
      <c r="BMQ24" s="576" t="s">
        <v>1132</v>
      </c>
      <c r="BMR24" s="576" t="s">
        <v>1132</v>
      </c>
      <c r="BMS24" s="576" t="s">
        <v>1132</v>
      </c>
      <c r="BMT24" s="576" t="s">
        <v>1132</v>
      </c>
      <c r="BMU24" s="576" t="s">
        <v>1132</v>
      </c>
      <c r="BMV24" s="576" t="s">
        <v>1132</v>
      </c>
      <c r="BMW24" s="576" t="s">
        <v>1132</v>
      </c>
      <c r="BMX24" s="576" t="s">
        <v>1132</v>
      </c>
      <c r="BMY24" s="576" t="s">
        <v>1132</v>
      </c>
      <c r="BMZ24" s="576" t="s">
        <v>1132</v>
      </c>
      <c r="BNA24" s="576" t="s">
        <v>1132</v>
      </c>
      <c r="BNB24" s="576" t="s">
        <v>1132</v>
      </c>
      <c r="BNC24" s="576" t="s">
        <v>1132</v>
      </c>
      <c r="BND24" s="576" t="s">
        <v>1132</v>
      </c>
      <c r="BNE24" s="576" t="s">
        <v>1132</v>
      </c>
      <c r="BNF24" s="576" t="s">
        <v>1132</v>
      </c>
      <c r="BNG24" s="576" t="s">
        <v>1132</v>
      </c>
      <c r="BNH24" s="576" t="s">
        <v>1132</v>
      </c>
      <c r="BNI24" s="576" t="s">
        <v>1132</v>
      </c>
      <c r="BNJ24" s="576" t="s">
        <v>1132</v>
      </c>
      <c r="BNK24" s="576" t="s">
        <v>1132</v>
      </c>
      <c r="BNL24" s="576" t="s">
        <v>1132</v>
      </c>
      <c r="BNM24" s="576" t="s">
        <v>1132</v>
      </c>
      <c r="BNN24" s="576" t="s">
        <v>1132</v>
      </c>
      <c r="BNO24" s="576" t="s">
        <v>1132</v>
      </c>
      <c r="BNP24" s="576" t="s">
        <v>1132</v>
      </c>
      <c r="BNQ24" s="576" t="s">
        <v>1132</v>
      </c>
      <c r="BNR24" s="576" t="s">
        <v>1132</v>
      </c>
      <c r="BNS24" s="576" t="s">
        <v>1132</v>
      </c>
      <c r="BNT24" s="576" t="s">
        <v>1132</v>
      </c>
      <c r="BNU24" s="576" t="s">
        <v>1132</v>
      </c>
      <c r="BNV24" s="576" t="s">
        <v>1132</v>
      </c>
      <c r="BNW24" s="576" t="s">
        <v>1132</v>
      </c>
      <c r="BNX24" s="576" t="s">
        <v>1132</v>
      </c>
      <c r="BNY24" s="576" t="s">
        <v>1132</v>
      </c>
      <c r="BNZ24" s="576" t="s">
        <v>1132</v>
      </c>
      <c r="BOA24" s="576" t="s">
        <v>1132</v>
      </c>
      <c r="BOB24" s="576" t="s">
        <v>1132</v>
      </c>
      <c r="BOC24" s="576" t="s">
        <v>1132</v>
      </c>
      <c r="BOD24" s="576" t="s">
        <v>1132</v>
      </c>
      <c r="BOE24" s="576" t="s">
        <v>1132</v>
      </c>
      <c r="BOF24" s="576" t="s">
        <v>1132</v>
      </c>
      <c r="BOG24" s="576" t="s">
        <v>1132</v>
      </c>
      <c r="BOH24" s="576" t="s">
        <v>1132</v>
      </c>
      <c r="BOI24" s="576" t="s">
        <v>1132</v>
      </c>
      <c r="BOJ24" s="576" t="s">
        <v>1132</v>
      </c>
      <c r="BOK24" s="576" t="s">
        <v>1132</v>
      </c>
      <c r="BOL24" s="576" t="s">
        <v>1132</v>
      </c>
      <c r="BOM24" s="576" t="s">
        <v>1132</v>
      </c>
      <c r="BON24" s="576" t="s">
        <v>1132</v>
      </c>
      <c r="BOO24" s="576" t="s">
        <v>1132</v>
      </c>
      <c r="BOP24" s="576" t="s">
        <v>1132</v>
      </c>
      <c r="BOQ24" s="576" t="s">
        <v>1132</v>
      </c>
      <c r="BOR24" s="576" t="s">
        <v>1132</v>
      </c>
      <c r="BOS24" s="576" t="s">
        <v>1132</v>
      </c>
      <c r="BOT24" s="576" t="s">
        <v>1132</v>
      </c>
      <c r="BOV24" s="576" t="s">
        <v>1132</v>
      </c>
      <c r="BOW24" s="576" t="s">
        <v>1132</v>
      </c>
      <c r="BOX24" s="576" t="s">
        <v>1132</v>
      </c>
      <c r="BOY24" s="576" t="s">
        <v>1132</v>
      </c>
      <c r="BOZ24" s="576" t="s">
        <v>1132</v>
      </c>
      <c r="BPA24" s="576" t="s">
        <v>1132</v>
      </c>
      <c r="BPB24" s="576" t="s">
        <v>1132</v>
      </c>
      <c r="BPC24" s="576" t="s">
        <v>1132</v>
      </c>
      <c r="BPD24" s="576" t="s">
        <v>1132</v>
      </c>
      <c r="BPE24" s="576" t="s">
        <v>1132</v>
      </c>
      <c r="BPF24" s="576" t="s">
        <v>1132</v>
      </c>
      <c r="BPG24" s="576" t="s">
        <v>1132</v>
      </c>
      <c r="BPH24" s="576" t="s">
        <v>1132</v>
      </c>
      <c r="BPI24" s="576" t="s">
        <v>1132</v>
      </c>
      <c r="BPJ24" s="576" t="s">
        <v>1132</v>
      </c>
      <c r="BPK24" s="576" t="s">
        <v>1132</v>
      </c>
      <c r="BPL24" s="576" t="s">
        <v>1132</v>
      </c>
      <c r="BPM24" s="576" t="s">
        <v>1132</v>
      </c>
      <c r="BPN24" s="576" t="s">
        <v>1132</v>
      </c>
      <c r="BPO24" s="576" t="s">
        <v>1132</v>
      </c>
      <c r="BPP24" s="576" t="s">
        <v>1132</v>
      </c>
      <c r="BPQ24" s="576" t="s">
        <v>1132</v>
      </c>
      <c r="BPR24" s="576" t="s">
        <v>1132</v>
      </c>
      <c r="BPS24" s="576" t="s">
        <v>1132</v>
      </c>
      <c r="BPT24" s="576" t="s">
        <v>1132</v>
      </c>
      <c r="BPU24" s="576" t="s">
        <v>1132</v>
      </c>
      <c r="BPV24" s="576" t="s">
        <v>1132</v>
      </c>
      <c r="BPW24" s="576" t="s">
        <v>1132</v>
      </c>
      <c r="BPX24" s="576" t="s">
        <v>1132</v>
      </c>
      <c r="BPY24" s="576" t="s">
        <v>1132</v>
      </c>
      <c r="BPZ24" s="576" t="s">
        <v>1132</v>
      </c>
      <c r="BQA24" s="576" t="s">
        <v>1132</v>
      </c>
      <c r="BQB24" s="576" t="s">
        <v>1132</v>
      </c>
      <c r="BQC24" s="576" t="s">
        <v>1132</v>
      </c>
      <c r="BQD24" s="576" t="s">
        <v>1132</v>
      </c>
      <c r="BQE24" s="576" t="s">
        <v>1132</v>
      </c>
      <c r="BQF24" s="576" t="s">
        <v>1132</v>
      </c>
      <c r="BQG24" s="576" t="s">
        <v>1132</v>
      </c>
      <c r="BQH24" s="576" t="s">
        <v>1132</v>
      </c>
      <c r="BQI24" s="576" t="s">
        <v>1132</v>
      </c>
      <c r="BQJ24" s="576" t="s">
        <v>1132</v>
      </c>
      <c r="BQK24" s="576" t="s">
        <v>1132</v>
      </c>
      <c r="BQL24" s="576" t="s">
        <v>1132</v>
      </c>
      <c r="BQM24" s="576" t="s">
        <v>1132</v>
      </c>
      <c r="BQN24" s="576" t="s">
        <v>1132</v>
      </c>
      <c r="BQO24" s="576" t="s">
        <v>1132</v>
      </c>
      <c r="BQP24" s="576" t="s">
        <v>1132</v>
      </c>
      <c r="BQQ24" s="576" t="s">
        <v>1132</v>
      </c>
      <c r="BQR24" s="576" t="s">
        <v>1132</v>
      </c>
      <c r="BQS24" s="576" t="s">
        <v>1132</v>
      </c>
      <c r="BQT24" s="576" t="s">
        <v>1132</v>
      </c>
      <c r="BQU24" s="576" t="s">
        <v>1132</v>
      </c>
      <c r="BQV24" s="576" t="s">
        <v>1132</v>
      </c>
      <c r="BQW24" s="576" t="s">
        <v>1132</v>
      </c>
      <c r="BQX24" s="576" t="s">
        <v>1132</v>
      </c>
      <c r="BQY24" s="576" t="s">
        <v>1132</v>
      </c>
      <c r="BQZ24" s="576" t="s">
        <v>1132</v>
      </c>
      <c r="BRA24" s="576" t="s">
        <v>1132</v>
      </c>
      <c r="BRB24" s="576" t="s">
        <v>1132</v>
      </c>
      <c r="BRC24" s="576" t="s">
        <v>1132</v>
      </c>
      <c r="BRD24" s="576" t="s">
        <v>1132</v>
      </c>
      <c r="BRE24" s="576" t="s">
        <v>1132</v>
      </c>
      <c r="BRF24" s="576" t="s">
        <v>1132</v>
      </c>
      <c r="BRG24" s="576" t="s">
        <v>1132</v>
      </c>
      <c r="BRH24" s="576" t="s">
        <v>1132</v>
      </c>
      <c r="BRI24" s="576" t="s">
        <v>1132</v>
      </c>
      <c r="BRJ24" s="576" t="s">
        <v>1132</v>
      </c>
      <c r="BRK24" s="576" t="s">
        <v>1132</v>
      </c>
      <c r="BRL24" s="576" t="s">
        <v>1132</v>
      </c>
      <c r="BRM24" s="576" t="s">
        <v>1132</v>
      </c>
      <c r="BRN24" s="576" t="s">
        <v>1132</v>
      </c>
      <c r="BRO24" s="576" t="s">
        <v>1132</v>
      </c>
      <c r="BRP24" s="576" t="s">
        <v>1132</v>
      </c>
      <c r="BRQ24" s="576" t="s">
        <v>1132</v>
      </c>
      <c r="BRR24" s="576" t="s">
        <v>1132</v>
      </c>
      <c r="BRS24" s="576" t="s">
        <v>1132</v>
      </c>
      <c r="BRT24" s="576" t="s">
        <v>1132</v>
      </c>
      <c r="BRU24" s="576" t="s">
        <v>1132</v>
      </c>
      <c r="BRV24" s="576" t="s">
        <v>1132</v>
      </c>
      <c r="BRW24" s="576" t="s">
        <v>1132</v>
      </c>
      <c r="BRX24" s="576" t="s">
        <v>1132</v>
      </c>
      <c r="BRY24" s="576" t="s">
        <v>1132</v>
      </c>
      <c r="BRZ24" s="576" t="s">
        <v>1132</v>
      </c>
      <c r="BSA24" s="576" t="s">
        <v>1132</v>
      </c>
      <c r="BSB24" s="576" t="s">
        <v>1132</v>
      </c>
      <c r="BSC24" s="576" t="s">
        <v>1132</v>
      </c>
      <c r="BSD24" s="576" t="s">
        <v>1132</v>
      </c>
      <c r="BSE24" s="576" t="s">
        <v>1132</v>
      </c>
      <c r="BSF24" s="576" t="s">
        <v>1132</v>
      </c>
      <c r="BSG24" s="576" t="s">
        <v>1132</v>
      </c>
      <c r="BSH24" s="576" t="s">
        <v>1132</v>
      </c>
      <c r="BSI24" s="576" t="s">
        <v>1132</v>
      </c>
      <c r="BSJ24" s="576" t="s">
        <v>1132</v>
      </c>
      <c r="BSK24" s="576" t="s">
        <v>1132</v>
      </c>
      <c r="BSL24" s="576" t="s">
        <v>1132</v>
      </c>
      <c r="BSM24" s="576" t="s">
        <v>1132</v>
      </c>
      <c r="BSN24" s="576" t="s">
        <v>1132</v>
      </c>
      <c r="BSO24" s="576" t="s">
        <v>1132</v>
      </c>
      <c r="BSP24" s="576" t="s">
        <v>1132</v>
      </c>
      <c r="BSQ24" s="576" t="s">
        <v>1132</v>
      </c>
      <c r="BSR24" s="576" t="s">
        <v>1132</v>
      </c>
      <c r="BSS24" s="576" t="s">
        <v>1132</v>
      </c>
      <c r="BST24" s="576" t="s">
        <v>1132</v>
      </c>
      <c r="BSU24" s="576" t="s">
        <v>1132</v>
      </c>
      <c r="BSV24" s="576" t="s">
        <v>1132</v>
      </c>
      <c r="BSW24" s="576" t="s">
        <v>1132</v>
      </c>
      <c r="BSX24" s="576" t="s">
        <v>1132</v>
      </c>
      <c r="BSY24" s="576" t="s">
        <v>1132</v>
      </c>
      <c r="BSZ24" s="576" t="s">
        <v>1132</v>
      </c>
      <c r="BTA24" s="576" t="s">
        <v>1132</v>
      </c>
      <c r="BTB24" s="576" t="s">
        <v>1132</v>
      </c>
      <c r="BTC24" s="576" t="s">
        <v>1132</v>
      </c>
      <c r="BTD24" s="576" t="s">
        <v>1132</v>
      </c>
      <c r="BTE24" s="576" t="s">
        <v>1132</v>
      </c>
      <c r="BTF24" s="576" t="s">
        <v>1132</v>
      </c>
      <c r="BTG24" s="576" t="s">
        <v>1132</v>
      </c>
      <c r="BTH24" s="576" t="s">
        <v>1132</v>
      </c>
      <c r="BTI24" s="576" t="s">
        <v>1132</v>
      </c>
      <c r="BTJ24" s="576" t="s">
        <v>1132</v>
      </c>
      <c r="BTK24" s="576" t="s">
        <v>1132</v>
      </c>
      <c r="BTL24" s="576" t="s">
        <v>1132</v>
      </c>
      <c r="BTM24" s="576" t="s">
        <v>1132</v>
      </c>
      <c r="BTN24" s="576" t="s">
        <v>1132</v>
      </c>
      <c r="BTO24" s="576" t="s">
        <v>1132</v>
      </c>
      <c r="BTP24" s="576" t="s">
        <v>1132</v>
      </c>
      <c r="BTQ24" s="576" t="s">
        <v>1132</v>
      </c>
      <c r="BTR24" s="576" t="s">
        <v>1132</v>
      </c>
      <c r="BTS24" s="576" t="s">
        <v>1132</v>
      </c>
      <c r="BTT24" s="576" t="s">
        <v>1132</v>
      </c>
      <c r="BTU24" s="576" t="s">
        <v>1132</v>
      </c>
      <c r="BTV24" s="576" t="s">
        <v>1132</v>
      </c>
      <c r="BTW24" s="576" t="s">
        <v>1132</v>
      </c>
      <c r="BTX24" s="576" t="s">
        <v>1132</v>
      </c>
      <c r="BTY24" s="576" t="s">
        <v>1132</v>
      </c>
      <c r="BTZ24" s="576" t="s">
        <v>1132</v>
      </c>
      <c r="BUA24" s="576" t="s">
        <v>1132</v>
      </c>
      <c r="BUB24" s="576" t="s">
        <v>1132</v>
      </c>
      <c r="BUC24" s="576" t="s">
        <v>1132</v>
      </c>
      <c r="BUD24" s="576" t="s">
        <v>1132</v>
      </c>
      <c r="BUE24" s="576" t="s">
        <v>1132</v>
      </c>
      <c r="BUF24" s="576" t="s">
        <v>1132</v>
      </c>
      <c r="BUG24" s="576" t="s">
        <v>1132</v>
      </c>
      <c r="BUH24" s="576" t="s">
        <v>1132</v>
      </c>
      <c r="BUI24" s="576" t="s">
        <v>1132</v>
      </c>
      <c r="BUJ24" s="576" t="s">
        <v>1132</v>
      </c>
      <c r="BUK24" s="576" t="s">
        <v>1132</v>
      </c>
      <c r="BUL24" s="576" t="s">
        <v>1132</v>
      </c>
      <c r="BUM24" s="576" t="s">
        <v>1132</v>
      </c>
      <c r="BUN24" s="576" t="s">
        <v>1132</v>
      </c>
      <c r="BUO24" s="576" t="s">
        <v>1132</v>
      </c>
      <c r="BUP24" s="576" t="s">
        <v>1132</v>
      </c>
      <c r="BUQ24" s="576" t="s">
        <v>1132</v>
      </c>
      <c r="BUR24" s="576" t="s">
        <v>1132</v>
      </c>
      <c r="BUS24" s="576" t="s">
        <v>1132</v>
      </c>
      <c r="BUT24" s="576" t="s">
        <v>1132</v>
      </c>
      <c r="BUU24" s="576" t="s">
        <v>1132</v>
      </c>
      <c r="BUV24" s="576" t="s">
        <v>1132</v>
      </c>
      <c r="BUW24" s="576" t="s">
        <v>1132</v>
      </c>
      <c r="BUX24" s="576" t="s">
        <v>1132</v>
      </c>
      <c r="BUY24" s="576" t="s">
        <v>1132</v>
      </c>
      <c r="BUZ24" s="576" t="s">
        <v>1132</v>
      </c>
      <c r="BVA24" s="576" t="s">
        <v>1132</v>
      </c>
      <c r="BVB24" s="576" t="s">
        <v>1132</v>
      </c>
      <c r="BVC24" s="576" t="s">
        <v>1132</v>
      </c>
      <c r="BVD24" s="576" t="s">
        <v>1132</v>
      </c>
      <c r="BVE24" s="576" t="s">
        <v>1132</v>
      </c>
      <c r="BVF24" s="576" t="s">
        <v>1132</v>
      </c>
      <c r="BVG24" s="576" t="s">
        <v>1132</v>
      </c>
      <c r="BVH24" s="576" t="s">
        <v>1132</v>
      </c>
      <c r="BVI24" s="576" t="s">
        <v>1132</v>
      </c>
      <c r="BVJ24" s="576" t="s">
        <v>1132</v>
      </c>
      <c r="BVK24" s="576" t="s">
        <v>1132</v>
      </c>
      <c r="BVL24" s="576" t="s">
        <v>1132</v>
      </c>
      <c r="BVM24" s="576" t="s">
        <v>1132</v>
      </c>
      <c r="BVN24" s="576" t="s">
        <v>1132</v>
      </c>
      <c r="BVO24" s="576" t="s">
        <v>1132</v>
      </c>
      <c r="BVP24" s="576" t="s">
        <v>1132</v>
      </c>
      <c r="BVQ24" s="576" t="s">
        <v>1132</v>
      </c>
      <c r="BVR24" s="576" t="s">
        <v>1132</v>
      </c>
      <c r="BVS24" s="576" t="s">
        <v>1132</v>
      </c>
      <c r="BVT24" s="576" t="s">
        <v>1132</v>
      </c>
      <c r="BVU24" s="576" t="s">
        <v>1132</v>
      </c>
      <c r="BVV24" s="576" t="s">
        <v>1132</v>
      </c>
      <c r="BVW24" s="576" t="s">
        <v>1132</v>
      </c>
      <c r="BVX24" s="576" t="s">
        <v>1132</v>
      </c>
      <c r="BVY24" s="576" t="s">
        <v>1132</v>
      </c>
      <c r="BVZ24" s="576" t="s">
        <v>1132</v>
      </c>
      <c r="BWA24" s="576" t="s">
        <v>1132</v>
      </c>
      <c r="BWB24" s="576" t="s">
        <v>1132</v>
      </c>
      <c r="BWC24" s="576" t="s">
        <v>1132</v>
      </c>
      <c r="BWD24" s="576" t="s">
        <v>1132</v>
      </c>
      <c r="BWE24" s="576" t="s">
        <v>1132</v>
      </c>
      <c r="BWF24" s="576" t="s">
        <v>1132</v>
      </c>
      <c r="BWG24" s="576" t="s">
        <v>1132</v>
      </c>
      <c r="BWH24" s="576" t="s">
        <v>1132</v>
      </c>
      <c r="BWI24" s="576" t="s">
        <v>1132</v>
      </c>
      <c r="BWJ24" s="576" t="s">
        <v>1132</v>
      </c>
      <c r="BWK24" s="576" t="s">
        <v>1132</v>
      </c>
      <c r="BWL24" s="576" t="s">
        <v>1132</v>
      </c>
      <c r="BWM24" s="576" t="s">
        <v>1132</v>
      </c>
      <c r="BWN24" s="576" t="s">
        <v>1132</v>
      </c>
      <c r="BWO24" s="576" t="s">
        <v>1132</v>
      </c>
      <c r="BWP24" s="576" t="s">
        <v>1132</v>
      </c>
      <c r="BWQ24" s="576" t="s">
        <v>1132</v>
      </c>
      <c r="BWR24" s="576" t="s">
        <v>1132</v>
      </c>
      <c r="BWS24" s="576" t="s">
        <v>1132</v>
      </c>
      <c r="BWT24" s="576" t="s">
        <v>1132</v>
      </c>
      <c r="BWU24" s="576" t="s">
        <v>1132</v>
      </c>
      <c r="BWV24" s="576" t="s">
        <v>1132</v>
      </c>
      <c r="BWW24" s="576" t="s">
        <v>1132</v>
      </c>
      <c r="BWX24" s="576" t="s">
        <v>1132</v>
      </c>
      <c r="BWY24" s="576" t="s">
        <v>1132</v>
      </c>
      <c r="BWZ24" s="576" t="s">
        <v>1132</v>
      </c>
      <c r="BXA24" s="576" t="s">
        <v>1132</v>
      </c>
      <c r="BXB24" s="576" t="s">
        <v>1132</v>
      </c>
      <c r="BXC24" s="576" t="s">
        <v>1132</v>
      </c>
      <c r="BXD24" s="576" t="s">
        <v>1132</v>
      </c>
      <c r="BXE24" s="576" t="s">
        <v>1132</v>
      </c>
      <c r="BXF24" s="576" t="s">
        <v>1132</v>
      </c>
      <c r="BXG24" s="576" t="s">
        <v>1132</v>
      </c>
      <c r="BXH24" s="576" t="s">
        <v>1132</v>
      </c>
      <c r="BXI24" s="576" t="s">
        <v>1132</v>
      </c>
      <c r="BXJ24" s="576" t="s">
        <v>1132</v>
      </c>
      <c r="BXK24" s="576" t="s">
        <v>1132</v>
      </c>
      <c r="BXL24" s="576" t="s">
        <v>1132</v>
      </c>
      <c r="BXM24" s="576" t="s">
        <v>1132</v>
      </c>
      <c r="BXN24" s="576" t="s">
        <v>1132</v>
      </c>
      <c r="BXO24" s="576" t="s">
        <v>1132</v>
      </c>
      <c r="BXP24" s="576" t="s">
        <v>1132</v>
      </c>
      <c r="BXQ24" s="576" t="s">
        <v>1132</v>
      </c>
      <c r="BXR24" s="576" t="s">
        <v>1132</v>
      </c>
      <c r="BXS24" s="576" t="s">
        <v>1132</v>
      </c>
      <c r="BXT24" s="576" t="s">
        <v>1132</v>
      </c>
      <c r="BXU24" s="576" t="s">
        <v>1132</v>
      </c>
      <c r="BXV24" s="576" t="s">
        <v>1132</v>
      </c>
      <c r="BXW24" s="576" t="s">
        <v>1132</v>
      </c>
      <c r="BXX24" s="576" t="s">
        <v>1132</v>
      </c>
      <c r="BXY24" s="576" t="s">
        <v>1132</v>
      </c>
      <c r="BXZ24" s="576" t="s">
        <v>1132</v>
      </c>
      <c r="BYA24" s="576" t="s">
        <v>1132</v>
      </c>
      <c r="BYB24" s="576" t="s">
        <v>1132</v>
      </c>
      <c r="BYC24" s="576" t="s">
        <v>1132</v>
      </c>
      <c r="BYD24" s="576" t="s">
        <v>1132</v>
      </c>
      <c r="BYE24" s="576" t="s">
        <v>1132</v>
      </c>
      <c r="BYF24" s="576" t="s">
        <v>1132</v>
      </c>
      <c r="BYG24" s="576" t="s">
        <v>1132</v>
      </c>
      <c r="BYH24" s="576" t="s">
        <v>1132</v>
      </c>
      <c r="BYI24" s="576" t="s">
        <v>1132</v>
      </c>
      <c r="BYJ24" s="576" t="s">
        <v>1132</v>
      </c>
      <c r="BYK24" s="576" t="s">
        <v>1132</v>
      </c>
      <c r="BYL24" s="576" t="s">
        <v>1132</v>
      </c>
      <c r="BYM24" s="576" t="s">
        <v>1132</v>
      </c>
      <c r="BYN24" s="576" t="s">
        <v>1132</v>
      </c>
      <c r="BYO24" s="576" t="s">
        <v>1132</v>
      </c>
      <c r="BYP24" s="576" t="s">
        <v>1132</v>
      </c>
      <c r="BYQ24" s="576" t="s">
        <v>1132</v>
      </c>
      <c r="BYR24" s="576" t="s">
        <v>1132</v>
      </c>
      <c r="BYS24" s="576" t="s">
        <v>1132</v>
      </c>
      <c r="BYT24" s="576" t="s">
        <v>1132</v>
      </c>
      <c r="BYU24" s="576" t="s">
        <v>1132</v>
      </c>
      <c r="BYV24" s="576" t="s">
        <v>1132</v>
      </c>
      <c r="BYW24" s="576" t="s">
        <v>1132</v>
      </c>
      <c r="BYX24" s="576" t="s">
        <v>1132</v>
      </c>
      <c r="BYY24" s="576" t="s">
        <v>1132</v>
      </c>
      <c r="BYZ24" s="576" t="s">
        <v>1132</v>
      </c>
      <c r="BZA24" s="576" t="s">
        <v>1132</v>
      </c>
      <c r="BZB24" s="576" t="s">
        <v>1132</v>
      </c>
      <c r="BZC24" s="576" t="s">
        <v>1132</v>
      </c>
      <c r="BZD24" s="576" t="s">
        <v>1132</v>
      </c>
      <c r="BZE24" s="576" t="s">
        <v>1132</v>
      </c>
      <c r="BZF24" s="576" t="s">
        <v>1132</v>
      </c>
      <c r="BZG24" s="576" t="s">
        <v>1132</v>
      </c>
      <c r="BZH24" s="576" t="s">
        <v>1132</v>
      </c>
      <c r="BZI24" s="576" t="s">
        <v>1132</v>
      </c>
      <c r="BZJ24" s="576" t="s">
        <v>1132</v>
      </c>
      <c r="BZK24" s="576" t="s">
        <v>1132</v>
      </c>
      <c r="BZL24" s="576" t="s">
        <v>1132</v>
      </c>
      <c r="BZM24" s="576" t="s">
        <v>1132</v>
      </c>
      <c r="BZN24" s="576" t="s">
        <v>1132</v>
      </c>
      <c r="BZO24" s="576" t="s">
        <v>1132</v>
      </c>
      <c r="BZP24" s="576" t="s">
        <v>1132</v>
      </c>
      <c r="BZQ24" s="576" t="s">
        <v>1132</v>
      </c>
      <c r="BZR24" s="576" t="s">
        <v>1132</v>
      </c>
      <c r="BZS24" s="576" t="s">
        <v>1132</v>
      </c>
      <c r="BZT24" s="576" t="s">
        <v>1132</v>
      </c>
      <c r="BZU24" s="576" t="s">
        <v>1132</v>
      </c>
      <c r="BZV24" s="576" t="s">
        <v>1132</v>
      </c>
      <c r="BZW24" s="576" t="s">
        <v>1132</v>
      </c>
      <c r="BZX24" s="576" t="s">
        <v>1132</v>
      </c>
      <c r="BZY24" s="576" t="s">
        <v>1132</v>
      </c>
      <c r="BZZ24" s="576" t="s">
        <v>1132</v>
      </c>
      <c r="CAA24" s="576" t="s">
        <v>1132</v>
      </c>
      <c r="CAB24" s="576" t="s">
        <v>1132</v>
      </c>
      <c r="CAC24" s="576" t="s">
        <v>1132</v>
      </c>
      <c r="CAD24" s="576" t="s">
        <v>1132</v>
      </c>
      <c r="CAE24" s="576" t="s">
        <v>1132</v>
      </c>
      <c r="CAF24" s="576" t="s">
        <v>1132</v>
      </c>
      <c r="CAG24" s="576" t="s">
        <v>1132</v>
      </c>
      <c r="CAH24" s="576" t="s">
        <v>1132</v>
      </c>
      <c r="CAI24" s="576" t="s">
        <v>1132</v>
      </c>
      <c r="CAJ24" s="576" t="s">
        <v>1132</v>
      </c>
      <c r="CAK24" s="576" t="s">
        <v>1132</v>
      </c>
      <c r="CAL24" s="576" t="s">
        <v>1132</v>
      </c>
      <c r="CAM24" s="576" t="s">
        <v>1132</v>
      </c>
      <c r="CAN24" s="576" t="s">
        <v>1132</v>
      </c>
      <c r="CAO24" s="576" t="s">
        <v>1132</v>
      </c>
      <c r="CAP24" s="576" t="s">
        <v>1132</v>
      </c>
      <c r="CAQ24" s="576" t="s">
        <v>1132</v>
      </c>
      <c r="CAR24" s="576" t="s">
        <v>1132</v>
      </c>
      <c r="CAS24" s="576" t="s">
        <v>1132</v>
      </c>
      <c r="CAT24" s="576" t="s">
        <v>1132</v>
      </c>
      <c r="CAU24" s="576" t="s">
        <v>1132</v>
      </c>
      <c r="CAV24" s="576" t="s">
        <v>1132</v>
      </c>
      <c r="CAW24" s="576" t="s">
        <v>1132</v>
      </c>
      <c r="CAX24" s="576" t="s">
        <v>1132</v>
      </c>
      <c r="CAY24" s="576" t="s">
        <v>1132</v>
      </c>
      <c r="CAZ24" s="576" t="s">
        <v>1132</v>
      </c>
      <c r="CBA24" s="576" t="s">
        <v>1132</v>
      </c>
      <c r="CBB24" s="576" t="s">
        <v>1132</v>
      </c>
      <c r="CBC24" s="576" t="s">
        <v>1132</v>
      </c>
      <c r="CBD24" s="576" t="s">
        <v>1132</v>
      </c>
      <c r="CBE24" s="576" t="s">
        <v>1132</v>
      </c>
      <c r="CBF24" s="576" t="s">
        <v>1132</v>
      </c>
      <c r="CBG24" s="576" t="s">
        <v>1132</v>
      </c>
      <c r="CBH24" s="576" t="s">
        <v>1132</v>
      </c>
      <c r="CBI24" s="576" t="s">
        <v>1132</v>
      </c>
      <c r="CBJ24" s="576" t="s">
        <v>1132</v>
      </c>
      <c r="CBK24" s="576" t="s">
        <v>1132</v>
      </c>
      <c r="CBL24" s="576" t="s">
        <v>1132</v>
      </c>
      <c r="CBM24" s="576" t="s">
        <v>1132</v>
      </c>
      <c r="CBN24" s="576" t="s">
        <v>1132</v>
      </c>
      <c r="CBO24" s="576" t="s">
        <v>1132</v>
      </c>
      <c r="CBP24" s="576" t="s">
        <v>1132</v>
      </c>
      <c r="CBQ24" s="576" t="s">
        <v>1132</v>
      </c>
      <c r="CBR24" s="576" t="s">
        <v>1132</v>
      </c>
      <c r="CBS24" s="576" t="s">
        <v>1132</v>
      </c>
      <c r="CBT24" s="576" t="s">
        <v>1132</v>
      </c>
      <c r="CBU24" s="576" t="s">
        <v>1132</v>
      </c>
      <c r="CBV24" s="576" t="s">
        <v>1132</v>
      </c>
      <c r="CBW24" s="576" t="s">
        <v>1132</v>
      </c>
      <c r="CBX24" s="576" t="s">
        <v>1132</v>
      </c>
      <c r="CBY24" s="576" t="s">
        <v>1132</v>
      </c>
      <c r="CBZ24" s="576" t="s">
        <v>1132</v>
      </c>
      <c r="CCA24" s="576" t="s">
        <v>1132</v>
      </c>
      <c r="CCB24" s="576" t="s">
        <v>1132</v>
      </c>
      <c r="CCC24" s="576" t="s">
        <v>1132</v>
      </c>
      <c r="CCD24" s="576" t="s">
        <v>1132</v>
      </c>
      <c r="CCE24" s="576" t="s">
        <v>1132</v>
      </c>
      <c r="CCF24" s="576" t="s">
        <v>1132</v>
      </c>
      <c r="CCG24" s="576" t="s">
        <v>1132</v>
      </c>
      <c r="CCH24" s="576" t="s">
        <v>1132</v>
      </c>
      <c r="CCI24" s="576" t="s">
        <v>1132</v>
      </c>
      <c r="CCJ24" s="576" t="s">
        <v>1132</v>
      </c>
      <c r="CCK24" s="576" t="s">
        <v>1132</v>
      </c>
      <c r="CCL24" s="576" t="s">
        <v>1132</v>
      </c>
      <c r="CCM24" s="576" t="s">
        <v>1132</v>
      </c>
      <c r="CCN24" s="576" t="s">
        <v>1132</v>
      </c>
      <c r="CCO24" s="576" t="s">
        <v>1132</v>
      </c>
      <c r="CCP24" s="576" t="s">
        <v>1132</v>
      </c>
      <c r="CCQ24" s="576" t="s">
        <v>1132</v>
      </c>
      <c r="CCR24" s="576" t="s">
        <v>1132</v>
      </c>
      <c r="CCS24" s="576" t="s">
        <v>1132</v>
      </c>
      <c r="CCT24" s="576" t="s">
        <v>1132</v>
      </c>
      <c r="CCU24" s="576" t="s">
        <v>1132</v>
      </c>
      <c r="CCV24" s="576" t="s">
        <v>1132</v>
      </c>
      <c r="CCW24" s="576" t="s">
        <v>1132</v>
      </c>
      <c r="CCX24" s="576" t="s">
        <v>1132</v>
      </c>
      <c r="CCY24" s="576" t="s">
        <v>1132</v>
      </c>
      <c r="CCZ24" s="576" t="s">
        <v>1132</v>
      </c>
      <c r="CDA24" s="576" t="s">
        <v>1132</v>
      </c>
      <c r="CDB24" s="576" t="s">
        <v>1132</v>
      </c>
      <c r="CDC24" s="576" t="s">
        <v>1132</v>
      </c>
      <c r="CDD24" s="576" t="s">
        <v>1132</v>
      </c>
      <c r="CDE24" s="576" t="s">
        <v>1132</v>
      </c>
      <c r="CDF24" s="576" t="s">
        <v>1132</v>
      </c>
      <c r="CDG24" s="576" t="s">
        <v>1132</v>
      </c>
      <c r="CDH24" s="576" t="s">
        <v>1132</v>
      </c>
      <c r="CDI24" s="576" t="s">
        <v>1132</v>
      </c>
      <c r="CDJ24" s="576" t="s">
        <v>1132</v>
      </c>
      <c r="CDK24" s="576" t="s">
        <v>1132</v>
      </c>
      <c r="CDL24" s="576" t="s">
        <v>1132</v>
      </c>
      <c r="CDM24" s="576" t="s">
        <v>1132</v>
      </c>
      <c r="CDN24" s="576" t="s">
        <v>1132</v>
      </c>
      <c r="CDO24" s="576" t="s">
        <v>1132</v>
      </c>
      <c r="CDP24" s="576" t="s">
        <v>1132</v>
      </c>
      <c r="CDQ24" s="576" t="s">
        <v>1132</v>
      </c>
      <c r="CDR24" s="576" t="s">
        <v>1132</v>
      </c>
      <c r="CDS24" s="576" t="s">
        <v>1132</v>
      </c>
      <c r="CDT24" s="576" t="s">
        <v>1132</v>
      </c>
      <c r="CDU24" s="576" t="s">
        <v>1132</v>
      </c>
      <c r="CDV24" s="576" t="s">
        <v>1132</v>
      </c>
      <c r="CDW24" s="576" t="s">
        <v>1132</v>
      </c>
      <c r="CDX24" s="576" t="s">
        <v>1132</v>
      </c>
      <c r="CDY24" s="576" t="s">
        <v>1132</v>
      </c>
      <c r="CDZ24" s="576" t="s">
        <v>1132</v>
      </c>
      <c r="CEA24" s="576" t="s">
        <v>1132</v>
      </c>
      <c r="CEB24" s="576" t="s">
        <v>1132</v>
      </c>
      <c r="CEC24" s="576" t="s">
        <v>1132</v>
      </c>
      <c r="CED24" s="576" t="s">
        <v>1132</v>
      </c>
      <c r="CEE24" s="576" t="s">
        <v>1132</v>
      </c>
      <c r="CEF24" s="576" t="s">
        <v>1132</v>
      </c>
      <c r="CEG24" s="576" t="s">
        <v>1132</v>
      </c>
      <c r="CEH24" s="576" t="s">
        <v>1132</v>
      </c>
      <c r="CEI24" s="576" t="s">
        <v>1132</v>
      </c>
      <c r="CEJ24" s="576" t="s">
        <v>1132</v>
      </c>
      <c r="CEK24" s="576" t="s">
        <v>1132</v>
      </c>
      <c r="CEL24" s="576" t="s">
        <v>1132</v>
      </c>
      <c r="CEM24" s="576" t="s">
        <v>1132</v>
      </c>
      <c r="CEN24" s="576" t="s">
        <v>1132</v>
      </c>
      <c r="CEO24" s="576" t="s">
        <v>1132</v>
      </c>
      <c r="CEP24" s="576" t="s">
        <v>1132</v>
      </c>
      <c r="CEQ24" s="576" t="s">
        <v>1132</v>
      </c>
      <c r="CER24" s="576" t="s">
        <v>1132</v>
      </c>
      <c r="CES24" s="576" t="s">
        <v>1132</v>
      </c>
      <c r="CET24" s="576" t="s">
        <v>1132</v>
      </c>
      <c r="CEU24" s="576" t="s">
        <v>1132</v>
      </c>
      <c r="CEV24" s="576" t="s">
        <v>1132</v>
      </c>
      <c r="CEW24" s="576" t="s">
        <v>1132</v>
      </c>
      <c r="CEX24" s="576" t="s">
        <v>1132</v>
      </c>
      <c r="CEY24" s="576" t="s">
        <v>1132</v>
      </c>
      <c r="CEZ24" s="576" t="s">
        <v>1132</v>
      </c>
      <c r="CFA24" s="576" t="s">
        <v>1132</v>
      </c>
      <c r="CFB24" s="576" t="s">
        <v>1132</v>
      </c>
      <c r="CFC24" s="576" t="s">
        <v>1132</v>
      </c>
      <c r="CFD24" s="576" t="s">
        <v>1132</v>
      </c>
      <c r="CFE24" s="576" t="s">
        <v>1132</v>
      </c>
      <c r="CFF24" s="576" t="s">
        <v>1132</v>
      </c>
      <c r="CFG24" s="576" t="s">
        <v>1132</v>
      </c>
      <c r="CFH24" s="576" t="s">
        <v>1132</v>
      </c>
      <c r="CFI24" s="576" t="s">
        <v>1132</v>
      </c>
      <c r="CFJ24" s="576" t="s">
        <v>1132</v>
      </c>
      <c r="CFK24" s="576" t="s">
        <v>1132</v>
      </c>
      <c r="CFL24" s="576" t="s">
        <v>1132</v>
      </c>
      <c r="CFM24" s="576" t="s">
        <v>1132</v>
      </c>
      <c r="CFN24" s="576" t="s">
        <v>1132</v>
      </c>
      <c r="CFO24" s="576" t="s">
        <v>1132</v>
      </c>
      <c r="CFP24" s="576" t="s">
        <v>1132</v>
      </c>
      <c r="CFQ24" s="576" t="s">
        <v>1132</v>
      </c>
      <c r="CFR24" s="576" t="s">
        <v>1132</v>
      </c>
      <c r="CFS24" s="576" t="s">
        <v>1132</v>
      </c>
      <c r="CFT24" s="576" t="s">
        <v>1132</v>
      </c>
      <c r="CFU24" s="576" t="s">
        <v>1132</v>
      </c>
      <c r="CFV24" s="576" t="s">
        <v>1132</v>
      </c>
      <c r="CFW24" s="576" t="s">
        <v>1132</v>
      </c>
      <c r="CFX24" s="576" t="s">
        <v>1132</v>
      </c>
      <c r="CFY24" s="576" t="s">
        <v>1132</v>
      </c>
      <c r="CFZ24" s="576" t="s">
        <v>1132</v>
      </c>
      <c r="CGA24" s="576" t="s">
        <v>1132</v>
      </c>
      <c r="CGB24" s="576" t="s">
        <v>1132</v>
      </c>
      <c r="CGC24" s="576" t="s">
        <v>1132</v>
      </c>
      <c r="CGD24" s="576" t="s">
        <v>1132</v>
      </c>
      <c r="CGE24" s="576" t="s">
        <v>1132</v>
      </c>
      <c r="CGF24" s="576" t="s">
        <v>1132</v>
      </c>
      <c r="CGG24" s="576" t="s">
        <v>1132</v>
      </c>
      <c r="CGH24" s="576" t="s">
        <v>1132</v>
      </c>
      <c r="CGI24" s="576" t="s">
        <v>1132</v>
      </c>
      <c r="CGJ24" s="576" t="s">
        <v>1132</v>
      </c>
      <c r="CGK24" s="576" t="s">
        <v>1132</v>
      </c>
      <c r="CGL24" s="576" t="s">
        <v>1132</v>
      </c>
      <c r="CGM24" s="576" t="s">
        <v>1132</v>
      </c>
      <c r="CGN24" s="576" t="s">
        <v>1132</v>
      </c>
      <c r="CGO24" s="576" t="s">
        <v>1132</v>
      </c>
      <c r="CGP24" s="576" t="s">
        <v>1132</v>
      </c>
      <c r="CGQ24" s="576" t="s">
        <v>1132</v>
      </c>
      <c r="CGR24" s="576" t="s">
        <v>1132</v>
      </c>
      <c r="CGS24" s="576" t="s">
        <v>1132</v>
      </c>
      <c r="CGT24" s="576" t="s">
        <v>1132</v>
      </c>
      <c r="CGU24" s="576" t="s">
        <v>1132</v>
      </c>
      <c r="CGV24" s="576" t="s">
        <v>1132</v>
      </c>
      <c r="CGW24" s="576" t="s">
        <v>1132</v>
      </c>
      <c r="CGX24" s="576" t="s">
        <v>1132</v>
      </c>
      <c r="CGY24" s="576" t="s">
        <v>1132</v>
      </c>
      <c r="CGZ24" s="576" t="s">
        <v>1132</v>
      </c>
      <c r="CHA24" s="576" t="s">
        <v>1132</v>
      </c>
      <c r="CHB24" s="576" t="s">
        <v>1132</v>
      </c>
      <c r="CHC24" s="576" t="s">
        <v>1132</v>
      </c>
      <c r="CHD24" s="576" t="s">
        <v>1132</v>
      </c>
      <c r="CHE24" s="576" t="s">
        <v>1132</v>
      </c>
      <c r="CHF24" s="576" t="s">
        <v>1132</v>
      </c>
      <c r="CHG24" s="576" t="s">
        <v>1132</v>
      </c>
      <c r="CHH24" s="576" t="s">
        <v>1132</v>
      </c>
      <c r="CHI24" s="576" t="s">
        <v>1132</v>
      </c>
      <c r="CHJ24" s="576" t="s">
        <v>1132</v>
      </c>
      <c r="CHK24" s="576" t="s">
        <v>1132</v>
      </c>
      <c r="CHL24" s="576" t="s">
        <v>1132</v>
      </c>
      <c r="CHM24" s="576" t="s">
        <v>1132</v>
      </c>
      <c r="CHN24" s="576" t="s">
        <v>1132</v>
      </c>
      <c r="CHO24" s="576" t="s">
        <v>1132</v>
      </c>
      <c r="CHP24" s="576" t="s">
        <v>1132</v>
      </c>
      <c r="CHQ24" s="576" t="s">
        <v>1132</v>
      </c>
      <c r="CHR24" s="576" t="s">
        <v>1132</v>
      </c>
      <c r="CHS24" s="576" t="s">
        <v>1132</v>
      </c>
      <c r="CHT24" s="576" t="s">
        <v>1132</v>
      </c>
      <c r="CHU24" s="576" t="s">
        <v>1132</v>
      </c>
      <c r="CHV24" s="576" t="s">
        <v>1132</v>
      </c>
      <c r="CHW24" s="576" t="s">
        <v>1132</v>
      </c>
      <c r="CHX24" s="576" t="s">
        <v>1132</v>
      </c>
      <c r="CHY24" s="576" t="s">
        <v>1132</v>
      </c>
      <c r="CHZ24" s="576" t="s">
        <v>1132</v>
      </c>
      <c r="CIA24" s="576" t="s">
        <v>1132</v>
      </c>
      <c r="CIB24" s="576" t="s">
        <v>1132</v>
      </c>
      <c r="CIC24" s="576" t="s">
        <v>1132</v>
      </c>
      <c r="CID24" s="576" t="s">
        <v>1132</v>
      </c>
      <c r="CIE24" s="576" t="s">
        <v>1132</v>
      </c>
      <c r="CIF24" s="576" t="s">
        <v>1132</v>
      </c>
      <c r="CIG24" s="576" t="s">
        <v>1132</v>
      </c>
      <c r="CIH24" s="576" t="s">
        <v>1132</v>
      </c>
      <c r="CII24" s="576" t="s">
        <v>1132</v>
      </c>
      <c r="CIJ24" s="576" t="s">
        <v>1132</v>
      </c>
      <c r="CIK24" s="576" t="s">
        <v>1132</v>
      </c>
      <c r="CIL24" s="576" t="s">
        <v>1132</v>
      </c>
      <c r="CIM24" s="576" t="s">
        <v>1132</v>
      </c>
      <c r="CIN24" s="576" t="s">
        <v>1132</v>
      </c>
      <c r="CIO24" s="576" t="s">
        <v>1132</v>
      </c>
      <c r="CIP24" s="576" t="s">
        <v>1132</v>
      </c>
      <c r="CIQ24" s="576" t="s">
        <v>1132</v>
      </c>
      <c r="CIR24" s="576" t="s">
        <v>1132</v>
      </c>
      <c r="CIS24" s="576" t="s">
        <v>1132</v>
      </c>
      <c r="CIT24" s="576" t="s">
        <v>1132</v>
      </c>
      <c r="CIU24" s="576" t="s">
        <v>1132</v>
      </c>
      <c r="CIV24" s="576" t="s">
        <v>1132</v>
      </c>
      <c r="CIW24" s="576" t="s">
        <v>1132</v>
      </c>
      <c r="CIX24" s="576" t="s">
        <v>1132</v>
      </c>
      <c r="CIY24" s="576" t="s">
        <v>1132</v>
      </c>
      <c r="CIZ24" s="576" t="s">
        <v>1132</v>
      </c>
      <c r="CJA24" s="576" t="s">
        <v>1132</v>
      </c>
      <c r="CJB24" s="576" t="s">
        <v>1132</v>
      </c>
      <c r="CJC24" s="576" t="s">
        <v>1132</v>
      </c>
      <c r="CJD24" s="576" t="s">
        <v>1132</v>
      </c>
      <c r="CJE24" s="576" t="s">
        <v>1132</v>
      </c>
      <c r="CJF24" s="576" t="s">
        <v>1132</v>
      </c>
      <c r="CJG24" s="576" t="s">
        <v>1132</v>
      </c>
      <c r="CJH24" s="576" t="s">
        <v>1132</v>
      </c>
      <c r="CJI24" s="576" t="s">
        <v>1132</v>
      </c>
      <c r="CJJ24" s="576" t="s">
        <v>1132</v>
      </c>
      <c r="CJK24" s="576" t="s">
        <v>1132</v>
      </c>
      <c r="CJL24" s="576" t="s">
        <v>1132</v>
      </c>
      <c r="CJM24" s="576" t="s">
        <v>1132</v>
      </c>
      <c r="CJN24" s="576" t="s">
        <v>1132</v>
      </c>
      <c r="CJO24" s="576" t="s">
        <v>1132</v>
      </c>
      <c r="CJP24" s="576" t="s">
        <v>1132</v>
      </c>
      <c r="CJQ24" s="576" t="s">
        <v>1132</v>
      </c>
      <c r="CJR24" s="576" t="s">
        <v>1132</v>
      </c>
      <c r="CJS24" s="576" t="s">
        <v>1132</v>
      </c>
      <c r="CJT24" s="576" t="s">
        <v>1132</v>
      </c>
      <c r="CJU24" s="576" t="s">
        <v>1132</v>
      </c>
      <c r="CJV24" s="576" t="s">
        <v>1132</v>
      </c>
      <c r="CJW24" s="576" t="s">
        <v>1132</v>
      </c>
      <c r="CJX24" s="576" t="s">
        <v>1132</v>
      </c>
      <c r="CJY24" s="576" t="s">
        <v>1132</v>
      </c>
      <c r="CJZ24" s="576" t="s">
        <v>1132</v>
      </c>
      <c r="CKA24" s="576" t="s">
        <v>1132</v>
      </c>
      <c r="CKB24" s="576" t="s">
        <v>1132</v>
      </c>
      <c r="CKC24" s="576" t="s">
        <v>1132</v>
      </c>
      <c r="CKD24" s="576" t="s">
        <v>1132</v>
      </c>
      <c r="CKE24" s="576" t="s">
        <v>1132</v>
      </c>
      <c r="CKF24" s="576" t="s">
        <v>1132</v>
      </c>
      <c r="CKG24" s="576" t="s">
        <v>1132</v>
      </c>
      <c r="CKH24" s="576" t="s">
        <v>1132</v>
      </c>
      <c r="CKI24" s="576" t="s">
        <v>1132</v>
      </c>
      <c r="CKJ24" s="576" t="s">
        <v>1132</v>
      </c>
      <c r="CKK24" s="576" t="s">
        <v>1132</v>
      </c>
      <c r="CKL24" s="576" t="s">
        <v>1132</v>
      </c>
      <c r="CKM24" s="576" t="s">
        <v>1132</v>
      </c>
      <c r="CKN24" s="576" t="s">
        <v>1132</v>
      </c>
      <c r="CKO24" s="576" t="s">
        <v>1132</v>
      </c>
      <c r="CKP24" s="576" t="s">
        <v>1132</v>
      </c>
      <c r="CKQ24" s="576" t="s">
        <v>1132</v>
      </c>
      <c r="CKR24" s="576" t="s">
        <v>1132</v>
      </c>
      <c r="CKS24" s="576" t="s">
        <v>1132</v>
      </c>
      <c r="CKT24" s="576" t="s">
        <v>1132</v>
      </c>
      <c r="CKU24" s="576" t="s">
        <v>1132</v>
      </c>
      <c r="CKV24" s="576" t="s">
        <v>1132</v>
      </c>
      <c r="CKW24" s="576" t="s">
        <v>1132</v>
      </c>
      <c r="CKX24" s="576" t="s">
        <v>1132</v>
      </c>
      <c r="CKY24" s="576" t="s">
        <v>1132</v>
      </c>
      <c r="CKZ24" s="576" t="s">
        <v>1132</v>
      </c>
      <c r="CLA24" s="576" t="s">
        <v>1132</v>
      </c>
      <c r="CLB24" s="576" t="s">
        <v>1132</v>
      </c>
      <c r="CLC24" s="576" t="s">
        <v>1132</v>
      </c>
      <c r="CLD24" s="576" t="s">
        <v>1132</v>
      </c>
      <c r="CLE24" s="576" t="s">
        <v>1132</v>
      </c>
      <c r="CLF24" s="576" t="s">
        <v>1132</v>
      </c>
      <c r="CLG24" s="576" t="s">
        <v>1132</v>
      </c>
      <c r="CLH24" s="576" t="s">
        <v>1132</v>
      </c>
      <c r="CLI24" s="576" t="s">
        <v>1132</v>
      </c>
      <c r="CLJ24" s="576" t="s">
        <v>1132</v>
      </c>
      <c r="CLK24" s="576" t="s">
        <v>1132</v>
      </c>
      <c r="CLL24" s="576" t="s">
        <v>1132</v>
      </c>
      <c r="CLM24" s="576" t="s">
        <v>1132</v>
      </c>
      <c r="CLN24" s="576" t="s">
        <v>1132</v>
      </c>
      <c r="CLO24" s="576" t="s">
        <v>1132</v>
      </c>
      <c r="CLP24" s="576" t="s">
        <v>1132</v>
      </c>
      <c r="CLQ24" s="576" t="s">
        <v>1132</v>
      </c>
      <c r="CLR24" s="576" t="s">
        <v>1132</v>
      </c>
      <c r="CLS24" s="576" t="s">
        <v>1132</v>
      </c>
      <c r="CLT24" s="576" t="s">
        <v>1132</v>
      </c>
      <c r="CLU24" s="576" t="s">
        <v>1132</v>
      </c>
      <c r="CLV24" s="576" t="s">
        <v>1132</v>
      </c>
      <c r="CLW24" s="576" t="s">
        <v>1132</v>
      </c>
      <c r="CLX24" s="576" t="s">
        <v>1132</v>
      </c>
      <c r="CLY24" s="576" t="s">
        <v>1132</v>
      </c>
      <c r="CLZ24" s="576" t="s">
        <v>1132</v>
      </c>
      <c r="CMA24" s="576" t="s">
        <v>1132</v>
      </c>
      <c r="CMB24" s="576" t="s">
        <v>1132</v>
      </c>
      <c r="CMC24" s="576" t="s">
        <v>1132</v>
      </c>
      <c r="CMD24" s="576" t="s">
        <v>1132</v>
      </c>
      <c r="CME24" s="576" t="s">
        <v>1132</v>
      </c>
      <c r="CMF24" s="576" t="s">
        <v>1132</v>
      </c>
      <c r="CMG24" s="576" t="s">
        <v>1132</v>
      </c>
      <c r="CMH24" s="576" t="s">
        <v>1132</v>
      </c>
      <c r="CMI24" s="576" t="s">
        <v>1132</v>
      </c>
      <c r="CMJ24" s="576" t="s">
        <v>1132</v>
      </c>
      <c r="CMK24" s="576" t="s">
        <v>1132</v>
      </c>
      <c r="CML24" s="576" t="s">
        <v>1132</v>
      </c>
      <c r="CMM24" s="576" t="s">
        <v>1132</v>
      </c>
      <c r="CMN24" s="576" t="s">
        <v>1132</v>
      </c>
      <c r="CMO24" s="576" t="s">
        <v>1132</v>
      </c>
      <c r="CMP24" s="576" t="s">
        <v>1132</v>
      </c>
      <c r="CMQ24" s="576" t="s">
        <v>1132</v>
      </c>
      <c r="CMR24" s="576" t="s">
        <v>1132</v>
      </c>
      <c r="CMS24" s="576" t="s">
        <v>1132</v>
      </c>
      <c r="CMT24" s="576" t="s">
        <v>1132</v>
      </c>
      <c r="CMU24" s="576" t="s">
        <v>1132</v>
      </c>
      <c r="CMV24" s="576" t="s">
        <v>1132</v>
      </c>
      <c r="CMW24" s="576" t="s">
        <v>1132</v>
      </c>
      <c r="CMX24" s="576" t="s">
        <v>1132</v>
      </c>
      <c r="CMY24" s="576" t="s">
        <v>1132</v>
      </c>
      <c r="CMZ24" s="576" t="s">
        <v>1132</v>
      </c>
      <c r="CNA24" s="576" t="s">
        <v>1132</v>
      </c>
      <c r="CNB24" s="576" t="s">
        <v>1132</v>
      </c>
      <c r="CNC24" s="576" t="s">
        <v>1132</v>
      </c>
      <c r="CND24" s="576" t="s">
        <v>1132</v>
      </c>
      <c r="CNE24" s="576" t="s">
        <v>1132</v>
      </c>
      <c r="CNF24" s="576" t="s">
        <v>1132</v>
      </c>
      <c r="CNG24" s="576" t="s">
        <v>1132</v>
      </c>
      <c r="CNH24" s="576" t="s">
        <v>1132</v>
      </c>
      <c r="CNI24" s="576" t="s">
        <v>1132</v>
      </c>
      <c r="CNJ24" s="576" t="s">
        <v>1132</v>
      </c>
      <c r="CNK24" s="576" t="s">
        <v>1132</v>
      </c>
      <c r="CNL24" s="576" t="s">
        <v>1132</v>
      </c>
      <c r="CNM24" s="576" t="s">
        <v>1132</v>
      </c>
      <c r="CNN24" s="576" t="s">
        <v>1132</v>
      </c>
      <c r="CNO24" s="576" t="s">
        <v>1132</v>
      </c>
      <c r="CNP24" s="576" t="s">
        <v>1132</v>
      </c>
      <c r="CNQ24" s="576" t="s">
        <v>1132</v>
      </c>
      <c r="CNR24" s="576" t="s">
        <v>1132</v>
      </c>
      <c r="CNS24" s="576" t="s">
        <v>1132</v>
      </c>
      <c r="CNT24" s="576" t="s">
        <v>1132</v>
      </c>
      <c r="CNU24" s="576" t="s">
        <v>1132</v>
      </c>
      <c r="CNV24" s="576" t="s">
        <v>1132</v>
      </c>
      <c r="CNW24" s="576" t="s">
        <v>1132</v>
      </c>
      <c r="CNX24" s="576" t="s">
        <v>1132</v>
      </c>
      <c r="CNY24" s="576" t="s">
        <v>1132</v>
      </c>
      <c r="CNZ24" s="576" t="s">
        <v>1132</v>
      </c>
      <c r="COA24" s="576" t="s">
        <v>1132</v>
      </c>
      <c r="COB24" s="576" t="s">
        <v>1132</v>
      </c>
      <c r="COC24" s="576" t="s">
        <v>1132</v>
      </c>
      <c r="COD24" s="576" t="s">
        <v>1132</v>
      </c>
      <c r="COE24" s="576" t="s">
        <v>1132</v>
      </c>
      <c r="COF24" s="576" t="s">
        <v>1132</v>
      </c>
      <c r="COG24" s="576" t="s">
        <v>1132</v>
      </c>
      <c r="COH24" s="576" t="s">
        <v>1132</v>
      </c>
      <c r="COI24" s="576" t="s">
        <v>1132</v>
      </c>
      <c r="COJ24" s="576" t="s">
        <v>1132</v>
      </c>
      <c r="COK24" s="576" t="s">
        <v>1132</v>
      </c>
      <c r="COL24" s="576" t="s">
        <v>1132</v>
      </c>
      <c r="COM24" s="576" t="s">
        <v>1132</v>
      </c>
      <c r="CON24" s="576" t="s">
        <v>1132</v>
      </c>
      <c r="COO24" s="576" t="s">
        <v>1132</v>
      </c>
      <c r="COP24" s="576" t="s">
        <v>1132</v>
      </c>
      <c r="COQ24" s="576" t="s">
        <v>1132</v>
      </c>
      <c r="COR24" s="576" t="s">
        <v>1132</v>
      </c>
      <c r="COS24" s="576" t="s">
        <v>1132</v>
      </c>
      <c r="COT24" s="576" t="s">
        <v>1132</v>
      </c>
      <c r="COU24" s="576" t="s">
        <v>1132</v>
      </c>
      <c r="COV24" s="576" t="s">
        <v>1132</v>
      </c>
      <c r="COW24" s="576" t="s">
        <v>1132</v>
      </c>
      <c r="COX24" s="576" t="s">
        <v>1132</v>
      </c>
      <c r="COY24" s="576" t="s">
        <v>1132</v>
      </c>
      <c r="COZ24" s="576" t="s">
        <v>1132</v>
      </c>
      <c r="CPA24" s="576" t="s">
        <v>1132</v>
      </c>
      <c r="CPB24" s="576" t="s">
        <v>1132</v>
      </c>
      <c r="CPC24" s="576" t="s">
        <v>1132</v>
      </c>
      <c r="CPD24" s="576" t="s">
        <v>1132</v>
      </c>
      <c r="CPE24" s="576" t="s">
        <v>1132</v>
      </c>
      <c r="CPF24" s="576" t="s">
        <v>1132</v>
      </c>
      <c r="CPG24" s="576" t="s">
        <v>1132</v>
      </c>
      <c r="CPH24" s="576" t="s">
        <v>1132</v>
      </c>
      <c r="CPI24" s="576" t="s">
        <v>1132</v>
      </c>
      <c r="CPJ24" s="576" t="s">
        <v>1132</v>
      </c>
      <c r="CPK24" s="576" t="s">
        <v>1132</v>
      </c>
      <c r="CPL24" s="576" t="s">
        <v>1132</v>
      </c>
      <c r="CPM24" s="576" t="s">
        <v>1132</v>
      </c>
      <c r="CPN24" s="576" t="s">
        <v>1132</v>
      </c>
      <c r="CPO24" s="576" t="s">
        <v>1132</v>
      </c>
      <c r="CPP24" s="576" t="s">
        <v>1132</v>
      </c>
      <c r="CPQ24" s="576" t="s">
        <v>1132</v>
      </c>
      <c r="CPR24" s="576" t="s">
        <v>1132</v>
      </c>
      <c r="CPS24" s="576" t="s">
        <v>1132</v>
      </c>
      <c r="CPT24" s="576" t="s">
        <v>1132</v>
      </c>
      <c r="CPU24" s="576" t="s">
        <v>1132</v>
      </c>
      <c r="CPV24" s="576" t="s">
        <v>1132</v>
      </c>
      <c r="CPW24" s="576" t="s">
        <v>1132</v>
      </c>
      <c r="CPX24" s="576" t="s">
        <v>1132</v>
      </c>
      <c r="CPY24" s="576" t="s">
        <v>1132</v>
      </c>
      <c r="CPZ24" s="576" t="s">
        <v>1132</v>
      </c>
      <c r="CQA24" s="576" t="s">
        <v>1132</v>
      </c>
      <c r="CQB24" s="576" t="s">
        <v>1132</v>
      </c>
      <c r="CQC24" s="576" t="s">
        <v>1132</v>
      </c>
      <c r="CQD24" s="576" t="s">
        <v>1132</v>
      </c>
      <c r="CQE24" s="576" t="s">
        <v>1132</v>
      </c>
      <c r="CQF24" s="576" t="s">
        <v>1132</v>
      </c>
      <c r="CQG24" s="576" t="s">
        <v>1132</v>
      </c>
      <c r="CQH24" s="576" t="s">
        <v>1132</v>
      </c>
      <c r="CQI24" s="576" t="s">
        <v>1132</v>
      </c>
      <c r="CQJ24" s="576" t="s">
        <v>1132</v>
      </c>
      <c r="CQK24" s="576" t="s">
        <v>1132</v>
      </c>
      <c r="CQL24" s="576" t="s">
        <v>1132</v>
      </c>
      <c r="CQM24" s="576" t="s">
        <v>1132</v>
      </c>
      <c r="CQN24" s="576" t="s">
        <v>1132</v>
      </c>
      <c r="CQO24" s="576" t="s">
        <v>1132</v>
      </c>
      <c r="CQP24" s="576" t="s">
        <v>1132</v>
      </c>
      <c r="CQQ24" s="576" t="s">
        <v>1132</v>
      </c>
      <c r="CQR24" s="576" t="s">
        <v>1132</v>
      </c>
      <c r="CQS24" s="576" t="s">
        <v>1132</v>
      </c>
      <c r="CQT24" s="576" t="s">
        <v>1132</v>
      </c>
      <c r="CQU24" s="576" t="s">
        <v>1132</v>
      </c>
      <c r="CQV24" s="576" t="s">
        <v>1132</v>
      </c>
      <c r="CQW24" s="576" t="s">
        <v>1132</v>
      </c>
      <c r="CQX24" s="576" t="s">
        <v>1132</v>
      </c>
      <c r="CQY24" s="576" t="s">
        <v>1132</v>
      </c>
      <c r="CQZ24" s="576" t="s">
        <v>1132</v>
      </c>
      <c r="CRA24" s="576" t="s">
        <v>1132</v>
      </c>
      <c r="CRB24" s="576" t="s">
        <v>1132</v>
      </c>
      <c r="CRC24" s="576" t="s">
        <v>1132</v>
      </c>
      <c r="CRD24" s="576" t="s">
        <v>1132</v>
      </c>
      <c r="CRE24" s="576" t="s">
        <v>1132</v>
      </c>
      <c r="CRF24" s="576" t="s">
        <v>1132</v>
      </c>
      <c r="CRG24" s="576" t="s">
        <v>1132</v>
      </c>
      <c r="CRH24" s="576" t="s">
        <v>1132</v>
      </c>
      <c r="CRI24" s="576" t="s">
        <v>1132</v>
      </c>
      <c r="CRJ24" s="576" t="s">
        <v>1132</v>
      </c>
      <c r="CRK24" s="576" t="s">
        <v>1132</v>
      </c>
      <c r="CRL24" s="576" t="s">
        <v>1132</v>
      </c>
      <c r="CRM24" s="576" t="s">
        <v>1132</v>
      </c>
      <c r="CRN24" s="576" t="s">
        <v>1132</v>
      </c>
      <c r="CRO24" s="576" t="s">
        <v>1132</v>
      </c>
      <c r="CRP24" s="576" t="s">
        <v>1132</v>
      </c>
      <c r="CRQ24" s="576" t="s">
        <v>1132</v>
      </c>
      <c r="CRR24" s="576" t="s">
        <v>1132</v>
      </c>
      <c r="CRS24" s="576" t="s">
        <v>1132</v>
      </c>
      <c r="CRT24" s="576" t="s">
        <v>1132</v>
      </c>
      <c r="CRU24" s="576" t="s">
        <v>1132</v>
      </c>
      <c r="CRV24" s="576" t="s">
        <v>1132</v>
      </c>
      <c r="CRW24" s="576" t="s">
        <v>1132</v>
      </c>
      <c r="CRX24" s="576" t="s">
        <v>1132</v>
      </c>
      <c r="CRY24" s="576" t="s">
        <v>1132</v>
      </c>
      <c r="CRZ24" s="576" t="s">
        <v>1132</v>
      </c>
      <c r="CSA24" s="576" t="s">
        <v>1132</v>
      </c>
      <c r="CSB24" s="576" t="s">
        <v>1132</v>
      </c>
      <c r="CSC24" s="576" t="s">
        <v>1132</v>
      </c>
      <c r="CSD24" s="576" t="s">
        <v>1132</v>
      </c>
      <c r="CSE24" s="576" t="s">
        <v>1132</v>
      </c>
      <c r="CSF24" s="576" t="s">
        <v>1132</v>
      </c>
      <c r="CSG24" s="576" t="s">
        <v>1132</v>
      </c>
      <c r="CSH24" s="576" t="s">
        <v>1132</v>
      </c>
      <c r="CSI24" s="576" t="s">
        <v>1132</v>
      </c>
      <c r="CSJ24" s="576" t="s">
        <v>1132</v>
      </c>
      <c r="CSK24" s="576" t="s">
        <v>1132</v>
      </c>
      <c r="CSL24" s="576" t="s">
        <v>1132</v>
      </c>
      <c r="CSM24" s="576" t="s">
        <v>1132</v>
      </c>
      <c r="CSN24" s="576" t="s">
        <v>1132</v>
      </c>
      <c r="CSO24" s="576" t="s">
        <v>1132</v>
      </c>
      <c r="CSP24" s="576" t="s">
        <v>1132</v>
      </c>
      <c r="CSQ24" s="576" t="s">
        <v>1132</v>
      </c>
      <c r="CSR24" s="576" t="s">
        <v>1132</v>
      </c>
      <c r="CSS24" s="576" t="s">
        <v>1132</v>
      </c>
      <c r="CST24" s="576" t="s">
        <v>1132</v>
      </c>
      <c r="CSU24" s="576" t="s">
        <v>1132</v>
      </c>
      <c r="CSV24" s="576" t="s">
        <v>1132</v>
      </c>
      <c r="CSW24" s="576" t="s">
        <v>1132</v>
      </c>
      <c r="CSX24" s="576" t="s">
        <v>1132</v>
      </c>
      <c r="CSY24" s="576" t="s">
        <v>1132</v>
      </c>
      <c r="CSZ24" s="576" t="s">
        <v>1132</v>
      </c>
      <c r="CTA24" s="576" t="s">
        <v>1132</v>
      </c>
      <c r="CTB24" s="576" t="s">
        <v>1132</v>
      </c>
      <c r="CTC24" s="576" t="s">
        <v>1132</v>
      </c>
      <c r="CTD24" s="576" t="s">
        <v>1132</v>
      </c>
      <c r="CTE24" s="576" t="s">
        <v>1132</v>
      </c>
      <c r="CTF24" s="576" t="s">
        <v>1132</v>
      </c>
      <c r="CTG24" s="576" t="s">
        <v>1132</v>
      </c>
      <c r="CTH24" s="576" t="s">
        <v>1132</v>
      </c>
      <c r="CTI24" s="576" t="s">
        <v>1132</v>
      </c>
      <c r="CTJ24" s="576" t="s">
        <v>1132</v>
      </c>
      <c r="CTK24" s="576" t="s">
        <v>1132</v>
      </c>
      <c r="CTL24" s="576" t="s">
        <v>1132</v>
      </c>
      <c r="CTM24" s="576" t="s">
        <v>1132</v>
      </c>
      <c r="CTN24" s="576" t="s">
        <v>1132</v>
      </c>
      <c r="CTO24" s="576" t="s">
        <v>1132</v>
      </c>
      <c r="CTP24" s="576" t="s">
        <v>1132</v>
      </c>
      <c r="CTQ24" s="576" t="s">
        <v>1132</v>
      </c>
      <c r="CTR24" s="576" t="s">
        <v>1132</v>
      </c>
      <c r="CTS24" s="576" t="s">
        <v>1132</v>
      </c>
      <c r="CTT24" s="576" t="s">
        <v>1132</v>
      </c>
      <c r="CTU24" s="576" t="s">
        <v>1132</v>
      </c>
      <c r="CTV24" s="576" t="s">
        <v>1132</v>
      </c>
      <c r="CTW24" s="576" t="s">
        <v>1132</v>
      </c>
      <c r="CTX24" s="576" t="s">
        <v>1132</v>
      </c>
      <c r="CTY24" s="576" t="s">
        <v>1132</v>
      </c>
      <c r="CTZ24" s="576" t="s">
        <v>1132</v>
      </c>
      <c r="CUA24" s="576" t="s">
        <v>1132</v>
      </c>
      <c r="CUB24" s="576" t="s">
        <v>1132</v>
      </c>
      <c r="CUC24" s="576" t="s">
        <v>1132</v>
      </c>
      <c r="CUD24" s="576" t="s">
        <v>1132</v>
      </c>
      <c r="CUE24" s="576" t="s">
        <v>1132</v>
      </c>
      <c r="CUF24" s="576" t="s">
        <v>1132</v>
      </c>
      <c r="CUG24" s="576" t="s">
        <v>1132</v>
      </c>
      <c r="CUH24" s="576" t="s">
        <v>1132</v>
      </c>
      <c r="CUI24" s="576" t="s">
        <v>1132</v>
      </c>
      <c r="CUJ24" s="576" t="s">
        <v>1132</v>
      </c>
      <c r="CUK24" s="576" t="s">
        <v>1132</v>
      </c>
      <c r="CUL24" s="576" t="s">
        <v>1132</v>
      </c>
      <c r="CUM24" s="576" t="s">
        <v>1132</v>
      </c>
      <c r="CUN24" s="576" t="s">
        <v>1132</v>
      </c>
      <c r="CUO24" s="576" t="s">
        <v>1132</v>
      </c>
      <c r="CUP24" s="576" t="s">
        <v>1132</v>
      </c>
      <c r="CUQ24" s="576" t="s">
        <v>1132</v>
      </c>
      <c r="CUR24" s="576" t="s">
        <v>1132</v>
      </c>
      <c r="CUS24" s="576" t="s">
        <v>1132</v>
      </c>
      <c r="CUT24" s="576" t="s">
        <v>1132</v>
      </c>
      <c r="CUU24" s="576" t="s">
        <v>1132</v>
      </c>
      <c r="CUV24" s="576" t="s">
        <v>1132</v>
      </c>
      <c r="CUW24" s="576" t="s">
        <v>1132</v>
      </c>
      <c r="CUX24" s="576" t="s">
        <v>1132</v>
      </c>
      <c r="CUY24" s="576" t="s">
        <v>1132</v>
      </c>
      <c r="CUZ24" s="576" t="s">
        <v>1132</v>
      </c>
      <c r="CVA24" s="576" t="s">
        <v>1132</v>
      </c>
      <c r="CVB24" s="576" t="s">
        <v>1132</v>
      </c>
      <c r="CVC24" s="576" t="s">
        <v>1132</v>
      </c>
      <c r="CVD24" s="576" t="s">
        <v>1132</v>
      </c>
      <c r="CVE24" s="576" t="s">
        <v>1132</v>
      </c>
      <c r="CVF24" s="576" t="s">
        <v>1132</v>
      </c>
      <c r="CVG24" s="576" t="s">
        <v>1132</v>
      </c>
      <c r="CVH24" s="576" t="s">
        <v>1132</v>
      </c>
      <c r="CVI24" s="576" t="s">
        <v>1132</v>
      </c>
      <c r="CVJ24" s="576" t="s">
        <v>1132</v>
      </c>
      <c r="CVK24" s="576" t="s">
        <v>1132</v>
      </c>
      <c r="CVL24" s="576" t="s">
        <v>1132</v>
      </c>
      <c r="CVM24" s="576" t="s">
        <v>1132</v>
      </c>
      <c r="CVN24" s="576" t="s">
        <v>1132</v>
      </c>
      <c r="CVO24" s="576" t="s">
        <v>1132</v>
      </c>
      <c r="CVP24" s="576" t="s">
        <v>1132</v>
      </c>
      <c r="CVQ24" s="576" t="s">
        <v>1132</v>
      </c>
      <c r="CVR24" s="576" t="s">
        <v>1132</v>
      </c>
      <c r="CVS24" s="576" t="s">
        <v>1132</v>
      </c>
      <c r="CVT24" s="576" t="s">
        <v>1132</v>
      </c>
      <c r="CVU24" s="576" t="s">
        <v>1132</v>
      </c>
      <c r="CVV24" s="576" t="s">
        <v>1132</v>
      </c>
      <c r="CVW24" s="576" t="s">
        <v>1132</v>
      </c>
      <c r="CVX24" s="576" t="s">
        <v>1132</v>
      </c>
      <c r="CVY24" s="576" t="s">
        <v>1132</v>
      </c>
      <c r="CVZ24" s="576" t="s">
        <v>1132</v>
      </c>
      <c r="CWA24" s="576" t="s">
        <v>1132</v>
      </c>
      <c r="CWB24" s="576" t="s">
        <v>1132</v>
      </c>
      <c r="CWC24" s="576" t="s">
        <v>1132</v>
      </c>
      <c r="CWD24" s="576" t="s">
        <v>1132</v>
      </c>
      <c r="CWE24" s="576" t="s">
        <v>1132</v>
      </c>
      <c r="CWF24" s="576" t="s">
        <v>1132</v>
      </c>
      <c r="CWG24" s="576" t="s">
        <v>1132</v>
      </c>
      <c r="CWH24" s="576" t="s">
        <v>1132</v>
      </c>
      <c r="CWI24" s="576" t="s">
        <v>1132</v>
      </c>
      <c r="CWJ24" s="576" t="s">
        <v>1132</v>
      </c>
      <c r="CWK24" s="576" t="s">
        <v>1132</v>
      </c>
      <c r="CWL24" s="576" t="s">
        <v>1132</v>
      </c>
      <c r="CWM24" s="576" t="s">
        <v>1132</v>
      </c>
      <c r="CWN24" s="576" t="s">
        <v>1132</v>
      </c>
      <c r="CWO24" s="576" t="s">
        <v>1132</v>
      </c>
      <c r="CWP24" s="576" t="s">
        <v>1132</v>
      </c>
      <c r="CWQ24" s="576" t="s">
        <v>1132</v>
      </c>
      <c r="CWR24" s="576" t="s">
        <v>1132</v>
      </c>
      <c r="CWS24" s="576" t="s">
        <v>1132</v>
      </c>
      <c r="CWT24" s="576" t="s">
        <v>1132</v>
      </c>
      <c r="CWU24" s="576" t="s">
        <v>1132</v>
      </c>
      <c r="CWV24" s="576" t="s">
        <v>1132</v>
      </c>
      <c r="CWW24" s="576" t="s">
        <v>1132</v>
      </c>
      <c r="CWX24" s="576" t="s">
        <v>1132</v>
      </c>
      <c r="CWY24" s="576" t="s">
        <v>1132</v>
      </c>
      <c r="CWZ24" s="576" t="s">
        <v>1132</v>
      </c>
      <c r="CXA24" s="576" t="s">
        <v>1132</v>
      </c>
      <c r="CXB24" s="576" t="s">
        <v>1132</v>
      </c>
      <c r="CXC24" s="576" t="s">
        <v>1132</v>
      </c>
      <c r="CXD24" s="576" t="s">
        <v>1132</v>
      </c>
      <c r="CXE24" s="576" t="s">
        <v>1132</v>
      </c>
      <c r="CXF24" s="576" t="s">
        <v>1132</v>
      </c>
      <c r="CXG24" s="576" t="s">
        <v>1132</v>
      </c>
      <c r="CXH24" s="576" t="s">
        <v>1132</v>
      </c>
      <c r="CXI24" s="576" t="s">
        <v>1132</v>
      </c>
      <c r="CXJ24" s="576" t="s">
        <v>1132</v>
      </c>
      <c r="CXK24" s="576" t="s">
        <v>1132</v>
      </c>
      <c r="CXL24" s="576" t="s">
        <v>1132</v>
      </c>
      <c r="CXM24" s="576" t="s">
        <v>1132</v>
      </c>
      <c r="CXN24" s="576" t="s">
        <v>1132</v>
      </c>
      <c r="CXO24" s="576" t="s">
        <v>1132</v>
      </c>
      <c r="CXP24" s="576" t="s">
        <v>1132</v>
      </c>
      <c r="CXQ24" s="576" t="s">
        <v>1132</v>
      </c>
      <c r="CXR24" s="576" t="s">
        <v>1132</v>
      </c>
      <c r="CXS24" s="576" t="s">
        <v>1132</v>
      </c>
      <c r="CXT24" s="576" t="s">
        <v>1132</v>
      </c>
      <c r="CXU24" s="576" t="s">
        <v>1132</v>
      </c>
      <c r="CXV24" s="576" t="s">
        <v>1132</v>
      </c>
      <c r="CXW24" s="576" t="s">
        <v>1132</v>
      </c>
      <c r="CXX24" s="576" t="s">
        <v>1132</v>
      </c>
      <c r="CXY24" s="576" t="s">
        <v>1132</v>
      </c>
      <c r="CXZ24" s="576" t="s">
        <v>1132</v>
      </c>
      <c r="CYA24" s="576" t="s">
        <v>1132</v>
      </c>
      <c r="CYB24" s="576" t="s">
        <v>1132</v>
      </c>
      <c r="CYC24" s="576" t="s">
        <v>1132</v>
      </c>
      <c r="CYD24" s="576" t="s">
        <v>1132</v>
      </c>
      <c r="CYE24" s="576" t="s">
        <v>1132</v>
      </c>
      <c r="CYF24" s="576" t="s">
        <v>1132</v>
      </c>
      <c r="CYG24" s="576" t="s">
        <v>1132</v>
      </c>
      <c r="CYH24" s="576" t="s">
        <v>1132</v>
      </c>
      <c r="CYI24" s="576" t="s">
        <v>1132</v>
      </c>
      <c r="CYJ24" s="576" t="s">
        <v>1132</v>
      </c>
      <c r="CYK24" s="576" t="s">
        <v>1132</v>
      </c>
      <c r="CYL24" s="576" t="s">
        <v>1132</v>
      </c>
      <c r="CYM24" s="576" t="s">
        <v>1132</v>
      </c>
      <c r="CYN24" s="576" t="s">
        <v>1132</v>
      </c>
      <c r="CYO24" s="576" t="s">
        <v>1132</v>
      </c>
      <c r="CYP24" s="576" t="s">
        <v>1132</v>
      </c>
      <c r="CYQ24" s="576" t="s">
        <v>1132</v>
      </c>
      <c r="CYR24" s="576" t="s">
        <v>1132</v>
      </c>
      <c r="CYS24" s="576" t="s">
        <v>1132</v>
      </c>
      <c r="CYT24" s="576" t="s">
        <v>1132</v>
      </c>
      <c r="CYU24" s="576" t="s">
        <v>1132</v>
      </c>
      <c r="CYV24" s="576" t="s">
        <v>1132</v>
      </c>
      <c r="CYW24" s="576" t="s">
        <v>1132</v>
      </c>
      <c r="CYX24" s="576" t="s">
        <v>1132</v>
      </c>
      <c r="CYY24" s="576" t="s">
        <v>1132</v>
      </c>
      <c r="CYZ24" s="576" t="s">
        <v>1132</v>
      </c>
      <c r="CZA24" s="576" t="s">
        <v>1132</v>
      </c>
      <c r="CZB24" s="576" t="s">
        <v>1132</v>
      </c>
      <c r="CZC24" s="576" t="s">
        <v>1132</v>
      </c>
      <c r="CZD24" s="576" t="s">
        <v>1132</v>
      </c>
      <c r="CZE24" s="576" t="s">
        <v>1132</v>
      </c>
      <c r="CZF24" s="576" t="s">
        <v>1132</v>
      </c>
      <c r="CZG24" s="576" t="s">
        <v>1132</v>
      </c>
      <c r="CZH24" s="576" t="s">
        <v>1132</v>
      </c>
      <c r="CZI24" s="576" t="s">
        <v>1132</v>
      </c>
      <c r="CZJ24" s="576" t="s">
        <v>1132</v>
      </c>
      <c r="CZK24" s="576" t="s">
        <v>1132</v>
      </c>
      <c r="CZL24" s="576" t="s">
        <v>1132</v>
      </c>
      <c r="CZM24" s="576" t="s">
        <v>1132</v>
      </c>
      <c r="CZN24" s="576" t="s">
        <v>1132</v>
      </c>
      <c r="CZO24" s="576" t="s">
        <v>1132</v>
      </c>
      <c r="CZP24" s="576" t="s">
        <v>1132</v>
      </c>
      <c r="CZQ24" s="576" t="s">
        <v>1132</v>
      </c>
      <c r="CZR24" s="576" t="s">
        <v>1132</v>
      </c>
      <c r="CZS24" s="576" t="s">
        <v>1132</v>
      </c>
      <c r="CZT24" s="576" t="s">
        <v>1132</v>
      </c>
      <c r="CZU24" s="576" t="s">
        <v>1132</v>
      </c>
      <c r="CZV24" s="576" t="s">
        <v>1132</v>
      </c>
      <c r="CZW24" s="576" t="s">
        <v>1132</v>
      </c>
      <c r="CZX24" s="576" t="s">
        <v>1132</v>
      </c>
      <c r="CZY24" s="576" t="s">
        <v>1132</v>
      </c>
      <c r="CZZ24" s="576" t="s">
        <v>1132</v>
      </c>
      <c r="DAA24" s="576" t="s">
        <v>1132</v>
      </c>
      <c r="DAB24" s="576" t="s">
        <v>1132</v>
      </c>
      <c r="DAC24" s="576" t="s">
        <v>1132</v>
      </c>
      <c r="DAD24" s="576" t="s">
        <v>1132</v>
      </c>
      <c r="DAE24" s="576" t="s">
        <v>1132</v>
      </c>
      <c r="DAF24" s="576" t="s">
        <v>1132</v>
      </c>
      <c r="DAG24" s="576" t="s">
        <v>1132</v>
      </c>
      <c r="DAH24" s="576" t="s">
        <v>1132</v>
      </c>
      <c r="DAI24" s="576" t="s">
        <v>1132</v>
      </c>
      <c r="DAJ24" s="576" t="s">
        <v>1132</v>
      </c>
      <c r="DAK24" s="576" t="s">
        <v>1132</v>
      </c>
      <c r="DAL24" s="576" t="s">
        <v>1132</v>
      </c>
      <c r="DAM24" s="576" t="s">
        <v>1132</v>
      </c>
      <c r="DAN24" s="576" t="s">
        <v>1132</v>
      </c>
      <c r="DAO24" s="576" t="s">
        <v>1132</v>
      </c>
      <c r="DAP24" s="576" t="s">
        <v>1132</v>
      </c>
      <c r="DAQ24" s="576" t="s">
        <v>1132</v>
      </c>
      <c r="DAR24" s="576" t="s">
        <v>1132</v>
      </c>
      <c r="DAS24" s="576" t="s">
        <v>1132</v>
      </c>
      <c r="DAT24" s="576" t="s">
        <v>1132</v>
      </c>
      <c r="DAU24" s="576" t="s">
        <v>1132</v>
      </c>
      <c r="DAV24" s="576" t="s">
        <v>1132</v>
      </c>
      <c r="DAW24" s="576" t="s">
        <v>1132</v>
      </c>
      <c r="DAX24" s="576" t="s">
        <v>1132</v>
      </c>
      <c r="DAY24" s="576" t="s">
        <v>1132</v>
      </c>
      <c r="DAZ24" s="576" t="s">
        <v>1132</v>
      </c>
      <c r="DBA24" s="576" t="s">
        <v>1132</v>
      </c>
      <c r="DBB24" s="576" t="s">
        <v>1132</v>
      </c>
      <c r="DBC24" s="576" t="s">
        <v>1132</v>
      </c>
      <c r="DBD24" s="576" t="s">
        <v>1132</v>
      </c>
      <c r="DBE24" s="576" t="s">
        <v>1132</v>
      </c>
      <c r="DBF24" s="576" t="s">
        <v>1132</v>
      </c>
      <c r="DBG24" s="576" t="s">
        <v>1132</v>
      </c>
      <c r="DBH24" s="576" t="s">
        <v>1132</v>
      </c>
      <c r="DBI24" s="576" t="s">
        <v>1132</v>
      </c>
      <c r="DBJ24" s="576" t="s">
        <v>1132</v>
      </c>
      <c r="DBK24" s="576" t="s">
        <v>1132</v>
      </c>
      <c r="DBL24" s="576" t="s">
        <v>1132</v>
      </c>
      <c r="DBM24" s="576" t="s">
        <v>1132</v>
      </c>
      <c r="DBN24" s="576" t="s">
        <v>1132</v>
      </c>
      <c r="DBO24" s="576" t="s">
        <v>1132</v>
      </c>
      <c r="DBP24" s="576" t="s">
        <v>1132</v>
      </c>
      <c r="DBQ24" s="576" t="s">
        <v>1132</v>
      </c>
      <c r="DBR24" s="576" t="s">
        <v>1132</v>
      </c>
      <c r="DBS24" s="576" t="s">
        <v>1132</v>
      </c>
      <c r="DBT24" s="576" t="s">
        <v>1132</v>
      </c>
      <c r="DBU24" s="576" t="s">
        <v>1132</v>
      </c>
      <c r="DBV24" s="576" t="s">
        <v>1132</v>
      </c>
      <c r="DBW24" s="576" t="s">
        <v>1132</v>
      </c>
      <c r="DBX24" s="576" t="s">
        <v>1132</v>
      </c>
      <c r="DBY24" s="576" t="s">
        <v>1132</v>
      </c>
      <c r="DBZ24" s="576" t="s">
        <v>1132</v>
      </c>
      <c r="DCA24" s="576" t="s">
        <v>1132</v>
      </c>
      <c r="DCB24" s="576" t="s">
        <v>1132</v>
      </c>
      <c r="DCC24" s="576" t="s">
        <v>1132</v>
      </c>
      <c r="DCD24" s="576" t="s">
        <v>1132</v>
      </c>
      <c r="DCE24" s="576" t="s">
        <v>1132</v>
      </c>
      <c r="DCF24" s="576" t="s">
        <v>1132</v>
      </c>
      <c r="DCG24" s="576" t="s">
        <v>1132</v>
      </c>
      <c r="DCH24" s="576" t="s">
        <v>1132</v>
      </c>
      <c r="DCI24" s="576" t="s">
        <v>1132</v>
      </c>
      <c r="DCJ24" s="576" t="s">
        <v>1132</v>
      </c>
      <c r="DCK24" s="576" t="s">
        <v>1132</v>
      </c>
      <c r="DCL24" s="576" t="s">
        <v>1132</v>
      </c>
      <c r="DCM24" s="576" t="s">
        <v>1132</v>
      </c>
      <c r="DCN24" s="576" t="s">
        <v>1132</v>
      </c>
      <c r="DCO24" s="576" t="s">
        <v>1132</v>
      </c>
      <c r="DCP24" s="576" t="s">
        <v>1132</v>
      </c>
      <c r="DCQ24" s="576" t="s">
        <v>1132</v>
      </c>
      <c r="DCR24" s="576" t="s">
        <v>1132</v>
      </c>
      <c r="DCS24" s="576" t="s">
        <v>1132</v>
      </c>
      <c r="DCT24" s="576" t="s">
        <v>1132</v>
      </c>
      <c r="DCU24" s="576" t="s">
        <v>1132</v>
      </c>
      <c r="DCV24" s="576" t="s">
        <v>1132</v>
      </c>
      <c r="DCW24" s="576" t="s">
        <v>1132</v>
      </c>
      <c r="DCX24" s="576" t="s">
        <v>1132</v>
      </c>
      <c r="DCY24" s="576" t="s">
        <v>1132</v>
      </c>
      <c r="DCZ24" s="576" t="s">
        <v>1132</v>
      </c>
      <c r="DDA24" s="576" t="s">
        <v>1132</v>
      </c>
      <c r="DDB24" s="576" t="s">
        <v>1132</v>
      </c>
      <c r="DDC24" s="576" t="s">
        <v>1132</v>
      </c>
      <c r="DDD24" s="576" t="s">
        <v>1132</v>
      </c>
      <c r="DDE24" s="576" t="s">
        <v>1132</v>
      </c>
      <c r="DDF24" s="576" t="s">
        <v>1132</v>
      </c>
      <c r="DDG24" s="576" t="s">
        <v>1132</v>
      </c>
      <c r="DDH24" s="576" t="s">
        <v>1132</v>
      </c>
      <c r="DDI24" s="576" t="s">
        <v>1132</v>
      </c>
      <c r="DDJ24" s="576" t="s">
        <v>1132</v>
      </c>
      <c r="DDK24" s="576" t="s">
        <v>1132</v>
      </c>
      <c r="DDL24" s="576" t="s">
        <v>1132</v>
      </c>
      <c r="DDM24" s="576" t="s">
        <v>1132</v>
      </c>
      <c r="DDN24" s="576" t="s">
        <v>1132</v>
      </c>
      <c r="DDO24" s="576" t="s">
        <v>1132</v>
      </c>
      <c r="DDP24" s="576" t="s">
        <v>1132</v>
      </c>
      <c r="DDQ24" s="576" t="s">
        <v>1132</v>
      </c>
      <c r="DDR24" s="576" t="s">
        <v>1132</v>
      </c>
      <c r="DDS24" s="576" t="s">
        <v>1132</v>
      </c>
      <c r="DDT24" s="576" t="s">
        <v>1132</v>
      </c>
      <c r="DDU24" s="576" t="s">
        <v>1132</v>
      </c>
      <c r="DDV24" s="576" t="s">
        <v>1132</v>
      </c>
      <c r="DDW24" s="576" t="s">
        <v>1132</v>
      </c>
      <c r="DDX24" s="576" t="s">
        <v>1132</v>
      </c>
      <c r="DDY24" s="576" t="s">
        <v>1132</v>
      </c>
      <c r="DDZ24" s="576" t="s">
        <v>1132</v>
      </c>
      <c r="DEA24" s="576" t="s">
        <v>1132</v>
      </c>
      <c r="DEB24" s="576" t="s">
        <v>1132</v>
      </c>
      <c r="DEC24" s="576" t="s">
        <v>1132</v>
      </c>
      <c r="DED24" s="576" t="s">
        <v>1132</v>
      </c>
      <c r="DEE24" s="576" t="s">
        <v>1132</v>
      </c>
      <c r="DEF24" s="576" t="s">
        <v>1132</v>
      </c>
      <c r="DEG24" s="576" t="s">
        <v>1132</v>
      </c>
      <c r="DEH24" s="576" t="s">
        <v>1132</v>
      </c>
      <c r="DEI24" s="576" t="s">
        <v>1132</v>
      </c>
      <c r="DEJ24" s="576" t="s">
        <v>1132</v>
      </c>
      <c r="DEK24" s="576" t="s">
        <v>1132</v>
      </c>
      <c r="DEL24" s="576" t="s">
        <v>1132</v>
      </c>
      <c r="DEM24" s="576" t="s">
        <v>1132</v>
      </c>
      <c r="DEN24" s="576" t="s">
        <v>1132</v>
      </c>
      <c r="DEO24" s="576" t="s">
        <v>1132</v>
      </c>
      <c r="DEP24" s="576" t="s">
        <v>1132</v>
      </c>
      <c r="DEQ24" s="576" t="s">
        <v>1132</v>
      </c>
      <c r="DER24" s="576" t="s">
        <v>1132</v>
      </c>
      <c r="DES24" s="576" t="s">
        <v>1132</v>
      </c>
      <c r="DET24" s="576" t="s">
        <v>1132</v>
      </c>
      <c r="DEU24" s="576" t="s">
        <v>1132</v>
      </c>
      <c r="DEV24" s="576" t="s">
        <v>1132</v>
      </c>
      <c r="DEW24" s="576" t="s">
        <v>1132</v>
      </c>
      <c r="DEX24" s="576" t="s">
        <v>1132</v>
      </c>
      <c r="DEY24" s="576" t="s">
        <v>1132</v>
      </c>
      <c r="DEZ24" s="576" t="s">
        <v>1132</v>
      </c>
      <c r="DFA24" s="576" t="s">
        <v>1132</v>
      </c>
      <c r="DFB24" s="576" t="s">
        <v>1132</v>
      </c>
      <c r="DFC24" s="576" t="s">
        <v>1132</v>
      </c>
      <c r="DFD24" s="576" t="s">
        <v>1132</v>
      </c>
      <c r="DFE24" s="576" t="s">
        <v>1132</v>
      </c>
      <c r="DFF24" s="576" t="s">
        <v>1132</v>
      </c>
      <c r="DFG24" s="576" t="s">
        <v>1132</v>
      </c>
      <c r="DFH24" s="576" t="s">
        <v>1132</v>
      </c>
      <c r="DFI24" s="576" t="s">
        <v>1132</v>
      </c>
      <c r="DFJ24" s="576" t="s">
        <v>1132</v>
      </c>
      <c r="DFK24" s="576" t="s">
        <v>1132</v>
      </c>
      <c r="DFL24" s="576" t="s">
        <v>1132</v>
      </c>
      <c r="DFM24" s="576" t="s">
        <v>1132</v>
      </c>
      <c r="DFN24" s="576" t="s">
        <v>1132</v>
      </c>
      <c r="DFO24" s="576" t="s">
        <v>1132</v>
      </c>
      <c r="DFP24" s="576" t="s">
        <v>1132</v>
      </c>
      <c r="DFQ24" s="576" t="s">
        <v>1132</v>
      </c>
      <c r="DFR24" s="576" t="s">
        <v>1132</v>
      </c>
      <c r="DFS24" s="576" t="s">
        <v>1132</v>
      </c>
      <c r="DFT24" s="576" t="s">
        <v>1132</v>
      </c>
      <c r="DFU24" s="576" t="s">
        <v>1132</v>
      </c>
      <c r="DFV24" s="576" t="s">
        <v>1132</v>
      </c>
      <c r="DFW24" s="576" t="s">
        <v>1132</v>
      </c>
      <c r="DFX24" s="576" t="s">
        <v>1132</v>
      </c>
      <c r="DFY24" s="576" t="s">
        <v>1132</v>
      </c>
      <c r="DFZ24" s="576" t="s">
        <v>1132</v>
      </c>
      <c r="DGA24" s="576" t="s">
        <v>1132</v>
      </c>
      <c r="DGB24" s="576" t="s">
        <v>1132</v>
      </c>
      <c r="DGC24" s="576" t="s">
        <v>1132</v>
      </c>
      <c r="DGD24" s="576" t="s">
        <v>1132</v>
      </c>
      <c r="DGE24" s="576" t="s">
        <v>1132</v>
      </c>
      <c r="DGF24" s="576" t="s">
        <v>1132</v>
      </c>
      <c r="DGG24" s="576" t="s">
        <v>1132</v>
      </c>
      <c r="DGH24" s="576" t="s">
        <v>1132</v>
      </c>
      <c r="DGI24" s="576" t="s">
        <v>1132</v>
      </c>
      <c r="DGJ24" s="576" t="s">
        <v>1132</v>
      </c>
      <c r="DGK24" s="576" t="s">
        <v>1132</v>
      </c>
      <c r="DGL24" s="576" t="s">
        <v>1132</v>
      </c>
      <c r="DGM24" s="576" t="s">
        <v>1132</v>
      </c>
      <c r="DGN24" s="576" t="s">
        <v>1132</v>
      </c>
      <c r="DGO24" s="576" t="s">
        <v>1132</v>
      </c>
      <c r="DGP24" s="576" t="s">
        <v>1132</v>
      </c>
      <c r="DGQ24" s="576" t="s">
        <v>1132</v>
      </c>
      <c r="DGR24" s="576" t="s">
        <v>1132</v>
      </c>
      <c r="DGS24" s="576" t="s">
        <v>1132</v>
      </c>
      <c r="DGT24" s="576" t="s">
        <v>1132</v>
      </c>
      <c r="DGU24" s="576" t="s">
        <v>1132</v>
      </c>
      <c r="DGV24" s="576" t="s">
        <v>1132</v>
      </c>
      <c r="DGW24" s="576" t="s">
        <v>1132</v>
      </c>
      <c r="DGX24" s="576" t="s">
        <v>1132</v>
      </c>
      <c r="DGY24" s="576" t="s">
        <v>1132</v>
      </c>
      <c r="DGZ24" s="576" t="s">
        <v>1132</v>
      </c>
      <c r="DHA24" s="576" t="s">
        <v>1132</v>
      </c>
      <c r="DHB24" s="576" t="s">
        <v>1132</v>
      </c>
      <c r="DHC24" s="576" t="s">
        <v>1132</v>
      </c>
      <c r="DHD24" s="576" t="s">
        <v>1132</v>
      </c>
      <c r="DHE24" s="576" t="s">
        <v>1132</v>
      </c>
      <c r="DHF24" s="576" t="s">
        <v>1132</v>
      </c>
      <c r="DHG24" s="576" t="s">
        <v>1132</v>
      </c>
      <c r="DHH24" s="576" t="s">
        <v>1132</v>
      </c>
      <c r="DHI24" s="576" t="s">
        <v>1132</v>
      </c>
      <c r="DHJ24" s="576" t="s">
        <v>1132</v>
      </c>
      <c r="DHK24" s="576" t="s">
        <v>1132</v>
      </c>
      <c r="DHL24" s="576" t="s">
        <v>1132</v>
      </c>
      <c r="DHM24" s="576" t="s">
        <v>1132</v>
      </c>
      <c r="DHN24" s="576" t="s">
        <v>1132</v>
      </c>
      <c r="DHO24" s="576" t="s">
        <v>1132</v>
      </c>
      <c r="DHP24" s="576" t="s">
        <v>1132</v>
      </c>
      <c r="DHQ24" s="576" t="s">
        <v>1132</v>
      </c>
      <c r="DHR24" s="576" t="s">
        <v>1132</v>
      </c>
      <c r="DHS24" s="576" t="s">
        <v>1132</v>
      </c>
      <c r="DHT24" s="576" t="s">
        <v>1132</v>
      </c>
      <c r="DHU24" s="576" t="s">
        <v>1132</v>
      </c>
      <c r="DHV24" s="576" t="s">
        <v>1132</v>
      </c>
      <c r="DHW24" s="576" t="s">
        <v>1132</v>
      </c>
      <c r="DHX24" s="576" t="s">
        <v>1132</v>
      </c>
      <c r="DHY24" s="576" t="s">
        <v>1132</v>
      </c>
      <c r="DHZ24" s="576" t="s">
        <v>1132</v>
      </c>
      <c r="DIA24" s="576" t="s">
        <v>1132</v>
      </c>
      <c r="DIB24" s="576" t="s">
        <v>1132</v>
      </c>
      <c r="DIC24" s="576" t="s">
        <v>1132</v>
      </c>
      <c r="DID24" s="576" t="s">
        <v>1132</v>
      </c>
      <c r="DIE24" s="576" t="s">
        <v>1132</v>
      </c>
      <c r="DIF24" s="576" t="s">
        <v>1132</v>
      </c>
      <c r="DIG24" s="576" t="s">
        <v>1132</v>
      </c>
      <c r="DIH24" s="576" t="s">
        <v>1132</v>
      </c>
      <c r="DII24" s="576" t="s">
        <v>1132</v>
      </c>
      <c r="DIJ24" s="576" t="s">
        <v>1132</v>
      </c>
      <c r="DIK24" s="576" t="s">
        <v>1132</v>
      </c>
      <c r="DIL24" s="576" t="s">
        <v>1132</v>
      </c>
      <c r="DIM24" s="576" t="s">
        <v>1132</v>
      </c>
      <c r="DIN24" s="576" t="s">
        <v>1132</v>
      </c>
      <c r="DIO24" s="576" t="s">
        <v>1132</v>
      </c>
      <c r="DIP24" s="576" t="s">
        <v>1132</v>
      </c>
      <c r="DIQ24" s="576" t="s">
        <v>1132</v>
      </c>
      <c r="DIR24" s="576" t="s">
        <v>1132</v>
      </c>
      <c r="DIS24" s="576" t="s">
        <v>1132</v>
      </c>
      <c r="DIT24" s="576" t="s">
        <v>1132</v>
      </c>
      <c r="DIU24" s="576" t="s">
        <v>1132</v>
      </c>
      <c r="DIV24" s="576" t="s">
        <v>1132</v>
      </c>
      <c r="DIW24" s="576" t="s">
        <v>1132</v>
      </c>
      <c r="DIX24" s="576" t="s">
        <v>1132</v>
      </c>
      <c r="DIY24" s="576" t="s">
        <v>1132</v>
      </c>
      <c r="DIZ24" s="576" t="s">
        <v>1132</v>
      </c>
      <c r="DJA24" s="576" t="s">
        <v>1132</v>
      </c>
      <c r="DJB24" s="576" t="s">
        <v>1132</v>
      </c>
      <c r="DJC24" s="576" t="s">
        <v>1132</v>
      </c>
      <c r="DJD24" s="576" t="s">
        <v>1132</v>
      </c>
      <c r="DJE24" s="576" t="s">
        <v>1132</v>
      </c>
      <c r="DJF24" s="576" t="s">
        <v>1132</v>
      </c>
      <c r="DJG24" s="576" t="s">
        <v>1132</v>
      </c>
      <c r="DJH24" s="576" t="s">
        <v>1132</v>
      </c>
      <c r="DJI24" s="576" t="s">
        <v>1132</v>
      </c>
      <c r="DJJ24" s="576" t="s">
        <v>1132</v>
      </c>
      <c r="DJK24" s="576" t="s">
        <v>1132</v>
      </c>
      <c r="DJL24" s="576" t="s">
        <v>1132</v>
      </c>
      <c r="DJM24" s="576" t="s">
        <v>1132</v>
      </c>
      <c r="DJN24" s="576" t="s">
        <v>1132</v>
      </c>
      <c r="DJO24" s="576" t="s">
        <v>1132</v>
      </c>
      <c r="DJP24" s="576" t="s">
        <v>1132</v>
      </c>
      <c r="DJQ24" s="576" t="s">
        <v>1132</v>
      </c>
      <c r="DJR24" s="576" t="s">
        <v>1132</v>
      </c>
      <c r="DJS24" s="576" t="s">
        <v>1132</v>
      </c>
      <c r="DJT24" s="576" t="s">
        <v>1132</v>
      </c>
      <c r="DJU24" s="576" t="s">
        <v>1132</v>
      </c>
      <c r="DJV24" s="576" t="s">
        <v>1132</v>
      </c>
      <c r="DJW24" s="576" t="s">
        <v>1132</v>
      </c>
      <c r="DJX24" s="576" t="s">
        <v>1132</v>
      </c>
      <c r="DJY24" s="576" t="s">
        <v>1132</v>
      </c>
      <c r="DJZ24" s="576" t="s">
        <v>1132</v>
      </c>
      <c r="DKA24" s="576" t="s">
        <v>1132</v>
      </c>
      <c r="DKB24" s="576" t="s">
        <v>1132</v>
      </c>
      <c r="DKC24" s="576" t="s">
        <v>1132</v>
      </c>
      <c r="DKD24" s="576" t="s">
        <v>1132</v>
      </c>
      <c r="DKE24" s="576" t="s">
        <v>1132</v>
      </c>
      <c r="DKF24" s="576" t="s">
        <v>1132</v>
      </c>
      <c r="DKG24" s="576" t="s">
        <v>1132</v>
      </c>
      <c r="DKH24" s="576" t="s">
        <v>1132</v>
      </c>
      <c r="DKI24" s="576" t="s">
        <v>1132</v>
      </c>
      <c r="DKJ24" s="576" t="s">
        <v>1132</v>
      </c>
      <c r="DKK24" s="576" t="s">
        <v>1132</v>
      </c>
      <c r="DKL24" s="576" t="s">
        <v>1132</v>
      </c>
      <c r="DKM24" s="576" t="s">
        <v>1132</v>
      </c>
      <c r="DKN24" s="576" t="s">
        <v>1132</v>
      </c>
      <c r="DKO24" s="576" t="s">
        <v>1132</v>
      </c>
      <c r="DKP24" s="576" t="s">
        <v>1132</v>
      </c>
      <c r="DKQ24" s="576" t="s">
        <v>1132</v>
      </c>
      <c r="DKR24" s="576" t="s">
        <v>1132</v>
      </c>
      <c r="DKS24" s="576" t="s">
        <v>1132</v>
      </c>
      <c r="DKT24" s="576" t="s">
        <v>1132</v>
      </c>
      <c r="DKU24" s="576" t="s">
        <v>1132</v>
      </c>
      <c r="DKV24" s="576" t="s">
        <v>1132</v>
      </c>
      <c r="DKW24" s="576" t="s">
        <v>1132</v>
      </c>
      <c r="DKX24" s="576" t="s">
        <v>1132</v>
      </c>
      <c r="DKY24" s="576" t="s">
        <v>1132</v>
      </c>
      <c r="DKZ24" s="576" t="s">
        <v>1132</v>
      </c>
      <c r="DLA24" s="576" t="s">
        <v>1132</v>
      </c>
      <c r="DLB24" s="576" t="s">
        <v>1132</v>
      </c>
      <c r="DLC24" s="576" t="s">
        <v>1132</v>
      </c>
      <c r="DLD24" s="576" t="s">
        <v>1132</v>
      </c>
      <c r="DLE24" s="576" t="s">
        <v>1132</v>
      </c>
      <c r="DLF24" s="576" t="s">
        <v>1132</v>
      </c>
      <c r="DLG24" s="576" t="s">
        <v>1132</v>
      </c>
      <c r="DLH24" s="576" t="s">
        <v>1132</v>
      </c>
      <c r="DLI24" s="576" t="s">
        <v>1132</v>
      </c>
      <c r="DLJ24" s="576" t="s">
        <v>1132</v>
      </c>
      <c r="DLK24" s="576" t="s">
        <v>1132</v>
      </c>
      <c r="DLL24" s="576" t="s">
        <v>1132</v>
      </c>
      <c r="DLM24" s="576" t="s">
        <v>1132</v>
      </c>
      <c r="DLN24" s="576" t="s">
        <v>1132</v>
      </c>
      <c r="DLO24" s="576" t="s">
        <v>1132</v>
      </c>
      <c r="DLP24" s="576" t="s">
        <v>1132</v>
      </c>
      <c r="DLQ24" s="576" t="s">
        <v>1132</v>
      </c>
      <c r="DLR24" s="576" t="s">
        <v>1132</v>
      </c>
      <c r="DLS24" s="576" t="s">
        <v>1132</v>
      </c>
      <c r="DLT24" s="576" t="s">
        <v>1132</v>
      </c>
      <c r="DLU24" s="576" t="s">
        <v>1132</v>
      </c>
      <c r="DLV24" s="576" t="s">
        <v>1132</v>
      </c>
      <c r="DLW24" s="576" t="s">
        <v>1132</v>
      </c>
      <c r="DLX24" s="576" t="s">
        <v>1132</v>
      </c>
      <c r="DLY24" s="576" t="s">
        <v>1132</v>
      </c>
      <c r="DLZ24" s="576" t="s">
        <v>1132</v>
      </c>
      <c r="DMA24" s="576" t="s">
        <v>1132</v>
      </c>
      <c r="DMB24" s="576" t="s">
        <v>1132</v>
      </c>
      <c r="DMC24" s="576" t="s">
        <v>1132</v>
      </c>
      <c r="DMD24" s="576" t="s">
        <v>1132</v>
      </c>
      <c r="DME24" s="576" t="s">
        <v>1132</v>
      </c>
      <c r="DMF24" s="576" t="s">
        <v>1132</v>
      </c>
      <c r="DMG24" s="576" t="s">
        <v>1132</v>
      </c>
      <c r="DMH24" s="576" t="s">
        <v>1132</v>
      </c>
      <c r="DMI24" s="576" t="s">
        <v>1132</v>
      </c>
      <c r="DMJ24" s="576" t="s">
        <v>1132</v>
      </c>
      <c r="DMK24" s="576" t="s">
        <v>1132</v>
      </c>
      <c r="DML24" s="576" t="s">
        <v>1132</v>
      </c>
      <c r="DMM24" s="576" t="s">
        <v>1132</v>
      </c>
      <c r="DMN24" s="576" t="s">
        <v>1132</v>
      </c>
      <c r="DMO24" s="576" t="s">
        <v>1132</v>
      </c>
      <c r="DMP24" s="576" t="s">
        <v>1132</v>
      </c>
      <c r="DMQ24" s="576" t="s">
        <v>1132</v>
      </c>
      <c r="DMR24" s="576" t="s">
        <v>1132</v>
      </c>
      <c r="DMS24" s="576" t="s">
        <v>1132</v>
      </c>
      <c r="DMT24" s="576" t="s">
        <v>1132</v>
      </c>
      <c r="DMU24" s="576" t="s">
        <v>1132</v>
      </c>
      <c r="DMV24" s="576" t="s">
        <v>1132</v>
      </c>
      <c r="DMW24" s="576" t="s">
        <v>1132</v>
      </c>
      <c r="DMX24" s="576" t="s">
        <v>1132</v>
      </c>
      <c r="DMY24" s="576" t="s">
        <v>1132</v>
      </c>
      <c r="DMZ24" s="576" t="s">
        <v>1132</v>
      </c>
      <c r="DNA24" s="576" t="s">
        <v>1132</v>
      </c>
      <c r="DNB24" s="576" t="s">
        <v>1132</v>
      </c>
      <c r="DNC24" s="576" t="s">
        <v>1132</v>
      </c>
      <c r="DND24" s="576" t="s">
        <v>1132</v>
      </c>
      <c r="DNE24" s="576" t="s">
        <v>1132</v>
      </c>
      <c r="DNF24" s="576" t="s">
        <v>1132</v>
      </c>
      <c r="DNG24" s="576" t="s">
        <v>1132</v>
      </c>
      <c r="DNH24" s="576" t="s">
        <v>1132</v>
      </c>
      <c r="DNI24" s="576" t="s">
        <v>1132</v>
      </c>
      <c r="DNJ24" s="576" t="s">
        <v>1132</v>
      </c>
      <c r="DNK24" s="576" t="s">
        <v>1132</v>
      </c>
      <c r="DNL24" s="576" t="s">
        <v>1132</v>
      </c>
      <c r="DNM24" s="576" t="s">
        <v>1132</v>
      </c>
      <c r="DNN24" s="576" t="s">
        <v>1132</v>
      </c>
      <c r="DNO24" s="576" t="s">
        <v>1132</v>
      </c>
      <c r="DNP24" s="576" t="s">
        <v>1132</v>
      </c>
      <c r="DNQ24" s="576" t="s">
        <v>1132</v>
      </c>
      <c r="DNR24" s="576" t="s">
        <v>1132</v>
      </c>
      <c r="DNS24" s="576" t="s">
        <v>1132</v>
      </c>
      <c r="DNT24" s="576" t="s">
        <v>1132</v>
      </c>
      <c r="DNU24" s="576" t="s">
        <v>1132</v>
      </c>
      <c r="DNV24" s="576" t="s">
        <v>1132</v>
      </c>
      <c r="DNW24" s="576" t="s">
        <v>1132</v>
      </c>
      <c r="DNX24" s="576" t="s">
        <v>1132</v>
      </c>
      <c r="DNY24" s="576" t="s">
        <v>1132</v>
      </c>
      <c r="DNZ24" s="576" t="s">
        <v>1132</v>
      </c>
      <c r="DOA24" s="576" t="s">
        <v>1132</v>
      </c>
      <c r="DOB24" s="576" t="s">
        <v>1132</v>
      </c>
      <c r="DOC24" s="576" t="s">
        <v>1132</v>
      </c>
      <c r="DOD24" s="576" t="s">
        <v>1132</v>
      </c>
      <c r="DOE24" s="576" t="s">
        <v>1132</v>
      </c>
      <c r="DOF24" s="576" t="s">
        <v>1132</v>
      </c>
      <c r="DOG24" s="576" t="s">
        <v>1132</v>
      </c>
      <c r="DOH24" s="576" t="s">
        <v>1132</v>
      </c>
      <c r="DOI24" s="576" t="s">
        <v>1132</v>
      </c>
      <c r="DOJ24" s="576" t="s">
        <v>1132</v>
      </c>
      <c r="DOK24" s="576" t="s">
        <v>1132</v>
      </c>
      <c r="DOL24" s="576" t="s">
        <v>1132</v>
      </c>
      <c r="DOM24" s="576" t="s">
        <v>1132</v>
      </c>
      <c r="DON24" s="576" t="s">
        <v>1132</v>
      </c>
      <c r="DOO24" s="576" t="s">
        <v>1132</v>
      </c>
      <c r="DOP24" s="576" t="s">
        <v>1132</v>
      </c>
      <c r="DOQ24" s="576" t="s">
        <v>1132</v>
      </c>
      <c r="DOR24" s="576" t="s">
        <v>1132</v>
      </c>
      <c r="DOS24" s="576" t="s">
        <v>1132</v>
      </c>
      <c r="DOT24" s="576" t="s">
        <v>1132</v>
      </c>
      <c r="DOU24" s="576" t="s">
        <v>1132</v>
      </c>
      <c r="DOV24" s="576" t="s">
        <v>1132</v>
      </c>
      <c r="DOW24" s="576" t="s">
        <v>1132</v>
      </c>
      <c r="DOX24" s="576" t="s">
        <v>1132</v>
      </c>
      <c r="DOY24" s="576" t="s">
        <v>1132</v>
      </c>
      <c r="DOZ24" s="576" t="s">
        <v>1132</v>
      </c>
      <c r="DPA24" s="576" t="s">
        <v>1132</v>
      </c>
      <c r="DPB24" s="576" t="s">
        <v>1132</v>
      </c>
      <c r="DPC24" s="576" t="s">
        <v>1132</v>
      </c>
      <c r="DPD24" s="576" t="s">
        <v>1132</v>
      </c>
      <c r="DPE24" s="576" t="s">
        <v>1132</v>
      </c>
      <c r="DPF24" s="576" t="s">
        <v>1132</v>
      </c>
      <c r="DPG24" s="576" t="s">
        <v>1132</v>
      </c>
      <c r="DPH24" s="576" t="s">
        <v>1132</v>
      </c>
      <c r="DPI24" s="576" t="s">
        <v>1132</v>
      </c>
      <c r="DPJ24" s="576" t="s">
        <v>1132</v>
      </c>
      <c r="DPK24" s="576" t="s">
        <v>1132</v>
      </c>
      <c r="DPL24" s="576" t="s">
        <v>1132</v>
      </c>
      <c r="DPM24" s="576" t="s">
        <v>1132</v>
      </c>
      <c r="DPN24" s="576" t="s">
        <v>1132</v>
      </c>
      <c r="DPO24" s="576" t="s">
        <v>1132</v>
      </c>
      <c r="DPP24" s="576" t="s">
        <v>1132</v>
      </c>
      <c r="DPQ24" s="576" t="s">
        <v>1132</v>
      </c>
      <c r="DPR24" s="576" t="s">
        <v>1132</v>
      </c>
      <c r="DPS24" s="576" t="s">
        <v>1132</v>
      </c>
      <c r="DPT24" s="576" t="s">
        <v>1132</v>
      </c>
      <c r="DPU24" s="576" t="s">
        <v>1132</v>
      </c>
      <c r="DPV24" s="576" t="s">
        <v>1132</v>
      </c>
      <c r="DPW24" s="576" t="s">
        <v>1132</v>
      </c>
      <c r="DPX24" s="576" t="s">
        <v>1132</v>
      </c>
      <c r="DPY24" s="576" t="s">
        <v>1132</v>
      </c>
      <c r="DPZ24" s="576" t="s">
        <v>1132</v>
      </c>
      <c r="DQA24" s="576" t="s">
        <v>1132</v>
      </c>
      <c r="DQB24" s="576" t="s">
        <v>1132</v>
      </c>
      <c r="DQC24" s="576" t="s">
        <v>1132</v>
      </c>
      <c r="DQD24" s="576" t="s">
        <v>1132</v>
      </c>
      <c r="DQE24" s="576" t="s">
        <v>1132</v>
      </c>
      <c r="DQF24" s="576" t="s">
        <v>1132</v>
      </c>
      <c r="DQG24" s="576" t="s">
        <v>1132</v>
      </c>
      <c r="DQH24" s="576" t="s">
        <v>1132</v>
      </c>
      <c r="DQI24" s="576" t="s">
        <v>1132</v>
      </c>
      <c r="DQJ24" s="576" t="s">
        <v>1132</v>
      </c>
      <c r="DQK24" s="576" t="s">
        <v>1132</v>
      </c>
      <c r="DQL24" s="576" t="s">
        <v>1132</v>
      </c>
      <c r="DQM24" s="576" t="s">
        <v>1132</v>
      </c>
      <c r="DQN24" s="576" t="s">
        <v>1132</v>
      </c>
      <c r="DQO24" s="576" t="s">
        <v>1132</v>
      </c>
      <c r="DQP24" s="576" t="s">
        <v>1132</v>
      </c>
      <c r="DQQ24" s="576" t="s">
        <v>1132</v>
      </c>
      <c r="DQR24" s="576" t="s">
        <v>1132</v>
      </c>
      <c r="DQS24" s="576" t="s">
        <v>1132</v>
      </c>
      <c r="DQT24" s="576" t="s">
        <v>1132</v>
      </c>
      <c r="DQU24" s="576" t="s">
        <v>1132</v>
      </c>
      <c r="DQV24" s="576" t="s">
        <v>1132</v>
      </c>
      <c r="DQW24" s="576" t="s">
        <v>1132</v>
      </c>
      <c r="DQX24" s="576" t="s">
        <v>1132</v>
      </c>
      <c r="DQY24" s="576" t="s">
        <v>1132</v>
      </c>
      <c r="DQZ24" s="576" t="s">
        <v>1132</v>
      </c>
      <c r="DRA24" s="576" t="s">
        <v>1132</v>
      </c>
      <c r="DRB24" s="576" t="s">
        <v>1132</v>
      </c>
      <c r="DRC24" s="576" t="s">
        <v>1132</v>
      </c>
      <c r="DRD24" s="576" t="s">
        <v>1132</v>
      </c>
      <c r="DRE24" s="576" t="s">
        <v>1132</v>
      </c>
      <c r="DRF24" s="576" t="s">
        <v>1132</v>
      </c>
      <c r="DRG24" s="576" t="s">
        <v>1132</v>
      </c>
      <c r="DRH24" s="576" t="s">
        <v>1132</v>
      </c>
      <c r="DRI24" s="576" t="s">
        <v>1132</v>
      </c>
      <c r="DRJ24" s="576" t="s">
        <v>1132</v>
      </c>
      <c r="DRK24" s="576" t="s">
        <v>1132</v>
      </c>
      <c r="DRL24" s="576" t="s">
        <v>1132</v>
      </c>
      <c r="DRM24" s="576" t="s">
        <v>1132</v>
      </c>
      <c r="DRN24" s="576" t="s">
        <v>1132</v>
      </c>
      <c r="DRO24" s="576" t="s">
        <v>1132</v>
      </c>
      <c r="DRP24" s="576" t="s">
        <v>1132</v>
      </c>
      <c r="DRQ24" s="576" t="s">
        <v>1132</v>
      </c>
      <c r="DRR24" s="576" t="s">
        <v>1132</v>
      </c>
      <c r="DRS24" s="576" t="s">
        <v>1132</v>
      </c>
      <c r="DRT24" s="576" t="s">
        <v>1132</v>
      </c>
      <c r="DRU24" s="576" t="s">
        <v>1132</v>
      </c>
      <c r="DRV24" s="576" t="s">
        <v>1132</v>
      </c>
      <c r="DRW24" s="576" t="s">
        <v>1132</v>
      </c>
      <c r="DRX24" s="576" t="s">
        <v>1132</v>
      </c>
      <c r="DRY24" s="576" t="s">
        <v>1132</v>
      </c>
      <c r="DRZ24" s="576" t="s">
        <v>1132</v>
      </c>
      <c r="DSA24" s="576" t="s">
        <v>1132</v>
      </c>
      <c r="DSB24" s="576" t="s">
        <v>1132</v>
      </c>
      <c r="DSC24" s="576" t="s">
        <v>1132</v>
      </c>
      <c r="DSD24" s="576" t="s">
        <v>1132</v>
      </c>
      <c r="DSE24" s="576" t="s">
        <v>1132</v>
      </c>
      <c r="DSF24" s="576" t="s">
        <v>1132</v>
      </c>
      <c r="DSG24" s="576" t="s">
        <v>1132</v>
      </c>
      <c r="DSH24" s="576" t="s">
        <v>1132</v>
      </c>
      <c r="DSI24" s="576" t="s">
        <v>1132</v>
      </c>
      <c r="DSJ24" s="576" t="s">
        <v>1132</v>
      </c>
      <c r="DSK24" s="576" t="s">
        <v>1132</v>
      </c>
      <c r="DSL24" s="576" t="s">
        <v>1132</v>
      </c>
      <c r="DSM24" s="576" t="s">
        <v>1132</v>
      </c>
      <c r="DSN24" s="576" t="s">
        <v>1132</v>
      </c>
      <c r="DSO24" s="576" t="s">
        <v>1132</v>
      </c>
      <c r="DSP24" s="576" t="s">
        <v>1132</v>
      </c>
      <c r="DSQ24" s="576" t="s">
        <v>1132</v>
      </c>
      <c r="DSR24" s="576" t="s">
        <v>1132</v>
      </c>
      <c r="DSS24" s="576" t="s">
        <v>1132</v>
      </c>
      <c r="DST24" s="576" t="s">
        <v>1132</v>
      </c>
      <c r="DSU24" s="576" t="s">
        <v>1132</v>
      </c>
      <c r="DSV24" s="576" t="s">
        <v>1132</v>
      </c>
      <c r="DSW24" s="576" t="s">
        <v>1132</v>
      </c>
      <c r="DSX24" s="576" t="s">
        <v>1132</v>
      </c>
      <c r="DSY24" s="576" t="s">
        <v>1132</v>
      </c>
      <c r="DSZ24" s="576" t="s">
        <v>1132</v>
      </c>
      <c r="DTA24" s="576" t="s">
        <v>1132</v>
      </c>
      <c r="DTB24" s="576" t="s">
        <v>1132</v>
      </c>
      <c r="DTC24" s="576" t="s">
        <v>1132</v>
      </c>
      <c r="DTD24" s="576" t="s">
        <v>1132</v>
      </c>
      <c r="DTE24" s="576" t="s">
        <v>1132</v>
      </c>
      <c r="DTF24" s="576" t="s">
        <v>1132</v>
      </c>
      <c r="DTG24" s="576" t="s">
        <v>1132</v>
      </c>
      <c r="DTH24" s="576" t="s">
        <v>1132</v>
      </c>
      <c r="DTI24" s="576" t="s">
        <v>1132</v>
      </c>
      <c r="DTJ24" s="576" t="s">
        <v>1132</v>
      </c>
      <c r="DTK24" s="576" t="s">
        <v>1132</v>
      </c>
      <c r="DTL24" s="576" t="s">
        <v>1132</v>
      </c>
      <c r="DTM24" s="576" t="s">
        <v>1132</v>
      </c>
      <c r="DTN24" s="576" t="s">
        <v>1132</v>
      </c>
      <c r="DTO24" s="576" t="s">
        <v>1132</v>
      </c>
      <c r="DTP24" s="576" t="s">
        <v>1132</v>
      </c>
      <c r="DTQ24" s="576" t="s">
        <v>1132</v>
      </c>
      <c r="DTR24" s="576" t="s">
        <v>1132</v>
      </c>
      <c r="DTS24" s="576" t="s">
        <v>1132</v>
      </c>
      <c r="DTT24" s="576" t="s">
        <v>1132</v>
      </c>
      <c r="DTU24" s="576" t="s">
        <v>1132</v>
      </c>
      <c r="DTV24" s="576" t="s">
        <v>1132</v>
      </c>
      <c r="DTW24" s="576" t="s">
        <v>1132</v>
      </c>
      <c r="DTX24" s="576" t="s">
        <v>1132</v>
      </c>
      <c r="DTY24" s="576" t="s">
        <v>1132</v>
      </c>
      <c r="DTZ24" s="576" t="s">
        <v>1132</v>
      </c>
      <c r="DUA24" s="576" t="s">
        <v>1132</v>
      </c>
      <c r="DUB24" s="576" t="s">
        <v>1132</v>
      </c>
      <c r="DUC24" s="576" t="s">
        <v>1132</v>
      </c>
      <c r="DUD24" s="576" t="s">
        <v>1132</v>
      </c>
      <c r="DUE24" s="576" t="s">
        <v>1132</v>
      </c>
      <c r="DUF24" s="576" t="s">
        <v>1132</v>
      </c>
      <c r="DUG24" s="576" t="s">
        <v>1132</v>
      </c>
      <c r="DUH24" s="576" t="s">
        <v>1132</v>
      </c>
      <c r="DUI24" s="576" t="s">
        <v>1132</v>
      </c>
      <c r="DUJ24" s="576" t="s">
        <v>1132</v>
      </c>
      <c r="DUK24" s="576" t="s">
        <v>1132</v>
      </c>
      <c r="DUL24" s="576" t="s">
        <v>1132</v>
      </c>
      <c r="DUM24" s="576" t="s">
        <v>1132</v>
      </c>
      <c r="DUN24" s="576" t="s">
        <v>1132</v>
      </c>
      <c r="DUO24" s="576" t="s">
        <v>1132</v>
      </c>
      <c r="DUP24" s="576" t="s">
        <v>1132</v>
      </c>
      <c r="DUQ24" s="576" t="s">
        <v>1132</v>
      </c>
      <c r="DUR24" s="576" t="s">
        <v>1132</v>
      </c>
      <c r="DUS24" s="576" t="s">
        <v>1132</v>
      </c>
      <c r="DUT24" s="576" t="s">
        <v>1132</v>
      </c>
      <c r="DUU24" s="576" t="s">
        <v>1132</v>
      </c>
      <c r="DUV24" s="576" t="s">
        <v>1132</v>
      </c>
      <c r="DUW24" s="576" t="s">
        <v>1132</v>
      </c>
      <c r="DUX24" s="576" t="s">
        <v>1132</v>
      </c>
      <c r="DUY24" s="576" t="s">
        <v>1132</v>
      </c>
      <c r="DUZ24" s="576" t="s">
        <v>1132</v>
      </c>
      <c r="DVA24" s="576" t="s">
        <v>1132</v>
      </c>
      <c r="DVB24" s="576" t="s">
        <v>1132</v>
      </c>
      <c r="DVC24" s="576" t="s">
        <v>1132</v>
      </c>
      <c r="DVD24" s="576" t="s">
        <v>1132</v>
      </c>
      <c r="DVE24" s="576" t="s">
        <v>1132</v>
      </c>
      <c r="DVF24" s="576" t="s">
        <v>1132</v>
      </c>
      <c r="DVG24" s="576" t="s">
        <v>1132</v>
      </c>
      <c r="DVH24" s="576" t="s">
        <v>1132</v>
      </c>
      <c r="DVI24" s="576" t="s">
        <v>1132</v>
      </c>
      <c r="DVJ24" s="576" t="s">
        <v>1132</v>
      </c>
      <c r="DVK24" s="576" t="s">
        <v>1132</v>
      </c>
      <c r="DVL24" s="576" t="s">
        <v>1132</v>
      </c>
      <c r="DVM24" s="576" t="s">
        <v>1132</v>
      </c>
      <c r="DVN24" s="576" t="s">
        <v>1132</v>
      </c>
      <c r="DVO24" s="576" t="s">
        <v>1132</v>
      </c>
      <c r="DVP24" s="576" t="s">
        <v>1132</v>
      </c>
      <c r="DVQ24" s="576" t="s">
        <v>1132</v>
      </c>
      <c r="DVR24" s="576" t="s">
        <v>1132</v>
      </c>
      <c r="DVS24" s="576" t="s">
        <v>1132</v>
      </c>
      <c r="DVT24" s="576" t="s">
        <v>1132</v>
      </c>
      <c r="DVU24" s="576" t="s">
        <v>1132</v>
      </c>
      <c r="DVV24" s="576" t="s">
        <v>1132</v>
      </c>
      <c r="DVW24" s="576" t="s">
        <v>1132</v>
      </c>
      <c r="DVX24" s="576" t="s">
        <v>1132</v>
      </c>
      <c r="DVY24" s="576" t="s">
        <v>1132</v>
      </c>
      <c r="DVZ24" s="576" t="s">
        <v>1132</v>
      </c>
      <c r="DWA24" s="576" t="s">
        <v>1132</v>
      </c>
      <c r="DWB24" s="576" t="s">
        <v>1132</v>
      </c>
      <c r="DWC24" s="576" t="s">
        <v>1132</v>
      </c>
      <c r="DWD24" s="576" t="s">
        <v>1132</v>
      </c>
      <c r="DWE24" s="576" t="s">
        <v>1132</v>
      </c>
      <c r="DWF24" s="576" t="s">
        <v>1132</v>
      </c>
      <c r="DWG24" s="576" t="s">
        <v>1132</v>
      </c>
      <c r="DWH24" s="576" t="s">
        <v>1132</v>
      </c>
      <c r="DWI24" s="576" t="s">
        <v>1132</v>
      </c>
      <c r="DWJ24" s="576" t="s">
        <v>1132</v>
      </c>
      <c r="DWK24" s="576" t="s">
        <v>1132</v>
      </c>
      <c r="DWL24" s="576" t="s">
        <v>1132</v>
      </c>
      <c r="DWM24" s="576" t="s">
        <v>1132</v>
      </c>
      <c r="DWN24" s="576" t="s">
        <v>1132</v>
      </c>
      <c r="DWO24" s="576" t="s">
        <v>1132</v>
      </c>
      <c r="DWP24" s="576" t="s">
        <v>1132</v>
      </c>
      <c r="DWQ24" s="576" t="s">
        <v>1132</v>
      </c>
      <c r="DWR24" s="576" t="s">
        <v>1132</v>
      </c>
      <c r="DWS24" s="576" t="s">
        <v>1132</v>
      </c>
      <c r="DWT24" s="576" t="s">
        <v>1132</v>
      </c>
      <c r="DWU24" s="576" t="s">
        <v>1132</v>
      </c>
      <c r="DWV24" s="576" t="s">
        <v>1132</v>
      </c>
      <c r="DWW24" s="576" t="s">
        <v>1132</v>
      </c>
      <c r="DWX24" s="576" t="s">
        <v>1132</v>
      </c>
      <c r="DWY24" s="576" t="s">
        <v>1132</v>
      </c>
      <c r="DWZ24" s="576" t="s">
        <v>1132</v>
      </c>
      <c r="DXA24" s="576" t="s">
        <v>1132</v>
      </c>
      <c r="DXB24" s="576" t="s">
        <v>1132</v>
      </c>
      <c r="DXC24" s="576" t="s">
        <v>1132</v>
      </c>
      <c r="DXD24" s="576" t="s">
        <v>1132</v>
      </c>
      <c r="DXE24" s="576" t="s">
        <v>1132</v>
      </c>
      <c r="DXF24" s="576" t="s">
        <v>1132</v>
      </c>
      <c r="DXG24" s="576" t="s">
        <v>1132</v>
      </c>
      <c r="DXH24" s="576" t="s">
        <v>1132</v>
      </c>
      <c r="DXI24" s="576" t="s">
        <v>1132</v>
      </c>
      <c r="DXJ24" s="576" t="s">
        <v>1132</v>
      </c>
      <c r="DXK24" s="576" t="s">
        <v>1132</v>
      </c>
      <c r="DXL24" s="576" t="s">
        <v>1132</v>
      </c>
      <c r="DXM24" s="576" t="s">
        <v>1132</v>
      </c>
      <c r="DXN24" s="576" t="s">
        <v>1132</v>
      </c>
      <c r="DXO24" s="576" t="s">
        <v>1132</v>
      </c>
      <c r="DXP24" s="576" t="s">
        <v>1132</v>
      </c>
      <c r="DXQ24" s="576" t="s">
        <v>1132</v>
      </c>
      <c r="DXR24" s="576" t="s">
        <v>1132</v>
      </c>
      <c r="DXS24" s="576" t="s">
        <v>1132</v>
      </c>
      <c r="DXT24" s="576" t="s">
        <v>1132</v>
      </c>
      <c r="DXU24" s="576" t="s">
        <v>1132</v>
      </c>
      <c r="DXV24" s="576" t="s">
        <v>1132</v>
      </c>
      <c r="DXW24" s="576" t="s">
        <v>1132</v>
      </c>
      <c r="DXX24" s="576" t="s">
        <v>1132</v>
      </c>
      <c r="DXY24" s="576" t="s">
        <v>1132</v>
      </c>
      <c r="DXZ24" s="576" t="s">
        <v>1132</v>
      </c>
      <c r="DYA24" s="576" t="s">
        <v>1132</v>
      </c>
      <c r="DYB24" s="576" t="s">
        <v>1132</v>
      </c>
      <c r="DYC24" s="576" t="s">
        <v>1132</v>
      </c>
      <c r="DYD24" s="576" t="s">
        <v>1132</v>
      </c>
      <c r="DYE24" s="576" t="s">
        <v>1132</v>
      </c>
      <c r="DYF24" s="576" t="s">
        <v>1132</v>
      </c>
      <c r="DYG24" s="576" t="s">
        <v>1132</v>
      </c>
      <c r="DYH24" s="576" t="s">
        <v>1132</v>
      </c>
      <c r="DYI24" s="576" t="s">
        <v>1132</v>
      </c>
      <c r="DYJ24" s="576" t="s">
        <v>1132</v>
      </c>
      <c r="DYK24" s="576" t="s">
        <v>1132</v>
      </c>
      <c r="DYL24" s="576" t="s">
        <v>1132</v>
      </c>
      <c r="DYM24" s="576" t="s">
        <v>1132</v>
      </c>
      <c r="DYN24" s="576" t="s">
        <v>1132</v>
      </c>
      <c r="DYO24" s="576" t="s">
        <v>1132</v>
      </c>
      <c r="DYP24" s="576" t="s">
        <v>1132</v>
      </c>
      <c r="DYQ24" s="576" t="s">
        <v>1132</v>
      </c>
      <c r="DYR24" s="576" t="s">
        <v>1132</v>
      </c>
      <c r="DYS24" s="576" t="s">
        <v>1132</v>
      </c>
      <c r="DYT24" s="576" t="s">
        <v>1132</v>
      </c>
      <c r="DYU24" s="576" t="s">
        <v>1132</v>
      </c>
      <c r="DYV24" s="576" t="s">
        <v>1132</v>
      </c>
      <c r="DYW24" s="576" t="s">
        <v>1132</v>
      </c>
      <c r="DYX24" s="576" t="s">
        <v>1132</v>
      </c>
      <c r="DYY24" s="576" t="s">
        <v>1132</v>
      </c>
      <c r="DYZ24" s="576" t="s">
        <v>1132</v>
      </c>
      <c r="DZA24" s="576" t="s">
        <v>1132</v>
      </c>
      <c r="DZB24" s="576" t="s">
        <v>1132</v>
      </c>
      <c r="DZC24" s="576" t="s">
        <v>1132</v>
      </c>
      <c r="DZD24" s="576" t="s">
        <v>1132</v>
      </c>
      <c r="DZE24" s="576" t="s">
        <v>1132</v>
      </c>
      <c r="DZF24" s="576" t="s">
        <v>1132</v>
      </c>
      <c r="DZG24" s="576" t="s">
        <v>1132</v>
      </c>
      <c r="DZH24" s="576" t="s">
        <v>1132</v>
      </c>
      <c r="DZI24" s="576" t="s">
        <v>1132</v>
      </c>
      <c r="DZJ24" s="576" t="s">
        <v>1132</v>
      </c>
      <c r="DZK24" s="576" t="s">
        <v>1132</v>
      </c>
      <c r="DZL24" s="576" t="s">
        <v>1132</v>
      </c>
      <c r="DZM24" s="576" t="s">
        <v>1132</v>
      </c>
      <c r="DZN24" s="576" t="s">
        <v>1132</v>
      </c>
      <c r="DZO24" s="576" t="s">
        <v>1132</v>
      </c>
      <c r="DZP24" s="576" t="s">
        <v>1132</v>
      </c>
      <c r="DZQ24" s="576" t="s">
        <v>1132</v>
      </c>
      <c r="DZR24" s="576" t="s">
        <v>1132</v>
      </c>
      <c r="DZS24" s="576" t="s">
        <v>1132</v>
      </c>
      <c r="DZT24" s="576" t="s">
        <v>1132</v>
      </c>
      <c r="DZU24" s="576" t="s">
        <v>1132</v>
      </c>
      <c r="DZV24" s="576" t="s">
        <v>1132</v>
      </c>
      <c r="DZW24" s="576" t="s">
        <v>1132</v>
      </c>
      <c r="DZX24" s="576" t="s">
        <v>1132</v>
      </c>
      <c r="DZY24" s="576" t="s">
        <v>1132</v>
      </c>
      <c r="DZZ24" s="576" t="s">
        <v>1132</v>
      </c>
      <c r="EAA24" s="576" t="s">
        <v>1132</v>
      </c>
      <c r="EAB24" s="576" t="s">
        <v>1132</v>
      </c>
      <c r="EAC24" s="576" t="s">
        <v>1132</v>
      </c>
      <c r="EAD24" s="576" t="s">
        <v>1132</v>
      </c>
      <c r="EAE24" s="576" t="s">
        <v>1132</v>
      </c>
      <c r="EAF24" s="576" t="s">
        <v>1132</v>
      </c>
      <c r="EAG24" s="576" t="s">
        <v>1132</v>
      </c>
      <c r="EAH24" s="576" t="s">
        <v>1132</v>
      </c>
      <c r="EAI24" s="576" t="s">
        <v>1132</v>
      </c>
      <c r="EAJ24" s="576" t="s">
        <v>1132</v>
      </c>
      <c r="EAK24" s="576" t="s">
        <v>1132</v>
      </c>
      <c r="EAL24" s="576" t="s">
        <v>1132</v>
      </c>
      <c r="EAM24" s="576" t="s">
        <v>1132</v>
      </c>
      <c r="EAN24" s="576" t="s">
        <v>1132</v>
      </c>
      <c r="EAO24" s="576" t="s">
        <v>1132</v>
      </c>
      <c r="EAP24" s="576" t="s">
        <v>1132</v>
      </c>
      <c r="EAQ24" s="576" t="s">
        <v>1132</v>
      </c>
      <c r="EAR24" s="576" t="s">
        <v>1132</v>
      </c>
      <c r="EAS24" s="576" t="s">
        <v>1132</v>
      </c>
      <c r="EAT24" s="576" t="s">
        <v>1132</v>
      </c>
      <c r="EAU24" s="576" t="s">
        <v>1132</v>
      </c>
      <c r="EAV24" s="576" t="s">
        <v>1132</v>
      </c>
      <c r="EAW24" s="576" t="s">
        <v>1132</v>
      </c>
      <c r="EAX24" s="576" t="s">
        <v>1132</v>
      </c>
      <c r="EAY24" s="576" t="s">
        <v>1132</v>
      </c>
      <c r="EAZ24" s="576" t="s">
        <v>1132</v>
      </c>
      <c r="EBA24" s="576" t="s">
        <v>1132</v>
      </c>
      <c r="EBB24" s="576" t="s">
        <v>1132</v>
      </c>
      <c r="EBC24" s="576" t="s">
        <v>1132</v>
      </c>
      <c r="EBD24" s="576" t="s">
        <v>1132</v>
      </c>
      <c r="EBE24" s="576" t="s">
        <v>1132</v>
      </c>
      <c r="EBF24" s="576" t="s">
        <v>1132</v>
      </c>
      <c r="EBG24" s="576" t="s">
        <v>1132</v>
      </c>
      <c r="EBH24" s="576" t="s">
        <v>1132</v>
      </c>
      <c r="EBI24" s="576" t="s">
        <v>1132</v>
      </c>
      <c r="EBJ24" s="576" t="s">
        <v>1132</v>
      </c>
      <c r="EBK24" s="576" t="s">
        <v>1132</v>
      </c>
      <c r="EBL24" s="576" t="s">
        <v>1132</v>
      </c>
      <c r="EBM24" s="576" t="s">
        <v>1132</v>
      </c>
      <c r="EBN24" s="576" t="s">
        <v>1132</v>
      </c>
      <c r="EBO24" s="576" t="s">
        <v>1132</v>
      </c>
      <c r="EBP24" s="576" t="s">
        <v>1132</v>
      </c>
      <c r="EBQ24" s="576" t="s">
        <v>1132</v>
      </c>
      <c r="EBR24" s="576" t="s">
        <v>1132</v>
      </c>
      <c r="EBS24" s="576" t="s">
        <v>1132</v>
      </c>
      <c r="EBT24" s="576" t="s">
        <v>1132</v>
      </c>
      <c r="EBU24" s="576" t="s">
        <v>1132</v>
      </c>
      <c r="EBV24" s="576" t="s">
        <v>1132</v>
      </c>
      <c r="EBW24" s="576" t="s">
        <v>1132</v>
      </c>
      <c r="EBX24" s="576" t="s">
        <v>1132</v>
      </c>
      <c r="EBY24" s="576" t="s">
        <v>1132</v>
      </c>
      <c r="EBZ24" s="576" t="s">
        <v>1132</v>
      </c>
      <c r="ECA24" s="576" t="s">
        <v>1132</v>
      </c>
      <c r="ECB24" s="576" t="s">
        <v>1132</v>
      </c>
      <c r="ECC24" s="576" t="s">
        <v>1132</v>
      </c>
      <c r="ECD24" s="576" t="s">
        <v>1132</v>
      </c>
      <c r="ECE24" s="576" t="s">
        <v>1132</v>
      </c>
      <c r="ECF24" s="576" t="s">
        <v>1132</v>
      </c>
      <c r="ECG24" s="576" t="s">
        <v>1132</v>
      </c>
      <c r="ECH24" s="576" t="s">
        <v>1132</v>
      </c>
      <c r="ECI24" s="576" t="s">
        <v>1132</v>
      </c>
      <c r="ECJ24" s="576" t="s">
        <v>1132</v>
      </c>
      <c r="ECK24" s="576" t="s">
        <v>1132</v>
      </c>
      <c r="ECL24" s="576" t="s">
        <v>1132</v>
      </c>
      <c r="ECM24" s="576" t="s">
        <v>1132</v>
      </c>
      <c r="ECN24" s="576" t="s">
        <v>1132</v>
      </c>
      <c r="ECO24" s="576" t="s">
        <v>1132</v>
      </c>
      <c r="ECP24" s="576" t="s">
        <v>1132</v>
      </c>
      <c r="ECQ24" s="576" t="s">
        <v>1132</v>
      </c>
      <c r="ECR24" s="576" t="s">
        <v>1132</v>
      </c>
      <c r="ECS24" s="576" t="s">
        <v>1132</v>
      </c>
      <c r="ECT24" s="576" t="s">
        <v>1132</v>
      </c>
      <c r="ECU24" s="576" t="s">
        <v>1132</v>
      </c>
      <c r="ECV24" s="576" t="s">
        <v>1132</v>
      </c>
      <c r="ECW24" s="576" t="s">
        <v>1132</v>
      </c>
      <c r="ECX24" s="576" t="s">
        <v>1132</v>
      </c>
      <c r="ECY24" s="576" t="s">
        <v>1132</v>
      </c>
      <c r="ECZ24" s="576" t="s">
        <v>1132</v>
      </c>
      <c r="EDA24" s="576" t="s">
        <v>1132</v>
      </c>
      <c r="EDB24" s="576" t="s">
        <v>1132</v>
      </c>
      <c r="EDC24" s="576" t="s">
        <v>1132</v>
      </c>
      <c r="EDD24" s="576" t="s">
        <v>1132</v>
      </c>
      <c r="EDE24" s="576" t="s">
        <v>1132</v>
      </c>
      <c r="EDF24" s="576" t="s">
        <v>1132</v>
      </c>
      <c r="EDG24" s="576" t="s">
        <v>1132</v>
      </c>
      <c r="EDH24" s="576" t="s">
        <v>1132</v>
      </c>
      <c r="EDI24" s="576" t="s">
        <v>1132</v>
      </c>
      <c r="EDJ24" s="576" t="s">
        <v>1132</v>
      </c>
      <c r="EDK24" s="576" t="s">
        <v>1132</v>
      </c>
      <c r="EDL24" s="576" t="s">
        <v>1132</v>
      </c>
      <c r="EDM24" s="576" t="s">
        <v>1132</v>
      </c>
      <c r="EDN24" s="576" t="s">
        <v>1132</v>
      </c>
      <c r="EDO24" s="576" t="s">
        <v>1132</v>
      </c>
      <c r="EDP24" s="576" t="s">
        <v>1132</v>
      </c>
      <c r="EDQ24" s="576" t="s">
        <v>1132</v>
      </c>
      <c r="EDR24" s="576" t="s">
        <v>1132</v>
      </c>
      <c r="EDS24" s="576" t="s">
        <v>1132</v>
      </c>
      <c r="EDT24" s="576" t="s">
        <v>1132</v>
      </c>
      <c r="EDU24" s="576" t="s">
        <v>1132</v>
      </c>
      <c r="EDV24" s="576" t="s">
        <v>1132</v>
      </c>
      <c r="EDW24" s="576" t="s">
        <v>1132</v>
      </c>
      <c r="EDX24" s="576" t="s">
        <v>1132</v>
      </c>
      <c r="EDY24" s="576" t="s">
        <v>1132</v>
      </c>
      <c r="EDZ24" s="576" t="s">
        <v>1132</v>
      </c>
      <c r="EEA24" s="576" t="s">
        <v>1132</v>
      </c>
      <c r="EEB24" s="576" t="s">
        <v>1132</v>
      </c>
      <c r="EEC24" s="576" t="s">
        <v>1132</v>
      </c>
      <c r="EED24" s="576" t="s">
        <v>1132</v>
      </c>
      <c r="EEE24" s="576" t="s">
        <v>1132</v>
      </c>
      <c r="EEF24" s="576" t="s">
        <v>1132</v>
      </c>
      <c r="EEG24" s="576" t="s">
        <v>1132</v>
      </c>
      <c r="EEH24" s="576" t="s">
        <v>1132</v>
      </c>
      <c r="EEI24" s="576" t="s">
        <v>1132</v>
      </c>
      <c r="EEJ24" s="576" t="s">
        <v>1132</v>
      </c>
      <c r="EEK24" s="576" t="s">
        <v>1132</v>
      </c>
      <c r="EEL24" s="576" t="s">
        <v>1132</v>
      </c>
      <c r="EEM24" s="576" t="s">
        <v>1132</v>
      </c>
      <c r="EEN24" s="576" t="s">
        <v>1132</v>
      </c>
      <c r="EEO24" s="576" t="s">
        <v>1132</v>
      </c>
      <c r="EEP24" s="576" t="s">
        <v>1132</v>
      </c>
      <c r="EEQ24" s="576" t="s">
        <v>1132</v>
      </c>
      <c r="EER24" s="576" t="s">
        <v>1132</v>
      </c>
      <c r="EES24" s="576" t="s">
        <v>1132</v>
      </c>
      <c r="EET24" s="576" t="s">
        <v>1132</v>
      </c>
      <c r="EEU24" s="576" t="s">
        <v>1132</v>
      </c>
      <c r="EEV24" s="576" t="s">
        <v>1132</v>
      </c>
      <c r="EEW24" s="576" t="s">
        <v>1132</v>
      </c>
      <c r="EEX24" s="576" t="s">
        <v>1132</v>
      </c>
      <c r="EEY24" s="576" t="s">
        <v>1132</v>
      </c>
      <c r="EEZ24" s="576" t="s">
        <v>1132</v>
      </c>
      <c r="EFA24" s="576" t="s">
        <v>1132</v>
      </c>
      <c r="EFB24" s="576" t="s">
        <v>1132</v>
      </c>
      <c r="EFC24" s="576" t="s">
        <v>1132</v>
      </c>
      <c r="EFD24" s="576" t="s">
        <v>1132</v>
      </c>
      <c r="EFE24" s="576" t="s">
        <v>1132</v>
      </c>
      <c r="EFF24" s="576" t="s">
        <v>1132</v>
      </c>
      <c r="EFG24" s="576" t="s">
        <v>1132</v>
      </c>
      <c r="EFH24" s="576" t="s">
        <v>1132</v>
      </c>
      <c r="EFI24" s="576" t="s">
        <v>1132</v>
      </c>
      <c r="EFJ24" s="576" t="s">
        <v>1132</v>
      </c>
      <c r="EFK24" s="576" t="s">
        <v>1132</v>
      </c>
      <c r="EFL24" s="576" t="s">
        <v>1132</v>
      </c>
      <c r="EFM24" s="576" t="s">
        <v>1132</v>
      </c>
      <c r="EFN24" s="576" t="s">
        <v>1132</v>
      </c>
      <c r="EFO24" s="576" t="s">
        <v>1132</v>
      </c>
      <c r="EFP24" s="576" t="s">
        <v>1132</v>
      </c>
      <c r="EFQ24" s="576" t="s">
        <v>1132</v>
      </c>
      <c r="EFR24" s="576" t="s">
        <v>1132</v>
      </c>
      <c r="EFS24" s="576" t="s">
        <v>1132</v>
      </c>
      <c r="EFT24" s="576" t="s">
        <v>1132</v>
      </c>
      <c r="EFU24" s="576" t="s">
        <v>1132</v>
      </c>
      <c r="EFV24" s="576" t="s">
        <v>1132</v>
      </c>
      <c r="EFW24" s="576" t="s">
        <v>1132</v>
      </c>
      <c r="EFX24" s="576" t="s">
        <v>1132</v>
      </c>
      <c r="EFY24" s="576" t="s">
        <v>1132</v>
      </c>
      <c r="EFZ24" s="576" t="s">
        <v>1132</v>
      </c>
      <c r="EGA24" s="576" t="s">
        <v>1132</v>
      </c>
      <c r="EGB24" s="576" t="s">
        <v>1132</v>
      </c>
      <c r="EGC24" s="576" t="s">
        <v>1132</v>
      </c>
      <c r="EGD24" s="576" t="s">
        <v>1132</v>
      </c>
      <c r="EGE24" s="576" t="s">
        <v>1132</v>
      </c>
      <c r="EGF24" s="576" t="s">
        <v>1132</v>
      </c>
      <c r="EGG24" s="576" t="s">
        <v>1132</v>
      </c>
      <c r="EGH24" s="576" t="s">
        <v>1132</v>
      </c>
      <c r="EGI24" s="576" t="s">
        <v>1132</v>
      </c>
      <c r="EGJ24" s="576" t="s">
        <v>1132</v>
      </c>
      <c r="EGK24" s="576" t="s">
        <v>1132</v>
      </c>
      <c r="EGL24" s="576" t="s">
        <v>1132</v>
      </c>
      <c r="EGM24" s="576" t="s">
        <v>1132</v>
      </c>
      <c r="EGN24" s="576" t="s">
        <v>1132</v>
      </c>
      <c r="EGO24" s="576" t="s">
        <v>1132</v>
      </c>
      <c r="EGP24" s="576" t="s">
        <v>1132</v>
      </c>
      <c r="EGQ24" s="576" t="s">
        <v>1132</v>
      </c>
      <c r="EGR24" s="576" t="s">
        <v>1132</v>
      </c>
      <c r="EGS24" s="576" t="s">
        <v>1132</v>
      </c>
      <c r="EGT24" s="576" t="s">
        <v>1132</v>
      </c>
      <c r="EGU24" s="576" t="s">
        <v>1132</v>
      </c>
      <c r="EGV24" s="576" t="s">
        <v>1132</v>
      </c>
      <c r="EGW24" s="576" t="s">
        <v>1132</v>
      </c>
      <c r="EGX24" s="576" t="s">
        <v>1132</v>
      </c>
      <c r="EGY24" s="576" t="s">
        <v>1132</v>
      </c>
      <c r="EGZ24" s="576" t="s">
        <v>1132</v>
      </c>
      <c r="EHA24" s="576" t="s">
        <v>1132</v>
      </c>
      <c r="EHB24" s="576" t="s">
        <v>1132</v>
      </c>
      <c r="EHC24" s="576" t="s">
        <v>1132</v>
      </c>
      <c r="EHD24" s="576" t="s">
        <v>1132</v>
      </c>
      <c r="EHE24" s="576" t="s">
        <v>1132</v>
      </c>
      <c r="EHF24" s="576" t="s">
        <v>1132</v>
      </c>
      <c r="EHG24" s="576" t="s">
        <v>1132</v>
      </c>
      <c r="EHH24" s="576" t="s">
        <v>1132</v>
      </c>
      <c r="EHI24" s="576" t="s">
        <v>1132</v>
      </c>
      <c r="EHJ24" s="576" t="s">
        <v>1132</v>
      </c>
      <c r="EHK24" s="576" t="s">
        <v>1132</v>
      </c>
      <c r="EHL24" s="576" t="s">
        <v>1132</v>
      </c>
      <c r="EHM24" s="576" t="s">
        <v>1132</v>
      </c>
      <c r="EHN24" s="576" t="s">
        <v>1132</v>
      </c>
      <c r="EHO24" s="576" t="s">
        <v>1132</v>
      </c>
      <c r="EHP24" s="576" t="s">
        <v>1132</v>
      </c>
      <c r="EHQ24" s="576" t="s">
        <v>1132</v>
      </c>
      <c r="EHR24" s="576" t="s">
        <v>1132</v>
      </c>
      <c r="EHS24" s="576" t="s">
        <v>1132</v>
      </c>
      <c r="EHT24" s="576" t="s">
        <v>1132</v>
      </c>
      <c r="EHU24" s="576" t="s">
        <v>1132</v>
      </c>
      <c r="EHV24" s="576" t="s">
        <v>1132</v>
      </c>
      <c r="EHW24" s="576" t="s">
        <v>1132</v>
      </c>
      <c r="EHX24" s="576" t="s">
        <v>1132</v>
      </c>
      <c r="EHY24" s="576" t="s">
        <v>1132</v>
      </c>
      <c r="EHZ24" s="576" t="s">
        <v>1132</v>
      </c>
      <c r="EIA24" s="576" t="s">
        <v>1132</v>
      </c>
      <c r="EIB24" s="576" t="s">
        <v>1132</v>
      </c>
      <c r="EIC24" s="576" t="s">
        <v>1132</v>
      </c>
      <c r="EID24" s="576" t="s">
        <v>1132</v>
      </c>
      <c r="EIE24" s="576" t="s">
        <v>1132</v>
      </c>
      <c r="EIF24" s="576" t="s">
        <v>1132</v>
      </c>
      <c r="EIG24" s="576" t="s">
        <v>1132</v>
      </c>
      <c r="EIH24" s="576" t="s">
        <v>1132</v>
      </c>
      <c r="EII24" s="576" t="s">
        <v>1132</v>
      </c>
      <c r="EIJ24" s="576" t="s">
        <v>1132</v>
      </c>
      <c r="EIK24" s="576" t="s">
        <v>1132</v>
      </c>
      <c r="EIL24" s="576" t="s">
        <v>1132</v>
      </c>
      <c r="EIM24" s="576" t="s">
        <v>1132</v>
      </c>
      <c r="EIN24" s="576" t="s">
        <v>1132</v>
      </c>
      <c r="EIO24" s="576" t="s">
        <v>1132</v>
      </c>
      <c r="EIP24" s="576" t="s">
        <v>1132</v>
      </c>
      <c r="EIQ24" s="576" t="s">
        <v>1132</v>
      </c>
      <c r="EIR24" s="576" t="s">
        <v>1132</v>
      </c>
      <c r="EIS24" s="576" t="s">
        <v>1132</v>
      </c>
      <c r="EIT24" s="576" t="s">
        <v>1132</v>
      </c>
      <c r="EIU24" s="576" t="s">
        <v>1132</v>
      </c>
      <c r="EIV24" s="576" t="s">
        <v>1132</v>
      </c>
      <c r="EIW24" s="576" t="s">
        <v>1132</v>
      </c>
      <c r="EIX24" s="576" t="s">
        <v>1132</v>
      </c>
      <c r="EIY24" s="576" t="s">
        <v>1132</v>
      </c>
      <c r="EIZ24" s="576" t="s">
        <v>1132</v>
      </c>
      <c r="EJA24" s="576" t="s">
        <v>1132</v>
      </c>
      <c r="EJB24" s="576" t="s">
        <v>1132</v>
      </c>
      <c r="EJC24" s="576" t="s">
        <v>1132</v>
      </c>
      <c r="EJD24" s="576" t="s">
        <v>1132</v>
      </c>
      <c r="EJE24" s="576" t="s">
        <v>1132</v>
      </c>
      <c r="EJF24" s="576" t="s">
        <v>1132</v>
      </c>
      <c r="EJG24" s="576" t="s">
        <v>1132</v>
      </c>
      <c r="EJH24" s="576" t="s">
        <v>1132</v>
      </c>
      <c r="EJI24" s="576" t="s">
        <v>1132</v>
      </c>
      <c r="EJJ24" s="576" t="s">
        <v>1132</v>
      </c>
      <c r="EJK24" s="576" t="s">
        <v>1132</v>
      </c>
      <c r="EJL24" s="576" t="s">
        <v>1132</v>
      </c>
      <c r="EJM24" s="576" t="s">
        <v>1132</v>
      </c>
      <c r="EJN24" s="576" t="s">
        <v>1132</v>
      </c>
      <c r="EJO24" s="576" t="s">
        <v>1132</v>
      </c>
      <c r="EJP24" s="576" t="s">
        <v>1132</v>
      </c>
      <c r="EJQ24" s="576" t="s">
        <v>1132</v>
      </c>
      <c r="EJR24" s="576" t="s">
        <v>1132</v>
      </c>
      <c r="EJS24" s="576" t="s">
        <v>1132</v>
      </c>
      <c r="EJT24" s="576" t="s">
        <v>1132</v>
      </c>
      <c r="EJU24" s="576" t="s">
        <v>1132</v>
      </c>
      <c r="EJV24" s="576" t="s">
        <v>1132</v>
      </c>
      <c r="EJW24" s="576" t="s">
        <v>1132</v>
      </c>
      <c r="EJX24" s="576" t="s">
        <v>1132</v>
      </c>
      <c r="EJY24" s="576" t="s">
        <v>1132</v>
      </c>
      <c r="EJZ24" s="576" t="s">
        <v>1132</v>
      </c>
      <c r="EKA24" s="576" t="s">
        <v>1132</v>
      </c>
      <c r="EKB24" s="576" t="s">
        <v>1132</v>
      </c>
      <c r="EKC24" s="576" t="s">
        <v>1132</v>
      </c>
      <c r="EKD24" s="576" t="s">
        <v>1132</v>
      </c>
      <c r="EKE24" s="576" t="s">
        <v>1132</v>
      </c>
      <c r="EKF24" s="576" t="s">
        <v>1132</v>
      </c>
      <c r="EKG24" s="576" t="s">
        <v>1132</v>
      </c>
      <c r="EKH24" s="576" t="s">
        <v>1132</v>
      </c>
      <c r="EKI24" s="576" t="s">
        <v>1132</v>
      </c>
      <c r="EKJ24" s="576" t="s">
        <v>1132</v>
      </c>
      <c r="EKK24" s="576" t="s">
        <v>1132</v>
      </c>
      <c r="EKL24" s="576" t="s">
        <v>1132</v>
      </c>
      <c r="EKM24" s="576" t="s">
        <v>1132</v>
      </c>
      <c r="EKN24" s="576" t="s">
        <v>1132</v>
      </c>
      <c r="EKO24" s="576" t="s">
        <v>1132</v>
      </c>
      <c r="EKP24" s="576" t="s">
        <v>1132</v>
      </c>
      <c r="EKQ24" s="576" t="s">
        <v>1132</v>
      </c>
      <c r="EKR24" s="576" t="s">
        <v>1132</v>
      </c>
      <c r="EKS24" s="576" t="s">
        <v>1132</v>
      </c>
      <c r="EKT24" s="576" t="s">
        <v>1132</v>
      </c>
      <c r="EKU24" s="576" t="s">
        <v>1132</v>
      </c>
      <c r="EKV24" s="576" t="s">
        <v>1132</v>
      </c>
      <c r="EKW24" s="576" t="s">
        <v>1132</v>
      </c>
      <c r="EKX24" s="576" t="s">
        <v>1132</v>
      </c>
      <c r="EKY24" s="576" t="s">
        <v>1132</v>
      </c>
      <c r="EKZ24" s="576" t="s">
        <v>1132</v>
      </c>
      <c r="ELA24" s="576" t="s">
        <v>1132</v>
      </c>
      <c r="ELB24" s="576" t="s">
        <v>1132</v>
      </c>
      <c r="ELC24" s="576" t="s">
        <v>1132</v>
      </c>
      <c r="ELD24" s="576" t="s">
        <v>1132</v>
      </c>
      <c r="ELE24" s="576" t="s">
        <v>1132</v>
      </c>
      <c r="ELF24" s="576" t="s">
        <v>1132</v>
      </c>
      <c r="ELG24" s="576" t="s">
        <v>1132</v>
      </c>
      <c r="ELH24" s="576" t="s">
        <v>1132</v>
      </c>
      <c r="ELI24" s="576" t="s">
        <v>1132</v>
      </c>
      <c r="ELJ24" s="576" t="s">
        <v>1132</v>
      </c>
      <c r="ELK24" s="576" t="s">
        <v>1132</v>
      </c>
      <c r="ELL24" s="576" t="s">
        <v>1132</v>
      </c>
      <c r="ELM24" s="576" t="s">
        <v>1132</v>
      </c>
      <c r="ELN24" s="576" t="s">
        <v>1132</v>
      </c>
      <c r="ELO24" s="576" t="s">
        <v>1132</v>
      </c>
      <c r="ELP24" s="576" t="s">
        <v>1132</v>
      </c>
      <c r="ELQ24" s="576" t="s">
        <v>1132</v>
      </c>
      <c r="ELR24" s="576" t="s">
        <v>1132</v>
      </c>
      <c r="ELS24" s="576" t="s">
        <v>1132</v>
      </c>
      <c r="ELT24" s="576" t="s">
        <v>1132</v>
      </c>
      <c r="ELU24" s="576" t="s">
        <v>1132</v>
      </c>
      <c r="ELV24" s="576" t="s">
        <v>1132</v>
      </c>
      <c r="ELW24" s="576" t="s">
        <v>1132</v>
      </c>
      <c r="ELX24" s="576" t="s">
        <v>1132</v>
      </c>
      <c r="ELY24" s="576" t="s">
        <v>1132</v>
      </c>
      <c r="ELZ24" s="576" t="s">
        <v>1132</v>
      </c>
      <c r="EMA24" s="576" t="s">
        <v>1132</v>
      </c>
      <c r="EMB24" s="576" t="s">
        <v>1132</v>
      </c>
      <c r="EMC24" s="576" t="s">
        <v>1132</v>
      </c>
      <c r="EMD24" s="576" t="s">
        <v>1132</v>
      </c>
      <c r="EME24" s="576" t="s">
        <v>1132</v>
      </c>
      <c r="EMF24" s="576" t="s">
        <v>1132</v>
      </c>
      <c r="EMG24" s="576" t="s">
        <v>1132</v>
      </c>
      <c r="EMH24" s="576" t="s">
        <v>1132</v>
      </c>
      <c r="EMI24" s="576" t="s">
        <v>1132</v>
      </c>
      <c r="EMJ24" s="576" t="s">
        <v>1132</v>
      </c>
      <c r="EMK24" s="576" t="s">
        <v>1132</v>
      </c>
      <c r="EML24" s="576" t="s">
        <v>1132</v>
      </c>
      <c r="EMM24" s="576" t="s">
        <v>1132</v>
      </c>
      <c r="EMN24" s="576" t="s">
        <v>1132</v>
      </c>
      <c r="EMO24" s="576" t="s">
        <v>1132</v>
      </c>
      <c r="EMP24" s="576" t="s">
        <v>1132</v>
      </c>
      <c r="EMQ24" s="576" t="s">
        <v>1132</v>
      </c>
      <c r="EMR24" s="576" t="s">
        <v>1132</v>
      </c>
      <c r="EMS24" s="576" t="s">
        <v>1132</v>
      </c>
      <c r="EMT24" s="576" t="s">
        <v>1132</v>
      </c>
      <c r="EMU24" s="576" t="s">
        <v>1132</v>
      </c>
      <c r="EMV24" s="576" t="s">
        <v>1132</v>
      </c>
      <c r="EMW24" s="576" t="s">
        <v>1132</v>
      </c>
      <c r="EMX24" s="576" t="s">
        <v>1132</v>
      </c>
      <c r="EMY24" s="576" t="s">
        <v>1132</v>
      </c>
      <c r="EMZ24" s="576" t="s">
        <v>1132</v>
      </c>
      <c r="ENA24" s="576" t="s">
        <v>1132</v>
      </c>
      <c r="ENB24" s="576" t="s">
        <v>1132</v>
      </c>
      <c r="ENC24" s="576" t="s">
        <v>1132</v>
      </c>
      <c r="END24" s="576" t="s">
        <v>1132</v>
      </c>
      <c r="ENE24" s="576" t="s">
        <v>1132</v>
      </c>
      <c r="ENF24" s="576" t="s">
        <v>1132</v>
      </c>
      <c r="ENG24" s="576" t="s">
        <v>1132</v>
      </c>
      <c r="ENH24" s="576" t="s">
        <v>1132</v>
      </c>
      <c r="ENI24" s="576" t="s">
        <v>1132</v>
      </c>
      <c r="ENJ24" s="576" t="s">
        <v>1132</v>
      </c>
      <c r="ENK24" s="576" t="s">
        <v>1132</v>
      </c>
      <c r="ENL24" s="576" t="s">
        <v>1132</v>
      </c>
      <c r="ENM24" s="576" t="s">
        <v>1132</v>
      </c>
      <c r="ENN24" s="576" t="s">
        <v>1132</v>
      </c>
      <c r="ENO24" s="576" t="s">
        <v>1132</v>
      </c>
      <c r="ENP24" s="576" t="s">
        <v>1132</v>
      </c>
      <c r="ENQ24" s="576" t="s">
        <v>1132</v>
      </c>
      <c r="ENR24" s="576" t="s">
        <v>1132</v>
      </c>
      <c r="ENS24" s="576" t="s">
        <v>1132</v>
      </c>
      <c r="ENT24" s="576" t="s">
        <v>1132</v>
      </c>
      <c r="ENU24" s="576" t="s">
        <v>1132</v>
      </c>
      <c r="ENV24" s="576" t="s">
        <v>1132</v>
      </c>
      <c r="ENW24" s="576" t="s">
        <v>1132</v>
      </c>
      <c r="ENX24" s="576" t="s">
        <v>1132</v>
      </c>
      <c r="ENY24" s="576" t="s">
        <v>1132</v>
      </c>
      <c r="ENZ24" s="576" t="s">
        <v>1132</v>
      </c>
      <c r="EOA24" s="576" t="s">
        <v>1132</v>
      </c>
      <c r="EOB24" s="576" t="s">
        <v>1132</v>
      </c>
      <c r="EOC24" s="576" t="s">
        <v>1132</v>
      </c>
      <c r="EOD24" s="576" t="s">
        <v>1132</v>
      </c>
      <c r="EOE24" s="576" t="s">
        <v>1132</v>
      </c>
      <c r="EOF24" s="576" t="s">
        <v>1132</v>
      </c>
      <c r="EOG24" s="576" t="s">
        <v>1132</v>
      </c>
      <c r="EOH24" s="576" t="s">
        <v>1132</v>
      </c>
      <c r="EOI24" s="576" t="s">
        <v>1132</v>
      </c>
      <c r="EOJ24" s="576" t="s">
        <v>1132</v>
      </c>
      <c r="EOK24" s="576" t="s">
        <v>1132</v>
      </c>
      <c r="EOL24" s="576" t="s">
        <v>1132</v>
      </c>
      <c r="EOM24" s="576" t="s">
        <v>1132</v>
      </c>
      <c r="EON24" s="576" t="s">
        <v>1132</v>
      </c>
      <c r="EOO24" s="576" t="s">
        <v>1132</v>
      </c>
      <c r="EOP24" s="576" t="s">
        <v>1132</v>
      </c>
      <c r="EOQ24" s="576" t="s">
        <v>1132</v>
      </c>
      <c r="EOR24" s="576" t="s">
        <v>1132</v>
      </c>
      <c r="EOS24" s="576" t="s">
        <v>1132</v>
      </c>
      <c r="EOT24" s="576" t="s">
        <v>1132</v>
      </c>
      <c r="EOU24" s="576" t="s">
        <v>1132</v>
      </c>
      <c r="EOV24" s="576" t="s">
        <v>1132</v>
      </c>
      <c r="EOW24" s="576" t="s">
        <v>1132</v>
      </c>
      <c r="EOX24" s="576" t="s">
        <v>1132</v>
      </c>
      <c r="EOY24" s="576" t="s">
        <v>1132</v>
      </c>
      <c r="EOZ24" s="576" t="s">
        <v>1132</v>
      </c>
      <c r="EPA24" s="576" t="s">
        <v>1132</v>
      </c>
      <c r="EPB24" s="576" t="s">
        <v>1132</v>
      </c>
      <c r="EPC24" s="576" t="s">
        <v>1132</v>
      </c>
      <c r="EPD24" s="576" t="s">
        <v>1132</v>
      </c>
      <c r="EPE24" s="576" t="s">
        <v>1132</v>
      </c>
      <c r="EPF24" s="576" t="s">
        <v>1132</v>
      </c>
      <c r="EPG24" s="576" t="s">
        <v>1132</v>
      </c>
      <c r="EPH24" s="576" t="s">
        <v>1132</v>
      </c>
      <c r="EPI24" s="576" t="s">
        <v>1132</v>
      </c>
      <c r="EPJ24" s="576" t="s">
        <v>1132</v>
      </c>
      <c r="EPK24" s="576" t="s">
        <v>1132</v>
      </c>
      <c r="EPL24" s="576" t="s">
        <v>1132</v>
      </c>
      <c r="EPM24" s="576" t="s">
        <v>1132</v>
      </c>
      <c r="EPN24" s="576" t="s">
        <v>1132</v>
      </c>
      <c r="EPO24" s="576" t="s">
        <v>1132</v>
      </c>
      <c r="EPP24" s="576" t="s">
        <v>1132</v>
      </c>
      <c r="EPQ24" s="576" t="s">
        <v>1132</v>
      </c>
      <c r="EPR24" s="576" t="s">
        <v>1132</v>
      </c>
      <c r="EPS24" s="576" t="s">
        <v>1132</v>
      </c>
      <c r="EPT24" s="576" t="s">
        <v>1132</v>
      </c>
      <c r="EPU24" s="576" t="s">
        <v>1132</v>
      </c>
      <c r="EPV24" s="576" t="s">
        <v>1132</v>
      </c>
      <c r="EPW24" s="576" t="s">
        <v>1132</v>
      </c>
      <c r="EPX24" s="576" t="s">
        <v>1132</v>
      </c>
      <c r="EPY24" s="576" t="s">
        <v>1132</v>
      </c>
      <c r="EPZ24" s="576" t="s">
        <v>1132</v>
      </c>
      <c r="EQA24" s="576" t="s">
        <v>1132</v>
      </c>
      <c r="EQB24" s="576" t="s">
        <v>1132</v>
      </c>
      <c r="EQC24" s="576" t="s">
        <v>1132</v>
      </c>
      <c r="EQD24" s="576" t="s">
        <v>1132</v>
      </c>
      <c r="EQE24" s="576" t="s">
        <v>1132</v>
      </c>
      <c r="EQF24" s="576" t="s">
        <v>1132</v>
      </c>
      <c r="EQG24" s="576" t="s">
        <v>1132</v>
      </c>
      <c r="EQH24" s="576" t="s">
        <v>1132</v>
      </c>
      <c r="EQI24" s="576" t="s">
        <v>1132</v>
      </c>
      <c r="EQJ24" s="576" t="s">
        <v>1132</v>
      </c>
      <c r="EQK24" s="576" t="s">
        <v>1132</v>
      </c>
      <c r="EQL24" s="576" t="s">
        <v>1132</v>
      </c>
      <c r="EQM24" s="576" t="s">
        <v>1132</v>
      </c>
      <c r="EQN24" s="576" t="s">
        <v>1132</v>
      </c>
      <c r="EQO24" s="576" t="s">
        <v>1132</v>
      </c>
      <c r="EQP24" s="576" t="s">
        <v>1132</v>
      </c>
      <c r="EQQ24" s="576" t="s">
        <v>1132</v>
      </c>
      <c r="EQR24" s="576" t="s">
        <v>1132</v>
      </c>
      <c r="EQS24" s="576" t="s">
        <v>1132</v>
      </c>
      <c r="EQT24" s="576" t="s">
        <v>1132</v>
      </c>
      <c r="EQU24" s="576" t="s">
        <v>1132</v>
      </c>
      <c r="EQV24" s="576" t="s">
        <v>1132</v>
      </c>
      <c r="EQW24" s="576" t="s">
        <v>1132</v>
      </c>
      <c r="EQX24" s="576" t="s">
        <v>1132</v>
      </c>
      <c r="EQY24" s="576" t="s">
        <v>1132</v>
      </c>
      <c r="EQZ24" s="576" t="s">
        <v>1132</v>
      </c>
      <c r="ERA24" s="576" t="s">
        <v>1132</v>
      </c>
      <c r="ERB24" s="576" t="s">
        <v>1132</v>
      </c>
      <c r="ERC24" s="576" t="s">
        <v>1132</v>
      </c>
      <c r="ERD24" s="576" t="s">
        <v>1132</v>
      </c>
      <c r="ERE24" s="576" t="s">
        <v>1132</v>
      </c>
      <c r="ERF24" s="576" t="s">
        <v>1132</v>
      </c>
      <c r="ERG24" s="576" t="s">
        <v>1132</v>
      </c>
      <c r="ERH24" s="576" t="s">
        <v>1132</v>
      </c>
      <c r="ERI24" s="576" t="s">
        <v>1132</v>
      </c>
      <c r="ERJ24" s="576" t="s">
        <v>1132</v>
      </c>
      <c r="ERK24" s="576" t="s">
        <v>1132</v>
      </c>
      <c r="ERL24" s="576" t="s">
        <v>1132</v>
      </c>
      <c r="ERM24" s="576" t="s">
        <v>1132</v>
      </c>
      <c r="ERN24" s="576" t="s">
        <v>1132</v>
      </c>
      <c r="ERO24" s="576" t="s">
        <v>1132</v>
      </c>
      <c r="ERP24" s="576" t="s">
        <v>1132</v>
      </c>
      <c r="ERQ24" s="576" t="s">
        <v>1132</v>
      </c>
      <c r="ERR24" s="576" t="s">
        <v>1132</v>
      </c>
      <c r="ERS24" s="576" t="s">
        <v>1132</v>
      </c>
      <c r="ERT24" s="576" t="s">
        <v>1132</v>
      </c>
      <c r="ERU24" s="576" t="s">
        <v>1132</v>
      </c>
      <c r="ERV24" s="576" t="s">
        <v>1132</v>
      </c>
      <c r="ERW24" s="576" t="s">
        <v>1132</v>
      </c>
      <c r="ERX24" s="576" t="s">
        <v>1132</v>
      </c>
      <c r="ERY24" s="576" t="s">
        <v>1132</v>
      </c>
      <c r="ERZ24" s="576" t="s">
        <v>1132</v>
      </c>
      <c r="ESA24" s="576" t="s">
        <v>1132</v>
      </c>
      <c r="ESB24" s="576" t="s">
        <v>1132</v>
      </c>
      <c r="ESC24" s="576" t="s">
        <v>1132</v>
      </c>
      <c r="ESD24" s="576" t="s">
        <v>1132</v>
      </c>
      <c r="ESE24" s="576" t="s">
        <v>1132</v>
      </c>
      <c r="ESF24" s="576" t="s">
        <v>1132</v>
      </c>
      <c r="ESG24" s="576" t="s">
        <v>1132</v>
      </c>
      <c r="ESH24" s="576" t="s">
        <v>1132</v>
      </c>
      <c r="ESI24" s="576" t="s">
        <v>1132</v>
      </c>
      <c r="ESJ24" s="576" t="s">
        <v>1132</v>
      </c>
      <c r="ESK24" s="576" t="s">
        <v>1132</v>
      </c>
      <c r="ESL24" s="576" t="s">
        <v>1132</v>
      </c>
      <c r="ESM24" s="576" t="s">
        <v>1132</v>
      </c>
      <c r="ESN24" s="576" t="s">
        <v>1132</v>
      </c>
      <c r="ESO24" s="576" t="s">
        <v>1132</v>
      </c>
      <c r="ESP24" s="576" t="s">
        <v>1132</v>
      </c>
      <c r="ESQ24" s="576" t="s">
        <v>1132</v>
      </c>
      <c r="ESR24" s="576" t="s">
        <v>1132</v>
      </c>
      <c r="ESS24" s="576" t="s">
        <v>1132</v>
      </c>
      <c r="EST24" s="576" t="s">
        <v>1132</v>
      </c>
      <c r="ESU24" s="576" t="s">
        <v>1132</v>
      </c>
      <c r="ESV24" s="576" t="s">
        <v>1132</v>
      </c>
      <c r="ESW24" s="576" t="s">
        <v>1132</v>
      </c>
      <c r="ESX24" s="576" t="s">
        <v>1132</v>
      </c>
      <c r="ESY24" s="576" t="s">
        <v>1132</v>
      </c>
      <c r="ESZ24" s="576" t="s">
        <v>1132</v>
      </c>
      <c r="ETA24" s="576" t="s">
        <v>1132</v>
      </c>
      <c r="ETB24" s="576" t="s">
        <v>1132</v>
      </c>
      <c r="ETC24" s="576" t="s">
        <v>1132</v>
      </c>
      <c r="ETD24" s="576" t="s">
        <v>1132</v>
      </c>
      <c r="ETE24" s="576" t="s">
        <v>1132</v>
      </c>
      <c r="ETF24" s="576" t="s">
        <v>1132</v>
      </c>
      <c r="ETG24" s="576" t="s">
        <v>1132</v>
      </c>
      <c r="ETH24" s="576" t="s">
        <v>1132</v>
      </c>
      <c r="ETI24" s="576" t="s">
        <v>1132</v>
      </c>
      <c r="ETJ24" s="576" t="s">
        <v>1132</v>
      </c>
      <c r="ETK24" s="576" t="s">
        <v>1132</v>
      </c>
      <c r="ETL24" s="576" t="s">
        <v>1132</v>
      </c>
      <c r="ETM24" s="576" t="s">
        <v>1132</v>
      </c>
      <c r="ETN24" s="576" t="s">
        <v>1132</v>
      </c>
      <c r="ETO24" s="576" t="s">
        <v>1132</v>
      </c>
      <c r="ETP24" s="576" t="s">
        <v>1132</v>
      </c>
      <c r="ETQ24" s="576" t="s">
        <v>1132</v>
      </c>
      <c r="ETR24" s="576" t="s">
        <v>1132</v>
      </c>
      <c r="ETS24" s="576" t="s">
        <v>1132</v>
      </c>
      <c r="ETT24" s="576" t="s">
        <v>1132</v>
      </c>
      <c r="ETU24" s="576" t="s">
        <v>1132</v>
      </c>
      <c r="ETV24" s="576" t="s">
        <v>1132</v>
      </c>
      <c r="ETW24" s="576" t="s">
        <v>1132</v>
      </c>
      <c r="ETX24" s="576" t="s">
        <v>1132</v>
      </c>
      <c r="ETY24" s="576" t="s">
        <v>1132</v>
      </c>
      <c r="ETZ24" s="576" t="s">
        <v>1132</v>
      </c>
      <c r="EUA24" s="576" t="s">
        <v>1132</v>
      </c>
      <c r="EUB24" s="576" t="s">
        <v>1132</v>
      </c>
      <c r="EUC24" s="576" t="s">
        <v>1132</v>
      </c>
      <c r="EUD24" s="576" t="s">
        <v>1132</v>
      </c>
      <c r="EUE24" s="576" t="s">
        <v>1132</v>
      </c>
      <c r="EUF24" s="576" t="s">
        <v>1132</v>
      </c>
      <c r="EUG24" s="576" t="s">
        <v>1132</v>
      </c>
      <c r="EUH24" s="576" t="s">
        <v>1132</v>
      </c>
      <c r="EUI24" s="576" t="s">
        <v>1132</v>
      </c>
      <c r="EUJ24" s="576" t="s">
        <v>1132</v>
      </c>
      <c r="EUK24" s="576" t="s">
        <v>1132</v>
      </c>
      <c r="EUL24" s="576" t="s">
        <v>1132</v>
      </c>
      <c r="EUM24" s="576" t="s">
        <v>1132</v>
      </c>
      <c r="EUN24" s="576" t="s">
        <v>1132</v>
      </c>
      <c r="EUO24" s="576" t="s">
        <v>1132</v>
      </c>
      <c r="EUP24" s="576" t="s">
        <v>1132</v>
      </c>
      <c r="EUQ24" s="576" t="s">
        <v>1132</v>
      </c>
      <c r="EUR24" s="576" t="s">
        <v>1132</v>
      </c>
      <c r="EUS24" s="576" t="s">
        <v>1132</v>
      </c>
      <c r="EUT24" s="576" t="s">
        <v>1132</v>
      </c>
      <c r="EUU24" s="576" t="s">
        <v>1132</v>
      </c>
      <c r="EUV24" s="576" t="s">
        <v>1132</v>
      </c>
      <c r="EUW24" s="576" t="s">
        <v>1132</v>
      </c>
      <c r="EUX24" s="576" t="s">
        <v>1132</v>
      </c>
      <c r="EUY24" s="576" t="s">
        <v>1132</v>
      </c>
      <c r="EUZ24" s="576" t="s">
        <v>1132</v>
      </c>
      <c r="EVA24" s="576" t="s">
        <v>1132</v>
      </c>
      <c r="EVB24" s="576" t="s">
        <v>1132</v>
      </c>
      <c r="EVC24" s="576" t="s">
        <v>1132</v>
      </c>
      <c r="EVD24" s="576" t="s">
        <v>1132</v>
      </c>
      <c r="EVE24" s="576" t="s">
        <v>1132</v>
      </c>
      <c r="EVF24" s="576" t="s">
        <v>1132</v>
      </c>
      <c r="EVG24" s="576" t="s">
        <v>1132</v>
      </c>
      <c r="EVH24" s="576" t="s">
        <v>1132</v>
      </c>
      <c r="EVI24" s="576" t="s">
        <v>1132</v>
      </c>
      <c r="EVJ24" s="576" t="s">
        <v>1132</v>
      </c>
      <c r="EVK24" s="576" t="s">
        <v>1132</v>
      </c>
      <c r="EVL24" s="576" t="s">
        <v>1132</v>
      </c>
      <c r="EVM24" s="576" t="s">
        <v>1132</v>
      </c>
      <c r="EVN24" s="576" t="s">
        <v>1132</v>
      </c>
      <c r="EVO24" s="576" t="s">
        <v>1132</v>
      </c>
      <c r="EVP24" s="576" t="s">
        <v>1132</v>
      </c>
      <c r="EVQ24" s="576" t="s">
        <v>1132</v>
      </c>
      <c r="EVR24" s="576" t="s">
        <v>1132</v>
      </c>
      <c r="EVS24" s="576" t="s">
        <v>1132</v>
      </c>
      <c r="EVT24" s="576" t="s">
        <v>1132</v>
      </c>
      <c r="EVU24" s="576" t="s">
        <v>1132</v>
      </c>
      <c r="EVV24" s="576" t="s">
        <v>1132</v>
      </c>
      <c r="EVW24" s="576" t="s">
        <v>1132</v>
      </c>
      <c r="EVX24" s="576" t="s">
        <v>1132</v>
      </c>
      <c r="EVY24" s="576" t="s">
        <v>1132</v>
      </c>
      <c r="EVZ24" s="576" t="s">
        <v>1132</v>
      </c>
      <c r="EWA24" s="576" t="s">
        <v>1132</v>
      </c>
      <c r="EWB24" s="576" t="s">
        <v>1132</v>
      </c>
      <c r="EWC24" s="576" t="s">
        <v>1132</v>
      </c>
      <c r="EWD24" s="576" t="s">
        <v>1132</v>
      </c>
      <c r="EWE24" s="576" t="s">
        <v>1132</v>
      </c>
      <c r="EWF24" s="576" t="s">
        <v>1132</v>
      </c>
      <c r="EWG24" s="576" t="s">
        <v>1132</v>
      </c>
      <c r="EWH24" s="576" t="s">
        <v>1132</v>
      </c>
      <c r="EWI24" s="576" t="s">
        <v>1132</v>
      </c>
      <c r="EWJ24" s="576" t="s">
        <v>1132</v>
      </c>
      <c r="EWK24" s="576" t="s">
        <v>1132</v>
      </c>
      <c r="EWL24" s="576" t="s">
        <v>1132</v>
      </c>
      <c r="EWM24" s="576" t="s">
        <v>1132</v>
      </c>
      <c r="EWN24" s="576" t="s">
        <v>1132</v>
      </c>
      <c r="EWO24" s="576" t="s">
        <v>1132</v>
      </c>
      <c r="EWP24" s="576" t="s">
        <v>1132</v>
      </c>
      <c r="EWQ24" s="576" t="s">
        <v>1132</v>
      </c>
      <c r="EWR24" s="576" t="s">
        <v>1132</v>
      </c>
      <c r="EWS24" s="576" t="s">
        <v>1132</v>
      </c>
      <c r="EWT24" s="576" t="s">
        <v>1132</v>
      </c>
      <c r="EWU24" s="576" t="s">
        <v>1132</v>
      </c>
      <c r="EWV24" s="576" t="s">
        <v>1132</v>
      </c>
      <c r="EWW24" s="576" t="s">
        <v>1132</v>
      </c>
      <c r="EWX24" s="576" t="s">
        <v>1132</v>
      </c>
      <c r="EWY24" s="576" t="s">
        <v>1132</v>
      </c>
      <c r="EWZ24" s="576" t="s">
        <v>1132</v>
      </c>
      <c r="EXA24" s="576" t="s">
        <v>1132</v>
      </c>
      <c r="EXB24" s="576" t="s">
        <v>1132</v>
      </c>
      <c r="EXC24" s="576" t="s">
        <v>1132</v>
      </c>
      <c r="EXD24" s="576" t="s">
        <v>1132</v>
      </c>
      <c r="EXE24" s="576" t="s">
        <v>1132</v>
      </c>
      <c r="EXF24" s="576" t="s">
        <v>1132</v>
      </c>
      <c r="EXG24" s="576" t="s">
        <v>1132</v>
      </c>
      <c r="EXH24" s="576" t="s">
        <v>1132</v>
      </c>
      <c r="EXI24" s="576" t="s">
        <v>1132</v>
      </c>
      <c r="EXJ24" s="576" t="s">
        <v>1132</v>
      </c>
      <c r="EXK24" s="576" t="s">
        <v>1132</v>
      </c>
      <c r="EXL24" s="576" t="s">
        <v>1132</v>
      </c>
      <c r="EXM24" s="576" t="s">
        <v>1132</v>
      </c>
      <c r="EXN24" s="576" t="s">
        <v>1132</v>
      </c>
      <c r="EXO24" s="576" t="s">
        <v>1132</v>
      </c>
      <c r="EXP24" s="576" t="s">
        <v>1132</v>
      </c>
      <c r="EXQ24" s="576" t="s">
        <v>1132</v>
      </c>
      <c r="EXR24" s="576" t="s">
        <v>1132</v>
      </c>
      <c r="EXS24" s="576" t="s">
        <v>1132</v>
      </c>
      <c r="EXT24" s="576" t="s">
        <v>1132</v>
      </c>
      <c r="EXU24" s="576" t="s">
        <v>1132</v>
      </c>
      <c r="EXV24" s="576" t="s">
        <v>1132</v>
      </c>
      <c r="EXW24" s="576" t="s">
        <v>1132</v>
      </c>
      <c r="EXX24" s="576" t="s">
        <v>1132</v>
      </c>
      <c r="EXY24" s="576" t="s">
        <v>1132</v>
      </c>
      <c r="EXZ24" s="576" t="s">
        <v>1132</v>
      </c>
      <c r="EYA24" s="576" t="s">
        <v>1132</v>
      </c>
      <c r="EYB24" s="576" t="s">
        <v>1132</v>
      </c>
      <c r="EYC24" s="576" t="s">
        <v>1132</v>
      </c>
      <c r="EYD24" s="576" t="s">
        <v>1132</v>
      </c>
      <c r="EYE24" s="576" t="s">
        <v>1132</v>
      </c>
      <c r="EYF24" s="576" t="s">
        <v>1132</v>
      </c>
      <c r="EYG24" s="576" t="s">
        <v>1132</v>
      </c>
      <c r="EYH24" s="576" t="s">
        <v>1132</v>
      </c>
      <c r="EYI24" s="576" t="s">
        <v>1132</v>
      </c>
      <c r="EYJ24" s="576" t="s">
        <v>1132</v>
      </c>
      <c r="EYK24" s="576" t="s">
        <v>1132</v>
      </c>
      <c r="EYL24" s="576" t="s">
        <v>1132</v>
      </c>
      <c r="EYM24" s="576" t="s">
        <v>1132</v>
      </c>
      <c r="EYN24" s="576" t="s">
        <v>1132</v>
      </c>
      <c r="EYO24" s="576" t="s">
        <v>1132</v>
      </c>
      <c r="EYP24" s="576" t="s">
        <v>1132</v>
      </c>
      <c r="EYQ24" s="576" t="s">
        <v>1132</v>
      </c>
      <c r="EYR24" s="576" t="s">
        <v>1132</v>
      </c>
      <c r="EYS24" s="576" t="s">
        <v>1132</v>
      </c>
      <c r="EYT24" s="576" t="s">
        <v>1132</v>
      </c>
      <c r="EYU24" s="576" t="s">
        <v>1132</v>
      </c>
      <c r="EYV24" s="576" t="s">
        <v>1132</v>
      </c>
      <c r="EYW24" s="576" t="s">
        <v>1132</v>
      </c>
      <c r="EYX24" s="576" t="s">
        <v>1132</v>
      </c>
      <c r="EYY24" s="576" t="s">
        <v>1132</v>
      </c>
      <c r="EYZ24" s="576" t="s">
        <v>1132</v>
      </c>
      <c r="EZA24" s="576" t="s">
        <v>1132</v>
      </c>
      <c r="EZB24" s="576" t="s">
        <v>1132</v>
      </c>
      <c r="EZC24" s="576" t="s">
        <v>1132</v>
      </c>
      <c r="EZD24" s="576" t="s">
        <v>1132</v>
      </c>
      <c r="EZE24" s="576" t="s">
        <v>1132</v>
      </c>
      <c r="EZF24" s="576" t="s">
        <v>1132</v>
      </c>
      <c r="EZG24" s="576" t="s">
        <v>1132</v>
      </c>
      <c r="EZH24" s="576" t="s">
        <v>1132</v>
      </c>
      <c r="EZI24" s="576" t="s">
        <v>1132</v>
      </c>
      <c r="EZJ24" s="576" t="s">
        <v>1132</v>
      </c>
      <c r="EZK24" s="576" t="s">
        <v>1132</v>
      </c>
      <c r="EZL24" s="576" t="s">
        <v>1132</v>
      </c>
      <c r="EZM24" s="576" t="s">
        <v>1132</v>
      </c>
      <c r="EZN24" s="576" t="s">
        <v>1132</v>
      </c>
      <c r="EZO24" s="576" t="s">
        <v>1132</v>
      </c>
      <c r="EZP24" s="576" t="s">
        <v>1132</v>
      </c>
      <c r="EZQ24" s="576" t="s">
        <v>1132</v>
      </c>
      <c r="EZR24" s="576" t="s">
        <v>1132</v>
      </c>
      <c r="EZS24" s="576" t="s">
        <v>1132</v>
      </c>
      <c r="EZT24" s="576" t="s">
        <v>1132</v>
      </c>
      <c r="EZU24" s="576" t="s">
        <v>1132</v>
      </c>
      <c r="EZV24" s="576" t="s">
        <v>1132</v>
      </c>
      <c r="EZW24" s="576" t="s">
        <v>1132</v>
      </c>
      <c r="EZX24" s="576" t="s">
        <v>1132</v>
      </c>
      <c r="EZY24" s="576" t="s">
        <v>1132</v>
      </c>
      <c r="EZZ24" s="576" t="s">
        <v>1132</v>
      </c>
      <c r="FAA24" s="576" t="s">
        <v>1132</v>
      </c>
      <c r="FAB24" s="576" t="s">
        <v>1132</v>
      </c>
      <c r="FAC24" s="576" t="s">
        <v>1132</v>
      </c>
      <c r="FAD24" s="576" t="s">
        <v>1132</v>
      </c>
      <c r="FAE24" s="576" t="s">
        <v>1132</v>
      </c>
      <c r="FAF24" s="576" t="s">
        <v>1132</v>
      </c>
      <c r="FAG24" s="576" t="s">
        <v>1132</v>
      </c>
      <c r="FAH24" s="576" t="s">
        <v>1132</v>
      </c>
      <c r="FAI24" s="576" t="s">
        <v>1132</v>
      </c>
      <c r="FAJ24" s="576" t="s">
        <v>1132</v>
      </c>
      <c r="FAK24" s="576" t="s">
        <v>1132</v>
      </c>
      <c r="FAL24" s="576" t="s">
        <v>1132</v>
      </c>
      <c r="FAM24" s="576" t="s">
        <v>1132</v>
      </c>
      <c r="FAN24" s="576" t="s">
        <v>1132</v>
      </c>
      <c r="FAO24" s="576" t="s">
        <v>1132</v>
      </c>
      <c r="FAP24" s="576" t="s">
        <v>1132</v>
      </c>
      <c r="FAQ24" s="576" t="s">
        <v>1132</v>
      </c>
      <c r="FAR24" s="576" t="s">
        <v>1132</v>
      </c>
      <c r="FAS24" s="576" t="s">
        <v>1132</v>
      </c>
      <c r="FAT24" s="576" t="s">
        <v>1132</v>
      </c>
      <c r="FAU24" s="576" t="s">
        <v>1132</v>
      </c>
      <c r="FAV24" s="576" t="s">
        <v>1132</v>
      </c>
      <c r="FAW24" s="576" t="s">
        <v>1132</v>
      </c>
      <c r="FAX24" s="576" t="s">
        <v>1132</v>
      </c>
      <c r="FAY24" s="576" t="s">
        <v>1132</v>
      </c>
      <c r="FAZ24" s="576" t="s">
        <v>1132</v>
      </c>
      <c r="FBA24" s="576" t="s">
        <v>1132</v>
      </c>
      <c r="FBB24" s="576" t="s">
        <v>1132</v>
      </c>
      <c r="FBC24" s="576" t="s">
        <v>1132</v>
      </c>
      <c r="FBD24" s="576" t="s">
        <v>1132</v>
      </c>
      <c r="FBE24" s="576" t="s">
        <v>1132</v>
      </c>
      <c r="FBF24" s="576" t="s">
        <v>1132</v>
      </c>
      <c r="FBG24" s="576" t="s">
        <v>1132</v>
      </c>
      <c r="FBH24" s="576" t="s">
        <v>1132</v>
      </c>
      <c r="FBI24" s="576" t="s">
        <v>1132</v>
      </c>
      <c r="FBJ24" s="576" t="s">
        <v>1132</v>
      </c>
      <c r="FBK24" s="576" t="s">
        <v>1132</v>
      </c>
      <c r="FBL24" s="576" t="s">
        <v>1132</v>
      </c>
      <c r="FBM24" s="576" t="s">
        <v>1132</v>
      </c>
      <c r="FBN24" s="576" t="s">
        <v>1132</v>
      </c>
      <c r="FBO24" s="576" t="s">
        <v>1132</v>
      </c>
      <c r="FBP24" s="576" t="s">
        <v>1132</v>
      </c>
      <c r="FBQ24" s="576" t="s">
        <v>1132</v>
      </c>
      <c r="FBR24" s="576" t="s">
        <v>1132</v>
      </c>
      <c r="FBS24" s="576" t="s">
        <v>1132</v>
      </c>
      <c r="FBT24" s="576" t="s">
        <v>1132</v>
      </c>
      <c r="FBU24" s="576" t="s">
        <v>1132</v>
      </c>
      <c r="FBV24" s="576" t="s">
        <v>1132</v>
      </c>
      <c r="FBW24" s="576" t="s">
        <v>1132</v>
      </c>
      <c r="FBX24" s="576" t="s">
        <v>1132</v>
      </c>
      <c r="FBY24" s="576" t="s">
        <v>1132</v>
      </c>
      <c r="FBZ24" s="576" t="s">
        <v>1132</v>
      </c>
      <c r="FCA24" s="576" t="s">
        <v>1132</v>
      </c>
      <c r="FCB24" s="576" t="s">
        <v>1132</v>
      </c>
      <c r="FCC24" s="576" t="s">
        <v>1132</v>
      </c>
      <c r="FCD24" s="576" t="s">
        <v>1132</v>
      </c>
      <c r="FCE24" s="576" t="s">
        <v>1132</v>
      </c>
      <c r="FCF24" s="576" t="s">
        <v>1132</v>
      </c>
      <c r="FCG24" s="576" t="s">
        <v>1132</v>
      </c>
      <c r="FCH24" s="576" t="s">
        <v>1132</v>
      </c>
      <c r="FCI24" s="576" t="s">
        <v>1132</v>
      </c>
      <c r="FCJ24" s="576" t="s">
        <v>1132</v>
      </c>
      <c r="FCK24" s="576" t="s">
        <v>1132</v>
      </c>
      <c r="FCL24" s="576" t="s">
        <v>1132</v>
      </c>
      <c r="FCM24" s="576" t="s">
        <v>1132</v>
      </c>
      <c r="FCN24" s="576" t="s">
        <v>1132</v>
      </c>
      <c r="FCO24" s="576" t="s">
        <v>1132</v>
      </c>
      <c r="FCP24" s="576" t="s">
        <v>1132</v>
      </c>
      <c r="FCQ24" s="576" t="s">
        <v>1132</v>
      </c>
      <c r="FCR24" s="576" t="s">
        <v>1132</v>
      </c>
      <c r="FCS24" s="576" t="s">
        <v>1132</v>
      </c>
      <c r="FCT24" s="576" t="s">
        <v>1132</v>
      </c>
      <c r="FCU24" s="576" t="s">
        <v>1132</v>
      </c>
      <c r="FCV24" s="576" t="s">
        <v>1132</v>
      </c>
      <c r="FCW24" s="576" t="s">
        <v>1132</v>
      </c>
      <c r="FCX24" s="576" t="s">
        <v>1132</v>
      </c>
      <c r="FCY24" s="576" t="s">
        <v>1132</v>
      </c>
      <c r="FCZ24" s="576" t="s">
        <v>1132</v>
      </c>
      <c r="FDA24" s="576" t="s">
        <v>1132</v>
      </c>
      <c r="FDB24" s="576" t="s">
        <v>1132</v>
      </c>
      <c r="FDC24" s="576" t="s">
        <v>1132</v>
      </c>
      <c r="FDD24" s="576" t="s">
        <v>1132</v>
      </c>
      <c r="FDE24" s="576" t="s">
        <v>1132</v>
      </c>
      <c r="FDF24" s="576" t="s">
        <v>1132</v>
      </c>
      <c r="FDG24" s="576" t="s">
        <v>1132</v>
      </c>
      <c r="FDH24" s="576" t="s">
        <v>1132</v>
      </c>
      <c r="FDI24" s="576" t="s">
        <v>1132</v>
      </c>
      <c r="FDJ24" s="576" t="s">
        <v>1132</v>
      </c>
      <c r="FDK24" s="576" t="s">
        <v>1132</v>
      </c>
      <c r="FDL24" s="576" t="s">
        <v>1132</v>
      </c>
      <c r="FDM24" s="576" t="s">
        <v>1132</v>
      </c>
      <c r="FDN24" s="576" t="s">
        <v>1132</v>
      </c>
      <c r="FDO24" s="576" t="s">
        <v>1132</v>
      </c>
      <c r="FDP24" s="576" t="s">
        <v>1132</v>
      </c>
      <c r="FDQ24" s="576" t="s">
        <v>1132</v>
      </c>
      <c r="FDR24" s="576" t="s">
        <v>1132</v>
      </c>
      <c r="FDS24" s="576" t="s">
        <v>1132</v>
      </c>
      <c r="FDT24" s="576" t="s">
        <v>1132</v>
      </c>
      <c r="FDU24" s="576" t="s">
        <v>1132</v>
      </c>
      <c r="FDV24" s="576" t="s">
        <v>1132</v>
      </c>
      <c r="FDW24" s="576" t="s">
        <v>1132</v>
      </c>
      <c r="FDX24" s="576" t="s">
        <v>1132</v>
      </c>
      <c r="FDY24" s="576" t="s">
        <v>1132</v>
      </c>
      <c r="FDZ24" s="576" t="s">
        <v>1132</v>
      </c>
      <c r="FEA24" s="576" t="s">
        <v>1132</v>
      </c>
      <c r="FEB24" s="576" t="s">
        <v>1132</v>
      </c>
      <c r="FEC24" s="576" t="s">
        <v>1132</v>
      </c>
      <c r="FED24" s="576" t="s">
        <v>1132</v>
      </c>
      <c r="FEE24" s="576" t="s">
        <v>1132</v>
      </c>
      <c r="FEF24" s="576" t="s">
        <v>1132</v>
      </c>
      <c r="FEG24" s="576" t="s">
        <v>1132</v>
      </c>
      <c r="FEH24" s="576" t="s">
        <v>1132</v>
      </c>
      <c r="FEI24" s="576" t="s">
        <v>1132</v>
      </c>
      <c r="FEJ24" s="576" t="s">
        <v>1132</v>
      </c>
      <c r="FEK24" s="576" t="s">
        <v>1132</v>
      </c>
      <c r="FEL24" s="576" t="s">
        <v>1132</v>
      </c>
      <c r="FEM24" s="576" t="s">
        <v>1132</v>
      </c>
      <c r="FEN24" s="576" t="s">
        <v>1132</v>
      </c>
      <c r="FEO24" s="576" t="s">
        <v>1132</v>
      </c>
      <c r="FEP24" s="576" t="s">
        <v>1132</v>
      </c>
      <c r="FEQ24" s="576" t="s">
        <v>1132</v>
      </c>
      <c r="FER24" s="576" t="s">
        <v>1132</v>
      </c>
      <c r="FES24" s="576" t="s">
        <v>1132</v>
      </c>
      <c r="FET24" s="576" t="s">
        <v>1132</v>
      </c>
      <c r="FEU24" s="576" t="s">
        <v>1132</v>
      </c>
      <c r="FEV24" s="576" t="s">
        <v>1132</v>
      </c>
      <c r="FEW24" s="576" t="s">
        <v>1132</v>
      </c>
      <c r="FEX24" s="576" t="s">
        <v>1132</v>
      </c>
      <c r="FEY24" s="576" t="s">
        <v>1132</v>
      </c>
      <c r="FEZ24" s="576" t="s">
        <v>1132</v>
      </c>
      <c r="FFA24" s="576" t="s">
        <v>1132</v>
      </c>
      <c r="FFB24" s="576" t="s">
        <v>1132</v>
      </c>
      <c r="FFC24" s="576" t="s">
        <v>1132</v>
      </c>
      <c r="FFD24" s="576" t="s">
        <v>1132</v>
      </c>
      <c r="FFE24" s="576" t="s">
        <v>1132</v>
      </c>
      <c r="FFF24" s="576" t="s">
        <v>1132</v>
      </c>
      <c r="FFG24" s="576" t="s">
        <v>1132</v>
      </c>
      <c r="FFH24" s="576" t="s">
        <v>1132</v>
      </c>
      <c r="FFI24" s="576" t="s">
        <v>1132</v>
      </c>
      <c r="FFJ24" s="576" t="s">
        <v>1132</v>
      </c>
      <c r="FFK24" s="576" t="s">
        <v>1132</v>
      </c>
      <c r="FFL24" s="576" t="s">
        <v>1132</v>
      </c>
      <c r="FFM24" s="576" t="s">
        <v>1132</v>
      </c>
      <c r="FFN24" s="576" t="s">
        <v>1132</v>
      </c>
      <c r="FFO24" s="576" t="s">
        <v>1132</v>
      </c>
      <c r="FFP24" s="576" t="s">
        <v>1132</v>
      </c>
      <c r="FFQ24" s="576" t="s">
        <v>1132</v>
      </c>
      <c r="FFR24" s="576" t="s">
        <v>1132</v>
      </c>
      <c r="FFS24" s="576" t="s">
        <v>1132</v>
      </c>
      <c r="FFT24" s="576" t="s">
        <v>1132</v>
      </c>
      <c r="FFU24" s="576" t="s">
        <v>1132</v>
      </c>
      <c r="FFV24" s="576" t="s">
        <v>1132</v>
      </c>
      <c r="FFW24" s="576" t="s">
        <v>1132</v>
      </c>
      <c r="FFX24" s="576" t="s">
        <v>1132</v>
      </c>
      <c r="FFY24" s="576" t="s">
        <v>1132</v>
      </c>
      <c r="FFZ24" s="576" t="s">
        <v>1132</v>
      </c>
      <c r="FGA24" s="576" t="s">
        <v>1132</v>
      </c>
      <c r="FGB24" s="576" t="s">
        <v>1132</v>
      </c>
      <c r="FGC24" s="576" t="s">
        <v>1132</v>
      </c>
      <c r="FGD24" s="576" t="s">
        <v>1132</v>
      </c>
      <c r="FGE24" s="576" t="s">
        <v>1132</v>
      </c>
      <c r="FGF24" s="576" t="s">
        <v>1132</v>
      </c>
      <c r="FGG24" s="576" t="s">
        <v>1132</v>
      </c>
      <c r="FGH24" s="576" t="s">
        <v>1132</v>
      </c>
      <c r="FGI24" s="576" t="s">
        <v>1132</v>
      </c>
      <c r="FGJ24" s="576" t="s">
        <v>1132</v>
      </c>
      <c r="FGK24" s="576" t="s">
        <v>1132</v>
      </c>
      <c r="FGL24" s="576" t="s">
        <v>1132</v>
      </c>
      <c r="FGM24" s="576" t="s">
        <v>1132</v>
      </c>
      <c r="FGN24" s="576" t="s">
        <v>1132</v>
      </c>
      <c r="FGO24" s="576" t="s">
        <v>1132</v>
      </c>
      <c r="FGP24" s="576" t="s">
        <v>1132</v>
      </c>
      <c r="FGQ24" s="576" t="s">
        <v>1132</v>
      </c>
      <c r="FGR24" s="576" t="s">
        <v>1132</v>
      </c>
      <c r="FGS24" s="576" t="s">
        <v>1132</v>
      </c>
      <c r="FGT24" s="576" t="s">
        <v>1132</v>
      </c>
      <c r="FGU24" s="576" t="s">
        <v>1132</v>
      </c>
      <c r="FGV24" s="576" t="s">
        <v>1132</v>
      </c>
      <c r="FGW24" s="576" t="s">
        <v>1132</v>
      </c>
      <c r="FGX24" s="576" t="s">
        <v>1132</v>
      </c>
      <c r="FGY24" s="576" t="s">
        <v>1132</v>
      </c>
      <c r="FGZ24" s="576" t="s">
        <v>1132</v>
      </c>
      <c r="FHA24" s="576" t="s">
        <v>1132</v>
      </c>
      <c r="FHB24" s="576" t="s">
        <v>1132</v>
      </c>
      <c r="FHC24" s="576" t="s">
        <v>1132</v>
      </c>
      <c r="FHD24" s="576" t="s">
        <v>1132</v>
      </c>
      <c r="FHE24" s="576" t="s">
        <v>1132</v>
      </c>
      <c r="FHF24" s="576" t="s">
        <v>1132</v>
      </c>
      <c r="FHG24" s="576" t="s">
        <v>1132</v>
      </c>
      <c r="FHH24" s="576" t="s">
        <v>1132</v>
      </c>
      <c r="FHI24" s="576" t="s">
        <v>1132</v>
      </c>
      <c r="FHJ24" s="576" t="s">
        <v>1132</v>
      </c>
      <c r="FHK24" s="576" t="s">
        <v>1132</v>
      </c>
      <c r="FHL24" s="576" t="s">
        <v>1132</v>
      </c>
      <c r="FHM24" s="576" t="s">
        <v>1132</v>
      </c>
      <c r="FHN24" s="576" t="s">
        <v>1132</v>
      </c>
      <c r="FHO24" s="576" t="s">
        <v>1132</v>
      </c>
      <c r="FHP24" s="576" t="s">
        <v>1132</v>
      </c>
      <c r="FHQ24" s="576" t="s">
        <v>1132</v>
      </c>
      <c r="FHR24" s="576" t="s">
        <v>1132</v>
      </c>
      <c r="FHS24" s="576" t="s">
        <v>1132</v>
      </c>
      <c r="FHT24" s="576" t="s">
        <v>1132</v>
      </c>
      <c r="FHU24" s="576" t="s">
        <v>1132</v>
      </c>
      <c r="FHV24" s="576" t="s">
        <v>1132</v>
      </c>
      <c r="FHW24" s="576" t="s">
        <v>1132</v>
      </c>
      <c r="FHX24" s="576" t="s">
        <v>1132</v>
      </c>
      <c r="FHY24" s="576" t="s">
        <v>1132</v>
      </c>
      <c r="FHZ24" s="576" t="s">
        <v>1132</v>
      </c>
      <c r="FIA24" s="576" t="s">
        <v>1132</v>
      </c>
      <c r="FIB24" s="576" t="s">
        <v>1132</v>
      </c>
      <c r="FIC24" s="576" t="s">
        <v>1132</v>
      </c>
      <c r="FID24" s="576" t="s">
        <v>1132</v>
      </c>
      <c r="FIE24" s="576" t="s">
        <v>1132</v>
      </c>
      <c r="FIF24" s="576" t="s">
        <v>1132</v>
      </c>
      <c r="FIG24" s="576" t="s">
        <v>1132</v>
      </c>
      <c r="FIH24" s="576" t="s">
        <v>1132</v>
      </c>
      <c r="FII24" s="576" t="s">
        <v>1132</v>
      </c>
      <c r="FIJ24" s="576" t="s">
        <v>1132</v>
      </c>
      <c r="FIK24" s="576" t="s">
        <v>1132</v>
      </c>
      <c r="FIL24" s="576" t="s">
        <v>1132</v>
      </c>
      <c r="FIM24" s="576" t="s">
        <v>1132</v>
      </c>
      <c r="FIN24" s="576" t="s">
        <v>1132</v>
      </c>
      <c r="FIO24" s="576" t="s">
        <v>1132</v>
      </c>
      <c r="FIP24" s="576" t="s">
        <v>1132</v>
      </c>
      <c r="FIQ24" s="576" t="s">
        <v>1132</v>
      </c>
      <c r="FIR24" s="576" t="s">
        <v>1132</v>
      </c>
      <c r="FIS24" s="576" t="s">
        <v>1132</v>
      </c>
      <c r="FIT24" s="576" t="s">
        <v>1132</v>
      </c>
      <c r="FIU24" s="576" t="s">
        <v>1132</v>
      </c>
      <c r="FIV24" s="576" t="s">
        <v>1132</v>
      </c>
      <c r="FIW24" s="576" t="s">
        <v>1132</v>
      </c>
      <c r="FIX24" s="576" t="s">
        <v>1132</v>
      </c>
      <c r="FIY24" s="576" t="s">
        <v>1132</v>
      </c>
      <c r="FIZ24" s="576" t="s">
        <v>1132</v>
      </c>
      <c r="FJA24" s="576" t="s">
        <v>1132</v>
      </c>
      <c r="FJB24" s="576" t="s">
        <v>1132</v>
      </c>
      <c r="FJC24" s="576" t="s">
        <v>1132</v>
      </c>
      <c r="FJD24" s="576" t="s">
        <v>1132</v>
      </c>
      <c r="FJE24" s="576" t="s">
        <v>1132</v>
      </c>
      <c r="FJF24" s="576" t="s">
        <v>1132</v>
      </c>
      <c r="FJG24" s="576" t="s">
        <v>1132</v>
      </c>
      <c r="FJH24" s="576" t="s">
        <v>1132</v>
      </c>
      <c r="FJI24" s="576" t="s">
        <v>1132</v>
      </c>
      <c r="FJJ24" s="576" t="s">
        <v>1132</v>
      </c>
      <c r="FJK24" s="576" t="s">
        <v>1132</v>
      </c>
      <c r="FJL24" s="576" t="s">
        <v>1132</v>
      </c>
      <c r="FJM24" s="576" t="s">
        <v>1132</v>
      </c>
      <c r="FJN24" s="576" t="s">
        <v>1132</v>
      </c>
      <c r="FJO24" s="576" t="s">
        <v>1132</v>
      </c>
      <c r="FJP24" s="576" t="s">
        <v>1132</v>
      </c>
      <c r="FJQ24" s="576" t="s">
        <v>1132</v>
      </c>
      <c r="FJR24" s="576" t="s">
        <v>1132</v>
      </c>
      <c r="FJS24" s="576" t="s">
        <v>1132</v>
      </c>
      <c r="FJT24" s="576" t="s">
        <v>1132</v>
      </c>
      <c r="FJU24" s="576" t="s">
        <v>1132</v>
      </c>
      <c r="FJV24" s="576" t="s">
        <v>1132</v>
      </c>
      <c r="FJW24" s="576" t="s">
        <v>1132</v>
      </c>
      <c r="FJX24" s="576" t="s">
        <v>1132</v>
      </c>
      <c r="FJY24" s="576" t="s">
        <v>1132</v>
      </c>
      <c r="FJZ24" s="576" t="s">
        <v>1132</v>
      </c>
      <c r="FKA24" s="576" t="s">
        <v>1132</v>
      </c>
      <c r="FKB24" s="576" t="s">
        <v>1132</v>
      </c>
      <c r="FKC24" s="576" t="s">
        <v>1132</v>
      </c>
      <c r="FKD24" s="576" t="s">
        <v>1132</v>
      </c>
      <c r="FKE24" s="576" t="s">
        <v>1132</v>
      </c>
      <c r="FKF24" s="576" t="s">
        <v>1132</v>
      </c>
      <c r="FKG24" s="576" t="s">
        <v>1132</v>
      </c>
      <c r="FKH24" s="576" t="s">
        <v>1132</v>
      </c>
      <c r="FKI24" s="576" t="s">
        <v>1132</v>
      </c>
      <c r="FKJ24" s="576" t="s">
        <v>1132</v>
      </c>
      <c r="FKK24" s="576" t="s">
        <v>1132</v>
      </c>
      <c r="FKL24" s="576" t="s">
        <v>1132</v>
      </c>
      <c r="FKM24" s="576" t="s">
        <v>1132</v>
      </c>
      <c r="FKN24" s="576" t="s">
        <v>1132</v>
      </c>
      <c r="FKO24" s="576" t="s">
        <v>1132</v>
      </c>
      <c r="FKP24" s="576" t="s">
        <v>1132</v>
      </c>
      <c r="FKQ24" s="576" t="s">
        <v>1132</v>
      </c>
      <c r="FKR24" s="576" t="s">
        <v>1132</v>
      </c>
      <c r="FKS24" s="576" t="s">
        <v>1132</v>
      </c>
      <c r="FKT24" s="576" t="s">
        <v>1132</v>
      </c>
      <c r="FKU24" s="576" t="s">
        <v>1132</v>
      </c>
      <c r="FKV24" s="576" t="s">
        <v>1132</v>
      </c>
      <c r="FKW24" s="576" t="s">
        <v>1132</v>
      </c>
      <c r="FKX24" s="576" t="s">
        <v>1132</v>
      </c>
      <c r="FKY24" s="576" t="s">
        <v>1132</v>
      </c>
      <c r="FKZ24" s="576" t="s">
        <v>1132</v>
      </c>
      <c r="FLA24" s="576" t="s">
        <v>1132</v>
      </c>
      <c r="FLB24" s="576" t="s">
        <v>1132</v>
      </c>
      <c r="FLC24" s="576" t="s">
        <v>1132</v>
      </c>
      <c r="FLD24" s="576" t="s">
        <v>1132</v>
      </c>
      <c r="FLE24" s="576" t="s">
        <v>1132</v>
      </c>
      <c r="FLF24" s="576" t="s">
        <v>1132</v>
      </c>
      <c r="FLG24" s="576" t="s">
        <v>1132</v>
      </c>
      <c r="FLH24" s="576" t="s">
        <v>1132</v>
      </c>
      <c r="FLI24" s="576" t="s">
        <v>1132</v>
      </c>
      <c r="FLJ24" s="576" t="s">
        <v>1132</v>
      </c>
      <c r="FLK24" s="576" t="s">
        <v>1132</v>
      </c>
      <c r="FLL24" s="576" t="s">
        <v>1132</v>
      </c>
      <c r="FLM24" s="576" t="s">
        <v>1132</v>
      </c>
      <c r="FLN24" s="576" t="s">
        <v>1132</v>
      </c>
      <c r="FLO24" s="576" t="s">
        <v>1132</v>
      </c>
      <c r="FLP24" s="576" t="s">
        <v>1132</v>
      </c>
      <c r="FLQ24" s="576" t="s">
        <v>1132</v>
      </c>
      <c r="FLR24" s="576" t="s">
        <v>1132</v>
      </c>
      <c r="FLS24" s="576" t="s">
        <v>1132</v>
      </c>
      <c r="FLT24" s="576" t="s">
        <v>1132</v>
      </c>
      <c r="FLU24" s="576" t="s">
        <v>1132</v>
      </c>
      <c r="FLV24" s="576" t="s">
        <v>1132</v>
      </c>
      <c r="FLW24" s="576" t="s">
        <v>1132</v>
      </c>
      <c r="FLX24" s="576" t="s">
        <v>1132</v>
      </c>
      <c r="FLY24" s="576" t="s">
        <v>1132</v>
      </c>
      <c r="FLZ24" s="576" t="s">
        <v>1132</v>
      </c>
      <c r="FMA24" s="576" t="s">
        <v>1132</v>
      </c>
      <c r="FMB24" s="576" t="s">
        <v>1132</v>
      </c>
      <c r="FMC24" s="576" t="s">
        <v>1132</v>
      </c>
      <c r="FMD24" s="576" t="s">
        <v>1132</v>
      </c>
      <c r="FME24" s="576" t="s">
        <v>1132</v>
      </c>
      <c r="FMF24" s="576" t="s">
        <v>1132</v>
      </c>
      <c r="FMG24" s="576" t="s">
        <v>1132</v>
      </c>
      <c r="FMH24" s="576" t="s">
        <v>1132</v>
      </c>
      <c r="FMI24" s="576" t="s">
        <v>1132</v>
      </c>
      <c r="FMJ24" s="576" t="s">
        <v>1132</v>
      </c>
      <c r="FMK24" s="576" t="s">
        <v>1132</v>
      </c>
      <c r="FML24" s="576" t="s">
        <v>1132</v>
      </c>
      <c r="FMM24" s="576" t="s">
        <v>1132</v>
      </c>
      <c r="FMN24" s="576" t="s">
        <v>1132</v>
      </c>
      <c r="FMO24" s="576" t="s">
        <v>1132</v>
      </c>
      <c r="FMP24" s="576" t="s">
        <v>1132</v>
      </c>
      <c r="FMQ24" s="576" t="s">
        <v>1132</v>
      </c>
      <c r="FMR24" s="576" t="s">
        <v>1132</v>
      </c>
      <c r="FMS24" s="576" t="s">
        <v>1132</v>
      </c>
      <c r="FMT24" s="576" t="s">
        <v>1132</v>
      </c>
      <c r="FMU24" s="576" t="s">
        <v>1132</v>
      </c>
      <c r="FMV24" s="576" t="s">
        <v>1132</v>
      </c>
      <c r="FMW24" s="576" t="s">
        <v>1132</v>
      </c>
      <c r="FMX24" s="576" t="s">
        <v>1132</v>
      </c>
      <c r="FMY24" s="576" t="s">
        <v>1132</v>
      </c>
      <c r="FMZ24" s="576" t="s">
        <v>1132</v>
      </c>
      <c r="FNA24" s="576" t="s">
        <v>1132</v>
      </c>
      <c r="FNB24" s="576" t="s">
        <v>1132</v>
      </c>
      <c r="FNC24" s="576" t="s">
        <v>1132</v>
      </c>
      <c r="FND24" s="576" t="s">
        <v>1132</v>
      </c>
      <c r="FNE24" s="576" t="s">
        <v>1132</v>
      </c>
      <c r="FNF24" s="576" t="s">
        <v>1132</v>
      </c>
      <c r="FNG24" s="576" t="s">
        <v>1132</v>
      </c>
      <c r="FNH24" s="576" t="s">
        <v>1132</v>
      </c>
      <c r="FNI24" s="576" t="s">
        <v>1132</v>
      </c>
      <c r="FNJ24" s="576" t="s">
        <v>1132</v>
      </c>
      <c r="FNK24" s="576" t="s">
        <v>1132</v>
      </c>
      <c r="FNL24" s="576" t="s">
        <v>1132</v>
      </c>
      <c r="FNM24" s="576" t="s">
        <v>1132</v>
      </c>
      <c r="FNN24" s="576" t="s">
        <v>1132</v>
      </c>
      <c r="FNO24" s="576" t="s">
        <v>1132</v>
      </c>
      <c r="FNP24" s="576" t="s">
        <v>1132</v>
      </c>
      <c r="FNQ24" s="576" t="s">
        <v>1132</v>
      </c>
      <c r="FNR24" s="576" t="s">
        <v>1132</v>
      </c>
      <c r="FNS24" s="576" t="s">
        <v>1132</v>
      </c>
      <c r="FNT24" s="576" t="s">
        <v>1132</v>
      </c>
      <c r="FNU24" s="576" t="s">
        <v>1132</v>
      </c>
      <c r="FNV24" s="576" t="s">
        <v>1132</v>
      </c>
      <c r="FNW24" s="576" t="s">
        <v>1132</v>
      </c>
      <c r="FNX24" s="576" t="s">
        <v>1132</v>
      </c>
      <c r="FNY24" s="576" t="s">
        <v>1132</v>
      </c>
      <c r="FNZ24" s="576" t="s">
        <v>1132</v>
      </c>
      <c r="FOA24" s="576" t="s">
        <v>1132</v>
      </c>
      <c r="FOB24" s="576" t="s">
        <v>1132</v>
      </c>
      <c r="FOC24" s="576" t="s">
        <v>1132</v>
      </c>
      <c r="FOD24" s="576" t="s">
        <v>1132</v>
      </c>
      <c r="FOE24" s="576" t="s">
        <v>1132</v>
      </c>
      <c r="FOF24" s="576" t="s">
        <v>1132</v>
      </c>
      <c r="FOG24" s="576" t="s">
        <v>1132</v>
      </c>
      <c r="FOH24" s="576" t="s">
        <v>1132</v>
      </c>
      <c r="FOI24" s="576" t="s">
        <v>1132</v>
      </c>
      <c r="FOJ24" s="576" t="s">
        <v>1132</v>
      </c>
      <c r="FOK24" s="576" t="s">
        <v>1132</v>
      </c>
      <c r="FOL24" s="576" t="s">
        <v>1132</v>
      </c>
      <c r="FOM24" s="576" t="s">
        <v>1132</v>
      </c>
      <c r="FON24" s="576" t="s">
        <v>1132</v>
      </c>
      <c r="FOO24" s="576" t="s">
        <v>1132</v>
      </c>
      <c r="FOP24" s="576" t="s">
        <v>1132</v>
      </c>
      <c r="FOQ24" s="576" t="s">
        <v>1132</v>
      </c>
      <c r="FOR24" s="576" t="s">
        <v>1132</v>
      </c>
      <c r="FOS24" s="576" t="s">
        <v>1132</v>
      </c>
      <c r="FOT24" s="576" t="s">
        <v>1132</v>
      </c>
      <c r="FOU24" s="576" t="s">
        <v>1132</v>
      </c>
      <c r="FOV24" s="576" t="s">
        <v>1132</v>
      </c>
      <c r="FOW24" s="576" t="s">
        <v>1132</v>
      </c>
      <c r="FOX24" s="576" t="s">
        <v>1132</v>
      </c>
      <c r="FOY24" s="576" t="s">
        <v>1132</v>
      </c>
      <c r="FOZ24" s="576" t="s">
        <v>1132</v>
      </c>
      <c r="FPA24" s="576" t="s">
        <v>1132</v>
      </c>
      <c r="FPB24" s="576" t="s">
        <v>1132</v>
      </c>
      <c r="FPC24" s="576" t="s">
        <v>1132</v>
      </c>
      <c r="FPD24" s="576" t="s">
        <v>1132</v>
      </c>
      <c r="FPE24" s="576" t="s">
        <v>1132</v>
      </c>
      <c r="FPF24" s="576" t="s">
        <v>1132</v>
      </c>
      <c r="FPG24" s="576" t="s">
        <v>1132</v>
      </c>
      <c r="FPH24" s="576" t="s">
        <v>1132</v>
      </c>
      <c r="FPI24" s="576" t="s">
        <v>1132</v>
      </c>
      <c r="FPJ24" s="576" t="s">
        <v>1132</v>
      </c>
      <c r="FPK24" s="576" t="s">
        <v>1132</v>
      </c>
      <c r="FPL24" s="576" t="s">
        <v>1132</v>
      </c>
      <c r="FPM24" s="576" t="s">
        <v>1132</v>
      </c>
      <c r="FPN24" s="576" t="s">
        <v>1132</v>
      </c>
      <c r="FPO24" s="576" t="s">
        <v>1132</v>
      </c>
      <c r="FPP24" s="576" t="s">
        <v>1132</v>
      </c>
      <c r="FPQ24" s="576" t="s">
        <v>1132</v>
      </c>
      <c r="FPR24" s="576" t="s">
        <v>1132</v>
      </c>
      <c r="FPS24" s="576" t="s">
        <v>1132</v>
      </c>
      <c r="FPT24" s="576" t="s">
        <v>1132</v>
      </c>
      <c r="FPU24" s="576" t="s">
        <v>1132</v>
      </c>
      <c r="FPV24" s="576" t="s">
        <v>1132</v>
      </c>
      <c r="FPW24" s="576" t="s">
        <v>1132</v>
      </c>
      <c r="FPX24" s="576" t="s">
        <v>1132</v>
      </c>
      <c r="FPY24" s="576" t="s">
        <v>1132</v>
      </c>
      <c r="FPZ24" s="576" t="s">
        <v>1132</v>
      </c>
      <c r="FQA24" s="576" t="s">
        <v>1132</v>
      </c>
      <c r="FQB24" s="576" t="s">
        <v>1132</v>
      </c>
      <c r="FQC24" s="576" t="s">
        <v>1132</v>
      </c>
      <c r="FQD24" s="576" t="s">
        <v>1132</v>
      </c>
      <c r="FQE24" s="576" t="s">
        <v>1132</v>
      </c>
      <c r="FQF24" s="576" t="s">
        <v>1132</v>
      </c>
      <c r="FQG24" s="576" t="s">
        <v>1132</v>
      </c>
      <c r="FQH24" s="576" t="s">
        <v>1132</v>
      </c>
      <c r="FQI24" s="576" t="s">
        <v>1132</v>
      </c>
      <c r="FQJ24" s="576" t="s">
        <v>1132</v>
      </c>
      <c r="FQK24" s="576" t="s">
        <v>1132</v>
      </c>
      <c r="FQL24" s="576" t="s">
        <v>1132</v>
      </c>
      <c r="FQM24" s="576" t="s">
        <v>1132</v>
      </c>
      <c r="FQN24" s="576" t="s">
        <v>1132</v>
      </c>
      <c r="FQO24" s="576" t="s">
        <v>1132</v>
      </c>
      <c r="FQP24" s="576" t="s">
        <v>1132</v>
      </c>
      <c r="FQQ24" s="576" t="s">
        <v>1132</v>
      </c>
      <c r="FQR24" s="576" t="s">
        <v>1132</v>
      </c>
      <c r="FQS24" s="576" t="s">
        <v>1132</v>
      </c>
      <c r="FQT24" s="576" t="s">
        <v>1132</v>
      </c>
      <c r="FQU24" s="576" t="s">
        <v>1132</v>
      </c>
      <c r="FQV24" s="576" t="s">
        <v>1132</v>
      </c>
      <c r="FQW24" s="576" t="s">
        <v>1132</v>
      </c>
      <c r="FQX24" s="576" t="s">
        <v>1132</v>
      </c>
      <c r="FQY24" s="576" t="s">
        <v>1132</v>
      </c>
      <c r="FQZ24" s="576" t="s">
        <v>1132</v>
      </c>
      <c r="FRA24" s="576" t="s">
        <v>1132</v>
      </c>
      <c r="FRB24" s="576" t="s">
        <v>1132</v>
      </c>
      <c r="FRC24" s="576" t="s">
        <v>1132</v>
      </c>
      <c r="FRD24" s="576" t="s">
        <v>1132</v>
      </c>
      <c r="FRE24" s="576" t="s">
        <v>1132</v>
      </c>
      <c r="FRF24" s="576" t="s">
        <v>1132</v>
      </c>
      <c r="FRG24" s="576" t="s">
        <v>1132</v>
      </c>
      <c r="FRH24" s="576" t="s">
        <v>1132</v>
      </c>
      <c r="FRI24" s="576" t="s">
        <v>1132</v>
      </c>
      <c r="FRJ24" s="576" t="s">
        <v>1132</v>
      </c>
      <c r="FRK24" s="576" t="s">
        <v>1132</v>
      </c>
      <c r="FRL24" s="576" t="s">
        <v>1132</v>
      </c>
      <c r="FRM24" s="576" t="s">
        <v>1132</v>
      </c>
      <c r="FRN24" s="576" t="s">
        <v>1132</v>
      </c>
      <c r="FRO24" s="576" t="s">
        <v>1132</v>
      </c>
      <c r="FRP24" s="576" t="s">
        <v>1132</v>
      </c>
      <c r="FRQ24" s="576" t="s">
        <v>1132</v>
      </c>
      <c r="FRR24" s="576" t="s">
        <v>1132</v>
      </c>
      <c r="FRS24" s="576" t="s">
        <v>1132</v>
      </c>
      <c r="FRT24" s="576" t="s">
        <v>1132</v>
      </c>
      <c r="FRU24" s="576" t="s">
        <v>1132</v>
      </c>
      <c r="FRV24" s="576" t="s">
        <v>1132</v>
      </c>
      <c r="FRW24" s="576" t="s">
        <v>1132</v>
      </c>
      <c r="FRX24" s="576" t="s">
        <v>1132</v>
      </c>
      <c r="FRY24" s="576" t="s">
        <v>1132</v>
      </c>
      <c r="FRZ24" s="576" t="s">
        <v>1132</v>
      </c>
      <c r="FSA24" s="576" t="s">
        <v>1132</v>
      </c>
      <c r="FSB24" s="576" t="s">
        <v>1132</v>
      </c>
      <c r="FSC24" s="576" t="s">
        <v>1132</v>
      </c>
      <c r="FSD24" s="576" t="s">
        <v>1132</v>
      </c>
      <c r="FSE24" s="576" t="s">
        <v>1132</v>
      </c>
      <c r="FSF24" s="576" t="s">
        <v>1132</v>
      </c>
      <c r="FSG24" s="576" t="s">
        <v>1132</v>
      </c>
      <c r="FSH24" s="576" t="s">
        <v>1132</v>
      </c>
      <c r="FSI24" s="576" t="s">
        <v>1132</v>
      </c>
      <c r="FSJ24" s="576" t="s">
        <v>1132</v>
      </c>
      <c r="FSK24" s="576" t="s">
        <v>1132</v>
      </c>
      <c r="FSL24" s="576" t="s">
        <v>1132</v>
      </c>
      <c r="FSM24" s="576" t="s">
        <v>1132</v>
      </c>
      <c r="FSN24" s="576" t="s">
        <v>1132</v>
      </c>
      <c r="FSO24" s="576" t="s">
        <v>1132</v>
      </c>
      <c r="FSP24" s="576" t="s">
        <v>1132</v>
      </c>
      <c r="FSQ24" s="576" t="s">
        <v>1132</v>
      </c>
      <c r="FSR24" s="576" t="s">
        <v>1132</v>
      </c>
      <c r="FSS24" s="576" t="s">
        <v>1132</v>
      </c>
      <c r="FST24" s="576" t="s">
        <v>1132</v>
      </c>
      <c r="FSU24" s="576" t="s">
        <v>1132</v>
      </c>
      <c r="FSV24" s="576" t="s">
        <v>1132</v>
      </c>
      <c r="FSW24" s="576" t="s">
        <v>1132</v>
      </c>
      <c r="FSX24" s="576" t="s">
        <v>1132</v>
      </c>
      <c r="FSY24" s="576" t="s">
        <v>1132</v>
      </c>
      <c r="FSZ24" s="576" t="s">
        <v>1132</v>
      </c>
      <c r="FTA24" s="576" t="s">
        <v>1132</v>
      </c>
      <c r="FTB24" s="576" t="s">
        <v>1132</v>
      </c>
      <c r="FTC24" s="576" t="s">
        <v>1132</v>
      </c>
      <c r="FTD24" s="576" t="s">
        <v>1132</v>
      </c>
      <c r="FTE24" s="576" t="s">
        <v>1132</v>
      </c>
      <c r="FTF24" s="576" t="s">
        <v>1132</v>
      </c>
      <c r="FTG24" s="576" t="s">
        <v>1132</v>
      </c>
      <c r="FTH24" s="576" t="s">
        <v>1132</v>
      </c>
      <c r="FTI24" s="576" t="s">
        <v>1132</v>
      </c>
      <c r="FTJ24" s="576" t="s">
        <v>1132</v>
      </c>
      <c r="FTK24" s="576" t="s">
        <v>1132</v>
      </c>
      <c r="FTL24" s="576" t="s">
        <v>1132</v>
      </c>
      <c r="FTM24" s="576" t="s">
        <v>1132</v>
      </c>
      <c r="FTN24" s="576" t="s">
        <v>1132</v>
      </c>
      <c r="FTO24" s="576" t="s">
        <v>1132</v>
      </c>
      <c r="FTP24" s="576" t="s">
        <v>1132</v>
      </c>
      <c r="FTQ24" s="576" t="s">
        <v>1132</v>
      </c>
      <c r="FTR24" s="576" t="s">
        <v>1132</v>
      </c>
      <c r="FTS24" s="576" t="s">
        <v>1132</v>
      </c>
      <c r="FTT24" s="576" t="s">
        <v>1132</v>
      </c>
      <c r="FTU24" s="576" t="s">
        <v>1132</v>
      </c>
      <c r="FTV24" s="576" t="s">
        <v>1132</v>
      </c>
      <c r="FTW24" s="576" t="s">
        <v>1132</v>
      </c>
      <c r="FTX24" s="576" t="s">
        <v>1132</v>
      </c>
      <c r="FTY24" s="576" t="s">
        <v>1132</v>
      </c>
      <c r="FTZ24" s="576" t="s">
        <v>1132</v>
      </c>
      <c r="FUA24" s="576" t="s">
        <v>1132</v>
      </c>
      <c r="FUB24" s="576" t="s">
        <v>1132</v>
      </c>
      <c r="FUC24" s="576" t="s">
        <v>1132</v>
      </c>
      <c r="FUD24" s="576" t="s">
        <v>1132</v>
      </c>
      <c r="FUE24" s="576" t="s">
        <v>1132</v>
      </c>
      <c r="FUF24" s="576" t="s">
        <v>1132</v>
      </c>
      <c r="FUG24" s="576" t="s">
        <v>1132</v>
      </c>
      <c r="FUH24" s="576" t="s">
        <v>1132</v>
      </c>
      <c r="FUI24" s="576" t="s">
        <v>1132</v>
      </c>
      <c r="FUJ24" s="576" t="s">
        <v>1132</v>
      </c>
      <c r="FUK24" s="576" t="s">
        <v>1132</v>
      </c>
      <c r="FUL24" s="576" t="s">
        <v>1132</v>
      </c>
      <c r="FUM24" s="576" t="s">
        <v>1132</v>
      </c>
      <c r="FUN24" s="576" t="s">
        <v>1132</v>
      </c>
      <c r="FUO24" s="576" t="s">
        <v>1132</v>
      </c>
      <c r="FUP24" s="576" t="s">
        <v>1132</v>
      </c>
      <c r="FUQ24" s="576" t="s">
        <v>1132</v>
      </c>
      <c r="FUR24" s="576" t="s">
        <v>1132</v>
      </c>
      <c r="FUS24" s="576" t="s">
        <v>1132</v>
      </c>
      <c r="FUT24" s="576" t="s">
        <v>1132</v>
      </c>
      <c r="FUU24" s="576" t="s">
        <v>1132</v>
      </c>
      <c r="FUV24" s="576" t="s">
        <v>1132</v>
      </c>
      <c r="FUW24" s="576" t="s">
        <v>1132</v>
      </c>
      <c r="FUX24" s="576" t="s">
        <v>1132</v>
      </c>
      <c r="FUY24" s="576" t="s">
        <v>1132</v>
      </c>
      <c r="FUZ24" s="576" t="s">
        <v>1132</v>
      </c>
      <c r="FVA24" s="576" t="s">
        <v>1132</v>
      </c>
      <c r="FVB24" s="576" t="s">
        <v>1132</v>
      </c>
      <c r="FVC24" s="576" t="s">
        <v>1132</v>
      </c>
      <c r="FVD24" s="576" t="s">
        <v>1132</v>
      </c>
      <c r="FVE24" s="576" t="s">
        <v>1132</v>
      </c>
      <c r="FVF24" s="576" t="s">
        <v>1132</v>
      </c>
      <c r="FVG24" s="576" t="s">
        <v>1132</v>
      </c>
      <c r="FVH24" s="576" t="s">
        <v>1132</v>
      </c>
      <c r="FVI24" s="576" t="s">
        <v>1132</v>
      </c>
      <c r="FVJ24" s="576" t="s">
        <v>1132</v>
      </c>
      <c r="FVK24" s="576" t="s">
        <v>1132</v>
      </c>
      <c r="FVL24" s="576" t="s">
        <v>1132</v>
      </c>
      <c r="FVM24" s="576" t="s">
        <v>1132</v>
      </c>
      <c r="FVN24" s="576" t="s">
        <v>1132</v>
      </c>
      <c r="FVO24" s="576" t="s">
        <v>1132</v>
      </c>
      <c r="FVP24" s="576" t="s">
        <v>1132</v>
      </c>
      <c r="FVQ24" s="576" t="s">
        <v>1132</v>
      </c>
      <c r="FVR24" s="576" t="s">
        <v>1132</v>
      </c>
      <c r="FVS24" s="576" t="s">
        <v>1132</v>
      </c>
      <c r="FVT24" s="576" t="s">
        <v>1132</v>
      </c>
      <c r="FVU24" s="576" t="s">
        <v>1132</v>
      </c>
      <c r="FVV24" s="576" t="s">
        <v>1132</v>
      </c>
      <c r="FVW24" s="576" t="s">
        <v>1132</v>
      </c>
      <c r="FVX24" s="576" t="s">
        <v>1132</v>
      </c>
      <c r="FVY24" s="576" t="s">
        <v>1132</v>
      </c>
      <c r="FVZ24" s="576" t="s">
        <v>1132</v>
      </c>
      <c r="FWA24" s="576" t="s">
        <v>1132</v>
      </c>
      <c r="FWB24" s="576" t="s">
        <v>1132</v>
      </c>
      <c r="FWC24" s="576" t="s">
        <v>1132</v>
      </c>
      <c r="FWD24" s="576" t="s">
        <v>1132</v>
      </c>
      <c r="FWE24" s="576" t="s">
        <v>1132</v>
      </c>
      <c r="FWF24" s="576" t="s">
        <v>1132</v>
      </c>
      <c r="FWG24" s="576" t="s">
        <v>1132</v>
      </c>
      <c r="FWH24" s="576" t="s">
        <v>1132</v>
      </c>
      <c r="FWI24" s="576" t="s">
        <v>1132</v>
      </c>
      <c r="FWJ24" s="576" t="s">
        <v>1132</v>
      </c>
      <c r="FWK24" s="576" t="s">
        <v>1132</v>
      </c>
      <c r="FWL24" s="576" t="s">
        <v>1132</v>
      </c>
      <c r="FWM24" s="576" t="s">
        <v>1132</v>
      </c>
      <c r="FWN24" s="576" t="s">
        <v>1132</v>
      </c>
      <c r="FWO24" s="576" t="s">
        <v>1132</v>
      </c>
      <c r="FWP24" s="576" t="s">
        <v>1132</v>
      </c>
      <c r="FWQ24" s="576" t="s">
        <v>1132</v>
      </c>
      <c r="FWR24" s="576" t="s">
        <v>1132</v>
      </c>
      <c r="FWS24" s="576" t="s">
        <v>1132</v>
      </c>
      <c r="FWT24" s="576" t="s">
        <v>1132</v>
      </c>
      <c r="FWU24" s="576" t="s">
        <v>1132</v>
      </c>
      <c r="FWV24" s="576" t="s">
        <v>1132</v>
      </c>
      <c r="FWW24" s="576" t="s">
        <v>1132</v>
      </c>
      <c r="FWX24" s="576" t="s">
        <v>1132</v>
      </c>
      <c r="FWY24" s="576" t="s">
        <v>1132</v>
      </c>
      <c r="FWZ24" s="576" t="s">
        <v>1132</v>
      </c>
      <c r="FXA24" s="576" t="s">
        <v>1132</v>
      </c>
      <c r="FXB24" s="576" t="s">
        <v>1132</v>
      </c>
      <c r="FXC24" s="576" t="s">
        <v>1132</v>
      </c>
      <c r="FXD24" s="576" t="s">
        <v>1132</v>
      </c>
      <c r="FXE24" s="576" t="s">
        <v>1132</v>
      </c>
      <c r="FXF24" s="576" t="s">
        <v>1132</v>
      </c>
      <c r="FXG24" s="576" t="s">
        <v>1132</v>
      </c>
      <c r="FXH24" s="576" t="s">
        <v>1132</v>
      </c>
      <c r="FXI24" s="576" t="s">
        <v>1132</v>
      </c>
      <c r="FXJ24" s="576" t="s">
        <v>1132</v>
      </c>
      <c r="FXK24" s="576" t="s">
        <v>1132</v>
      </c>
      <c r="FXL24" s="576" t="s">
        <v>1132</v>
      </c>
      <c r="FXM24" s="576" t="s">
        <v>1132</v>
      </c>
      <c r="FXN24" s="576" t="s">
        <v>1132</v>
      </c>
      <c r="FXO24" s="576" t="s">
        <v>1132</v>
      </c>
      <c r="FXP24" s="576" t="s">
        <v>1132</v>
      </c>
      <c r="FXQ24" s="576" t="s">
        <v>1132</v>
      </c>
      <c r="FXR24" s="576" t="s">
        <v>1132</v>
      </c>
      <c r="FXS24" s="576" t="s">
        <v>1132</v>
      </c>
      <c r="FXT24" s="576" t="s">
        <v>1132</v>
      </c>
      <c r="FXU24" s="576" t="s">
        <v>1132</v>
      </c>
      <c r="FXV24" s="576" t="s">
        <v>1132</v>
      </c>
      <c r="FXW24" s="576" t="s">
        <v>1132</v>
      </c>
      <c r="FXX24" s="576" t="s">
        <v>1132</v>
      </c>
      <c r="FXY24" s="576" t="s">
        <v>1132</v>
      </c>
      <c r="FXZ24" s="576" t="s">
        <v>1132</v>
      </c>
      <c r="FYA24" s="576" t="s">
        <v>1132</v>
      </c>
      <c r="FYB24" s="576" t="s">
        <v>1132</v>
      </c>
      <c r="FYC24" s="576" t="s">
        <v>1132</v>
      </c>
      <c r="FYD24" s="576" t="s">
        <v>1132</v>
      </c>
      <c r="FYE24" s="576" t="s">
        <v>1132</v>
      </c>
      <c r="FYF24" s="576" t="s">
        <v>1132</v>
      </c>
      <c r="FYG24" s="576" t="s">
        <v>1132</v>
      </c>
      <c r="FYH24" s="576" t="s">
        <v>1132</v>
      </c>
      <c r="FYI24" s="576" t="s">
        <v>1132</v>
      </c>
      <c r="FYJ24" s="576" t="s">
        <v>1132</v>
      </c>
      <c r="FYK24" s="576" t="s">
        <v>1132</v>
      </c>
      <c r="FYL24" s="576" t="s">
        <v>1132</v>
      </c>
      <c r="FYM24" s="576" t="s">
        <v>1132</v>
      </c>
      <c r="FYN24" s="576" t="s">
        <v>1132</v>
      </c>
      <c r="FYO24" s="576" t="s">
        <v>1132</v>
      </c>
      <c r="FYP24" s="576" t="s">
        <v>1132</v>
      </c>
      <c r="FYQ24" s="576" t="s">
        <v>1132</v>
      </c>
      <c r="FYR24" s="576" t="s">
        <v>1132</v>
      </c>
      <c r="FYS24" s="576" t="s">
        <v>1132</v>
      </c>
      <c r="FYT24" s="576" t="s">
        <v>1132</v>
      </c>
      <c r="FYU24" s="576" t="s">
        <v>1132</v>
      </c>
      <c r="FYV24" s="576" t="s">
        <v>1132</v>
      </c>
      <c r="FYW24" s="576" t="s">
        <v>1132</v>
      </c>
      <c r="FYX24" s="576" t="s">
        <v>1132</v>
      </c>
      <c r="FYY24" s="576" t="s">
        <v>1132</v>
      </c>
      <c r="FYZ24" s="576" t="s">
        <v>1132</v>
      </c>
      <c r="FZA24" s="576" t="s">
        <v>1132</v>
      </c>
      <c r="FZB24" s="576" t="s">
        <v>1132</v>
      </c>
      <c r="FZC24" s="576" t="s">
        <v>1132</v>
      </c>
      <c r="FZD24" s="576" t="s">
        <v>1132</v>
      </c>
      <c r="FZE24" s="576" t="s">
        <v>1132</v>
      </c>
      <c r="FZF24" s="576" t="s">
        <v>1132</v>
      </c>
      <c r="FZG24" s="576" t="s">
        <v>1132</v>
      </c>
      <c r="FZH24" s="576" t="s">
        <v>1132</v>
      </c>
      <c r="FZI24" s="576" t="s">
        <v>1132</v>
      </c>
      <c r="FZJ24" s="576" t="s">
        <v>1132</v>
      </c>
      <c r="FZK24" s="576" t="s">
        <v>1132</v>
      </c>
      <c r="FZL24" s="576" t="s">
        <v>1132</v>
      </c>
      <c r="FZM24" s="576" t="s">
        <v>1132</v>
      </c>
      <c r="FZN24" s="576" t="s">
        <v>1132</v>
      </c>
      <c r="FZO24" s="576" t="s">
        <v>1132</v>
      </c>
      <c r="FZP24" s="576" t="s">
        <v>1132</v>
      </c>
      <c r="FZQ24" s="576" t="s">
        <v>1132</v>
      </c>
      <c r="FZR24" s="576" t="s">
        <v>1132</v>
      </c>
      <c r="FZS24" s="576" t="s">
        <v>1132</v>
      </c>
      <c r="FZT24" s="576" t="s">
        <v>1132</v>
      </c>
      <c r="FZU24" s="576" t="s">
        <v>1132</v>
      </c>
      <c r="FZV24" s="576" t="s">
        <v>1132</v>
      </c>
      <c r="FZW24" s="576" t="s">
        <v>1132</v>
      </c>
      <c r="FZX24" s="576" t="s">
        <v>1132</v>
      </c>
      <c r="FZY24" s="576" t="s">
        <v>1132</v>
      </c>
      <c r="FZZ24" s="576" t="s">
        <v>1132</v>
      </c>
      <c r="GAA24" s="576" t="s">
        <v>1132</v>
      </c>
      <c r="GAB24" s="576" t="s">
        <v>1132</v>
      </c>
      <c r="GAC24" s="576" t="s">
        <v>1132</v>
      </c>
      <c r="GAD24" s="576" t="s">
        <v>1132</v>
      </c>
      <c r="GAE24" s="576" t="s">
        <v>1132</v>
      </c>
      <c r="GAF24" s="576" t="s">
        <v>1132</v>
      </c>
      <c r="GAG24" s="576" t="s">
        <v>1132</v>
      </c>
      <c r="GAH24" s="576" t="s">
        <v>1132</v>
      </c>
      <c r="GAI24" s="576" t="s">
        <v>1132</v>
      </c>
      <c r="GAJ24" s="576" t="s">
        <v>1132</v>
      </c>
      <c r="GAK24" s="576" t="s">
        <v>1132</v>
      </c>
      <c r="GAL24" s="576" t="s">
        <v>1132</v>
      </c>
      <c r="GAM24" s="576" t="s">
        <v>1132</v>
      </c>
      <c r="GAN24" s="576" t="s">
        <v>1132</v>
      </c>
      <c r="GAO24" s="576" t="s">
        <v>1132</v>
      </c>
      <c r="GAP24" s="576" t="s">
        <v>1132</v>
      </c>
      <c r="GAQ24" s="576" t="s">
        <v>1132</v>
      </c>
      <c r="GAR24" s="576" t="s">
        <v>1132</v>
      </c>
      <c r="GAS24" s="576" t="s">
        <v>1132</v>
      </c>
      <c r="GAT24" s="576" t="s">
        <v>1132</v>
      </c>
      <c r="GAU24" s="576" t="s">
        <v>1132</v>
      </c>
      <c r="GAV24" s="576" t="s">
        <v>1132</v>
      </c>
      <c r="GAW24" s="576" t="s">
        <v>1132</v>
      </c>
      <c r="GAX24" s="576" t="s">
        <v>1132</v>
      </c>
      <c r="GAY24" s="576" t="s">
        <v>1132</v>
      </c>
      <c r="GAZ24" s="576" t="s">
        <v>1132</v>
      </c>
      <c r="GBA24" s="576" t="s">
        <v>1132</v>
      </c>
      <c r="GBB24" s="576" t="s">
        <v>1132</v>
      </c>
      <c r="GBC24" s="576" t="s">
        <v>1132</v>
      </c>
      <c r="GBD24" s="576" t="s">
        <v>1132</v>
      </c>
      <c r="GBE24" s="576" t="s">
        <v>1132</v>
      </c>
      <c r="GBF24" s="576" t="s">
        <v>1132</v>
      </c>
      <c r="GBG24" s="576" t="s">
        <v>1132</v>
      </c>
      <c r="GBH24" s="576" t="s">
        <v>1132</v>
      </c>
      <c r="GBI24" s="576" t="s">
        <v>1132</v>
      </c>
      <c r="GBJ24" s="576" t="s">
        <v>1132</v>
      </c>
      <c r="GBK24" s="576" t="s">
        <v>1132</v>
      </c>
      <c r="GBL24" s="576" t="s">
        <v>1132</v>
      </c>
      <c r="GBM24" s="576" t="s">
        <v>1132</v>
      </c>
      <c r="GBN24" s="576" t="s">
        <v>1132</v>
      </c>
      <c r="GBO24" s="576" t="s">
        <v>1132</v>
      </c>
      <c r="GBP24" s="576" t="s">
        <v>1132</v>
      </c>
      <c r="GBQ24" s="576" t="s">
        <v>1132</v>
      </c>
      <c r="GBR24" s="576" t="s">
        <v>1132</v>
      </c>
      <c r="GBS24" s="576" t="s">
        <v>1132</v>
      </c>
      <c r="GBT24" s="576" t="s">
        <v>1132</v>
      </c>
      <c r="GBU24" s="576" t="s">
        <v>1132</v>
      </c>
      <c r="GBV24" s="576" t="s">
        <v>1132</v>
      </c>
      <c r="GBW24" s="576" t="s">
        <v>1132</v>
      </c>
      <c r="GBX24" s="576" t="s">
        <v>1132</v>
      </c>
      <c r="GBY24" s="576" t="s">
        <v>1132</v>
      </c>
      <c r="GBZ24" s="576" t="s">
        <v>1132</v>
      </c>
      <c r="GCA24" s="576" t="s">
        <v>1132</v>
      </c>
      <c r="GCB24" s="576" t="s">
        <v>1132</v>
      </c>
      <c r="GCC24" s="576" t="s">
        <v>1132</v>
      </c>
      <c r="GCD24" s="576" t="s">
        <v>1132</v>
      </c>
      <c r="GCE24" s="576" t="s">
        <v>1132</v>
      </c>
      <c r="GCF24" s="576" t="s">
        <v>1132</v>
      </c>
      <c r="GCG24" s="576" t="s">
        <v>1132</v>
      </c>
      <c r="GCH24" s="576" t="s">
        <v>1132</v>
      </c>
      <c r="GCI24" s="576" t="s">
        <v>1132</v>
      </c>
      <c r="GCJ24" s="576" t="s">
        <v>1132</v>
      </c>
      <c r="GCK24" s="576" t="s">
        <v>1132</v>
      </c>
      <c r="GCL24" s="576" t="s">
        <v>1132</v>
      </c>
      <c r="GCM24" s="576" t="s">
        <v>1132</v>
      </c>
      <c r="GCN24" s="576" t="s">
        <v>1132</v>
      </c>
      <c r="GCO24" s="576" t="s">
        <v>1132</v>
      </c>
      <c r="GCP24" s="576" t="s">
        <v>1132</v>
      </c>
      <c r="GCQ24" s="576" t="s">
        <v>1132</v>
      </c>
      <c r="GCR24" s="576" t="s">
        <v>1132</v>
      </c>
      <c r="GCS24" s="576" t="s">
        <v>1132</v>
      </c>
      <c r="GCT24" s="576" t="s">
        <v>1132</v>
      </c>
      <c r="GCU24" s="576" t="s">
        <v>1132</v>
      </c>
      <c r="GCV24" s="576" t="s">
        <v>1132</v>
      </c>
      <c r="GCW24" s="576" t="s">
        <v>1132</v>
      </c>
      <c r="GCX24" s="576" t="s">
        <v>1132</v>
      </c>
      <c r="GCY24" s="576" t="s">
        <v>1132</v>
      </c>
      <c r="GCZ24" s="576" t="s">
        <v>1132</v>
      </c>
      <c r="GDA24" s="576" t="s">
        <v>1132</v>
      </c>
      <c r="GDB24" s="576" t="s">
        <v>1132</v>
      </c>
      <c r="GDC24" s="576" t="s">
        <v>1132</v>
      </c>
      <c r="GDD24" s="576" t="s">
        <v>1132</v>
      </c>
      <c r="GDE24" s="576" t="s">
        <v>1132</v>
      </c>
      <c r="GDF24" s="576" t="s">
        <v>1132</v>
      </c>
      <c r="GDG24" s="576" t="s">
        <v>1132</v>
      </c>
      <c r="GDH24" s="576" t="s">
        <v>1132</v>
      </c>
      <c r="GDI24" s="576" t="s">
        <v>1132</v>
      </c>
      <c r="GDJ24" s="576" t="s">
        <v>1132</v>
      </c>
      <c r="GDK24" s="576" t="s">
        <v>1132</v>
      </c>
      <c r="GDL24" s="576" t="s">
        <v>1132</v>
      </c>
      <c r="GDM24" s="576" t="s">
        <v>1132</v>
      </c>
      <c r="GDN24" s="576" t="s">
        <v>1132</v>
      </c>
      <c r="GDO24" s="576" t="s">
        <v>1132</v>
      </c>
      <c r="GDP24" s="576" t="s">
        <v>1132</v>
      </c>
      <c r="GDQ24" s="576" t="s">
        <v>1132</v>
      </c>
      <c r="GDR24" s="576" t="s">
        <v>1132</v>
      </c>
      <c r="GDS24" s="576" t="s">
        <v>1132</v>
      </c>
      <c r="GDT24" s="576" t="s">
        <v>1132</v>
      </c>
      <c r="GDU24" s="576" t="s">
        <v>1132</v>
      </c>
      <c r="GDV24" s="576" t="s">
        <v>1132</v>
      </c>
      <c r="GDW24" s="576" t="s">
        <v>1132</v>
      </c>
      <c r="GDX24" s="576" t="s">
        <v>1132</v>
      </c>
      <c r="GDY24" s="576" t="s">
        <v>1132</v>
      </c>
      <c r="GDZ24" s="576" t="s">
        <v>1132</v>
      </c>
      <c r="GEA24" s="576" t="s">
        <v>1132</v>
      </c>
      <c r="GEB24" s="576" t="s">
        <v>1132</v>
      </c>
      <c r="GEC24" s="576" t="s">
        <v>1132</v>
      </c>
      <c r="GED24" s="576" t="s">
        <v>1132</v>
      </c>
      <c r="GEE24" s="576" t="s">
        <v>1132</v>
      </c>
      <c r="GEF24" s="576" t="s">
        <v>1132</v>
      </c>
      <c r="GEG24" s="576" t="s">
        <v>1132</v>
      </c>
      <c r="GEH24" s="576" t="s">
        <v>1132</v>
      </c>
      <c r="GEI24" s="576" t="s">
        <v>1132</v>
      </c>
      <c r="GEJ24" s="576" t="s">
        <v>1132</v>
      </c>
      <c r="GEK24" s="576" t="s">
        <v>1132</v>
      </c>
      <c r="GEL24" s="576" t="s">
        <v>1132</v>
      </c>
      <c r="GEM24" s="576" t="s">
        <v>1132</v>
      </c>
      <c r="GEN24" s="576" t="s">
        <v>1132</v>
      </c>
      <c r="GEO24" s="576" t="s">
        <v>1132</v>
      </c>
      <c r="GEP24" s="576" t="s">
        <v>1132</v>
      </c>
      <c r="GEQ24" s="576" t="s">
        <v>1132</v>
      </c>
      <c r="GER24" s="576" t="s">
        <v>1132</v>
      </c>
      <c r="GES24" s="576" t="s">
        <v>1132</v>
      </c>
      <c r="GET24" s="576" t="s">
        <v>1132</v>
      </c>
      <c r="GEU24" s="576" t="s">
        <v>1132</v>
      </c>
      <c r="GEV24" s="576" t="s">
        <v>1132</v>
      </c>
      <c r="GEW24" s="576" t="s">
        <v>1132</v>
      </c>
      <c r="GEX24" s="576" t="s">
        <v>1132</v>
      </c>
      <c r="GEY24" s="576" t="s">
        <v>1132</v>
      </c>
      <c r="GEZ24" s="576" t="s">
        <v>1132</v>
      </c>
      <c r="GFA24" s="576" t="s">
        <v>1132</v>
      </c>
      <c r="GFB24" s="576" t="s">
        <v>1132</v>
      </c>
      <c r="GFC24" s="576" t="s">
        <v>1132</v>
      </c>
      <c r="GFD24" s="576" t="s">
        <v>1132</v>
      </c>
      <c r="GFE24" s="576" t="s">
        <v>1132</v>
      </c>
      <c r="GFF24" s="576" t="s">
        <v>1132</v>
      </c>
      <c r="GFG24" s="576" t="s">
        <v>1132</v>
      </c>
      <c r="GFH24" s="576" t="s">
        <v>1132</v>
      </c>
      <c r="GFI24" s="576" t="s">
        <v>1132</v>
      </c>
      <c r="GFJ24" s="576" t="s">
        <v>1132</v>
      </c>
      <c r="GFK24" s="576" t="s">
        <v>1132</v>
      </c>
      <c r="GFL24" s="576" t="s">
        <v>1132</v>
      </c>
      <c r="GFM24" s="576" t="s">
        <v>1132</v>
      </c>
      <c r="GFN24" s="576" t="s">
        <v>1132</v>
      </c>
      <c r="GFO24" s="576" t="s">
        <v>1132</v>
      </c>
      <c r="GFP24" s="576" t="s">
        <v>1132</v>
      </c>
      <c r="GFQ24" s="576" t="s">
        <v>1132</v>
      </c>
      <c r="GFR24" s="576" t="s">
        <v>1132</v>
      </c>
      <c r="GFS24" s="576" t="s">
        <v>1132</v>
      </c>
      <c r="GFT24" s="576" t="s">
        <v>1132</v>
      </c>
      <c r="GFU24" s="576" t="s">
        <v>1132</v>
      </c>
      <c r="GFV24" s="576" t="s">
        <v>1132</v>
      </c>
      <c r="GFW24" s="576" t="s">
        <v>1132</v>
      </c>
      <c r="GFX24" s="576" t="s">
        <v>1132</v>
      </c>
      <c r="GFY24" s="576" t="s">
        <v>1132</v>
      </c>
      <c r="GFZ24" s="576" t="s">
        <v>1132</v>
      </c>
      <c r="GGA24" s="576" t="s">
        <v>1132</v>
      </c>
      <c r="GGB24" s="576" t="s">
        <v>1132</v>
      </c>
      <c r="GGC24" s="576" t="s">
        <v>1132</v>
      </c>
      <c r="GGD24" s="576" t="s">
        <v>1132</v>
      </c>
      <c r="GGE24" s="576" t="s">
        <v>1132</v>
      </c>
      <c r="GGF24" s="576" t="s">
        <v>1132</v>
      </c>
      <c r="GGG24" s="576" t="s">
        <v>1132</v>
      </c>
      <c r="GGH24" s="576" t="s">
        <v>1132</v>
      </c>
      <c r="GGI24" s="576" t="s">
        <v>1132</v>
      </c>
      <c r="GGJ24" s="576" t="s">
        <v>1132</v>
      </c>
      <c r="GGK24" s="576" t="s">
        <v>1132</v>
      </c>
      <c r="GGL24" s="576" t="s">
        <v>1132</v>
      </c>
      <c r="GGM24" s="576" t="s">
        <v>1132</v>
      </c>
      <c r="GGN24" s="576" t="s">
        <v>1132</v>
      </c>
      <c r="GGO24" s="576" t="s">
        <v>1132</v>
      </c>
      <c r="GGP24" s="576" t="s">
        <v>1132</v>
      </c>
      <c r="GGQ24" s="576" t="s">
        <v>1132</v>
      </c>
      <c r="GGR24" s="576" t="s">
        <v>1132</v>
      </c>
      <c r="GGS24" s="576" t="s">
        <v>1132</v>
      </c>
      <c r="GGT24" s="576" t="s">
        <v>1132</v>
      </c>
      <c r="GGU24" s="576" t="s">
        <v>1132</v>
      </c>
      <c r="GGV24" s="576" t="s">
        <v>1132</v>
      </c>
      <c r="GGW24" s="576" t="s">
        <v>1132</v>
      </c>
      <c r="GGX24" s="576" t="s">
        <v>1132</v>
      </c>
      <c r="GGY24" s="576" t="s">
        <v>1132</v>
      </c>
      <c r="GGZ24" s="576" t="s">
        <v>1132</v>
      </c>
      <c r="GHA24" s="576" t="s">
        <v>1132</v>
      </c>
      <c r="GHB24" s="576" t="s">
        <v>1132</v>
      </c>
      <c r="GHC24" s="576" t="s">
        <v>1132</v>
      </c>
      <c r="GHD24" s="576" t="s">
        <v>1132</v>
      </c>
      <c r="GHE24" s="576" t="s">
        <v>1132</v>
      </c>
      <c r="GHF24" s="576" t="s">
        <v>1132</v>
      </c>
      <c r="GHG24" s="576" t="s">
        <v>1132</v>
      </c>
      <c r="GHH24" s="576" t="s">
        <v>1132</v>
      </c>
      <c r="GHI24" s="576" t="s">
        <v>1132</v>
      </c>
      <c r="GHJ24" s="576" t="s">
        <v>1132</v>
      </c>
      <c r="GHK24" s="576" t="s">
        <v>1132</v>
      </c>
      <c r="GHL24" s="576" t="s">
        <v>1132</v>
      </c>
      <c r="GHM24" s="576" t="s">
        <v>1132</v>
      </c>
      <c r="GHN24" s="576" t="s">
        <v>1132</v>
      </c>
      <c r="GHO24" s="576" t="s">
        <v>1132</v>
      </c>
      <c r="GHP24" s="576" t="s">
        <v>1132</v>
      </c>
      <c r="GHQ24" s="576" t="s">
        <v>1132</v>
      </c>
      <c r="GHR24" s="576" t="s">
        <v>1132</v>
      </c>
      <c r="GHS24" s="576" t="s">
        <v>1132</v>
      </c>
      <c r="GHT24" s="576" t="s">
        <v>1132</v>
      </c>
      <c r="GHU24" s="576" t="s">
        <v>1132</v>
      </c>
      <c r="GHV24" s="576" t="s">
        <v>1132</v>
      </c>
      <c r="GHW24" s="576" t="s">
        <v>1132</v>
      </c>
      <c r="GHX24" s="576" t="s">
        <v>1132</v>
      </c>
      <c r="GHY24" s="576" t="s">
        <v>1132</v>
      </c>
      <c r="GHZ24" s="576" t="s">
        <v>1132</v>
      </c>
      <c r="GIA24" s="576" t="s">
        <v>1132</v>
      </c>
      <c r="GIB24" s="576" t="s">
        <v>1132</v>
      </c>
      <c r="GIC24" s="576" t="s">
        <v>1132</v>
      </c>
      <c r="GID24" s="576" t="s">
        <v>1132</v>
      </c>
      <c r="GIE24" s="576" t="s">
        <v>1132</v>
      </c>
      <c r="GIF24" s="576" t="s">
        <v>1132</v>
      </c>
      <c r="GIG24" s="576" t="s">
        <v>1132</v>
      </c>
      <c r="GIH24" s="576" t="s">
        <v>1132</v>
      </c>
      <c r="GII24" s="576" t="s">
        <v>1132</v>
      </c>
      <c r="GIJ24" s="576" t="s">
        <v>1132</v>
      </c>
      <c r="GIK24" s="576" t="s">
        <v>1132</v>
      </c>
      <c r="GIL24" s="576" t="s">
        <v>1132</v>
      </c>
      <c r="GIM24" s="576" t="s">
        <v>1132</v>
      </c>
      <c r="GIN24" s="576" t="s">
        <v>1132</v>
      </c>
      <c r="GIO24" s="576" t="s">
        <v>1132</v>
      </c>
      <c r="GIP24" s="576" t="s">
        <v>1132</v>
      </c>
      <c r="GIQ24" s="576" t="s">
        <v>1132</v>
      </c>
      <c r="GIR24" s="576" t="s">
        <v>1132</v>
      </c>
      <c r="GIS24" s="576" t="s">
        <v>1132</v>
      </c>
      <c r="GIT24" s="576" t="s">
        <v>1132</v>
      </c>
      <c r="GIU24" s="576" t="s">
        <v>1132</v>
      </c>
      <c r="GIV24" s="576" t="s">
        <v>1132</v>
      </c>
      <c r="GIW24" s="576" t="s">
        <v>1132</v>
      </c>
      <c r="GIX24" s="576" t="s">
        <v>1132</v>
      </c>
      <c r="GIY24" s="576" t="s">
        <v>1132</v>
      </c>
      <c r="GIZ24" s="576" t="s">
        <v>1132</v>
      </c>
      <c r="GJA24" s="576" t="s">
        <v>1132</v>
      </c>
      <c r="GJB24" s="576" t="s">
        <v>1132</v>
      </c>
      <c r="GJC24" s="576" t="s">
        <v>1132</v>
      </c>
      <c r="GJD24" s="576" t="s">
        <v>1132</v>
      </c>
      <c r="GJE24" s="576" t="s">
        <v>1132</v>
      </c>
      <c r="GJF24" s="576" t="s">
        <v>1132</v>
      </c>
      <c r="GJG24" s="576" t="s">
        <v>1132</v>
      </c>
      <c r="GJH24" s="576" t="s">
        <v>1132</v>
      </c>
      <c r="GJI24" s="576" t="s">
        <v>1132</v>
      </c>
      <c r="GJJ24" s="576" t="s">
        <v>1132</v>
      </c>
      <c r="GJK24" s="576" t="s">
        <v>1132</v>
      </c>
      <c r="GJL24" s="576" t="s">
        <v>1132</v>
      </c>
      <c r="GJM24" s="576" t="s">
        <v>1132</v>
      </c>
      <c r="GJN24" s="576" t="s">
        <v>1132</v>
      </c>
      <c r="GJO24" s="576" t="s">
        <v>1132</v>
      </c>
      <c r="GJP24" s="576" t="s">
        <v>1132</v>
      </c>
      <c r="GJQ24" s="576" t="s">
        <v>1132</v>
      </c>
      <c r="GJR24" s="576" t="s">
        <v>1132</v>
      </c>
      <c r="GJS24" s="576" t="s">
        <v>1132</v>
      </c>
      <c r="GJT24" s="576" t="s">
        <v>1132</v>
      </c>
      <c r="GJU24" s="576" t="s">
        <v>1132</v>
      </c>
      <c r="GJV24" s="576" t="s">
        <v>1132</v>
      </c>
      <c r="GJW24" s="576" t="s">
        <v>1132</v>
      </c>
      <c r="GJX24" s="576" t="s">
        <v>1132</v>
      </c>
      <c r="GJY24" s="576" t="s">
        <v>1132</v>
      </c>
      <c r="GJZ24" s="576" t="s">
        <v>1132</v>
      </c>
      <c r="GKA24" s="576" t="s">
        <v>1132</v>
      </c>
      <c r="GKB24" s="576" t="s">
        <v>1132</v>
      </c>
      <c r="GKC24" s="576" t="s">
        <v>1132</v>
      </c>
      <c r="GKD24" s="576" t="s">
        <v>1132</v>
      </c>
      <c r="GKE24" s="576" t="s">
        <v>1132</v>
      </c>
      <c r="GKF24" s="576" t="s">
        <v>1132</v>
      </c>
      <c r="GKG24" s="576" t="s">
        <v>1132</v>
      </c>
      <c r="GKH24" s="576" t="s">
        <v>1132</v>
      </c>
      <c r="GKI24" s="576" t="s">
        <v>1132</v>
      </c>
      <c r="GKJ24" s="576" t="s">
        <v>1132</v>
      </c>
      <c r="GKK24" s="576" t="s">
        <v>1132</v>
      </c>
      <c r="GKL24" s="576" t="s">
        <v>1132</v>
      </c>
      <c r="GKM24" s="576" t="s">
        <v>1132</v>
      </c>
      <c r="GKN24" s="576" t="s">
        <v>1132</v>
      </c>
      <c r="GKO24" s="576" t="s">
        <v>1132</v>
      </c>
      <c r="GKP24" s="576" t="s">
        <v>1132</v>
      </c>
      <c r="GKQ24" s="576" t="s">
        <v>1132</v>
      </c>
      <c r="GKR24" s="576" t="s">
        <v>1132</v>
      </c>
      <c r="GKS24" s="576" t="s">
        <v>1132</v>
      </c>
      <c r="GKT24" s="576" t="s">
        <v>1132</v>
      </c>
      <c r="GKU24" s="576" t="s">
        <v>1132</v>
      </c>
      <c r="GKV24" s="576" t="s">
        <v>1132</v>
      </c>
      <c r="GKW24" s="576" t="s">
        <v>1132</v>
      </c>
      <c r="GKX24" s="576" t="s">
        <v>1132</v>
      </c>
      <c r="GKY24" s="576" t="s">
        <v>1132</v>
      </c>
      <c r="GKZ24" s="576" t="s">
        <v>1132</v>
      </c>
      <c r="GLA24" s="576" t="s">
        <v>1132</v>
      </c>
      <c r="GLB24" s="576" t="s">
        <v>1132</v>
      </c>
      <c r="GLC24" s="576" t="s">
        <v>1132</v>
      </c>
      <c r="GLD24" s="576" t="s">
        <v>1132</v>
      </c>
      <c r="GLE24" s="576" t="s">
        <v>1132</v>
      </c>
      <c r="GLF24" s="576" t="s">
        <v>1132</v>
      </c>
      <c r="GLG24" s="576" t="s">
        <v>1132</v>
      </c>
      <c r="GLH24" s="576" t="s">
        <v>1132</v>
      </c>
      <c r="GLI24" s="576" t="s">
        <v>1132</v>
      </c>
      <c r="GLJ24" s="576" t="s">
        <v>1132</v>
      </c>
      <c r="GLK24" s="576" t="s">
        <v>1132</v>
      </c>
      <c r="GLL24" s="576" t="s">
        <v>1132</v>
      </c>
      <c r="GLM24" s="576" t="s">
        <v>1132</v>
      </c>
      <c r="GLN24" s="576" t="s">
        <v>1132</v>
      </c>
      <c r="GLO24" s="576" t="s">
        <v>1132</v>
      </c>
      <c r="GLP24" s="576" t="s">
        <v>1132</v>
      </c>
      <c r="GLQ24" s="576" t="s">
        <v>1132</v>
      </c>
      <c r="GLR24" s="576" t="s">
        <v>1132</v>
      </c>
      <c r="GLS24" s="576" t="s">
        <v>1132</v>
      </c>
      <c r="GLT24" s="576" t="s">
        <v>1132</v>
      </c>
      <c r="GLU24" s="576" t="s">
        <v>1132</v>
      </c>
      <c r="GLV24" s="576" t="s">
        <v>1132</v>
      </c>
      <c r="GLW24" s="576" t="s">
        <v>1132</v>
      </c>
      <c r="GLX24" s="576" t="s">
        <v>1132</v>
      </c>
      <c r="GLY24" s="576" t="s">
        <v>1132</v>
      </c>
      <c r="GLZ24" s="576" t="s">
        <v>1132</v>
      </c>
      <c r="GMA24" s="576" t="s">
        <v>1132</v>
      </c>
      <c r="GMB24" s="576" t="s">
        <v>1132</v>
      </c>
      <c r="GMC24" s="576" t="s">
        <v>1132</v>
      </c>
      <c r="GMD24" s="576" t="s">
        <v>1132</v>
      </c>
      <c r="GME24" s="576" t="s">
        <v>1132</v>
      </c>
      <c r="GMF24" s="576" t="s">
        <v>1132</v>
      </c>
      <c r="GMG24" s="576" t="s">
        <v>1132</v>
      </c>
      <c r="GMH24" s="576" t="s">
        <v>1132</v>
      </c>
      <c r="GMI24" s="576" t="s">
        <v>1132</v>
      </c>
      <c r="GMJ24" s="576" t="s">
        <v>1132</v>
      </c>
      <c r="GMK24" s="576" t="s">
        <v>1132</v>
      </c>
      <c r="GML24" s="576" t="s">
        <v>1132</v>
      </c>
      <c r="GMM24" s="576" t="s">
        <v>1132</v>
      </c>
      <c r="GMN24" s="576" t="s">
        <v>1132</v>
      </c>
      <c r="GMO24" s="576" t="s">
        <v>1132</v>
      </c>
      <c r="GMP24" s="576" t="s">
        <v>1132</v>
      </c>
      <c r="GMQ24" s="576" t="s">
        <v>1132</v>
      </c>
      <c r="GMR24" s="576" t="s">
        <v>1132</v>
      </c>
      <c r="GMS24" s="576" t="s">
        <v>1132</v>
      </c>
      <c r="GMT24" s="576" t="s">
        <v>1132</v>
      </c>
      <c r="GMU24" s="576" t="s">
        <v>1132</v>
      </c>
      <c r="GMV24" s="576" t="s">
        <v>1132</v>
      </c>
      <c r="GMW24" s="576" t="s">
        <v>1132</v>
      </c>
      <c r="GMX24" s="576" t="s">
        <v>1132</v>
      </c>
      <c r="GMY24" s="576" t="s">
        <v>1132</v>
      </c>
      <c r="GMZ24" s="576" t="s">
        <v>1132</v>
      </c>
      <c r="GNA24" s="576" t="s">
        <v>1132</v>
      </c>
      <c r="GNB24" s="576" t="s">
        <v>1132</v>
      </c>
      <c r="GNC24" s="576" t="s">
        <v>1132</v>
      </c>
      <c r="GND24" s="576" t="s">
        <v>1132</v>
      </c>
      <c r="GNE24" s="576" t="s">
        <v>1132</v>
      </c>
      <c r="GNF24" s="576" t="s">
        <v>1132</v>
      </c>
      <c r="GNG24" s="576" t="s">
        <v>1132</v>
      </c>
      <c r="GNH24" s="576" t="s">
        <v>1132</v>
      </c>
      <c r="GNI24" s="576" t="s">
        <v>1132</v>
      </c>
      <c r="GNJ24" s="576" t="s">
        <v>1132</v>
      </c>
      <c r="GNK24" s="576" t="s">
        <v>1132</v>
      </c>
      <c r="GNL24" s="576" t="s">
        <v>1132</v>
      </c>
      <c r="GNM24" s="576" t="s">
        <v>1132</v>
      </c>
      <c r="GNN24" s="576" t="s">
        <v>1132</v>
      </c>
      <c r="GNO24" s="576" t="s">
        <v>1132</v>
      </c>
      <c r="GNP24" s="576" t="s">
        <v>1132</v>
      </c>
      <c r="GNQ24" s="576" t="s">
        <v>1132</v>
      </c>
      <c r="GNR24" s="576" t="s">
        <v>1132</v>
      </c>
      <c r="GNS24" s="576" t="s">
        <v>1132</v>
      </c>
      <c r="GNT24" s="576" t="s">
        <v>1132</v>
      </c>
      <c r="GNU24" s="576" t="s">
        <v>1132</v>
      </c>
      <c r="GNV24" s="576" t="s">
        <v>1132</v>
      </c>
      <c r="GNW24" s="576" t="s">
        <v>1132</v>
      </c>
      <c r="GNX24" s="576" t="s">
        <v>1132</v>
      </c>
      <c r="GNY24" s="576" t="s">
        <v>1132</v>
      </c>
      <c r="GNZ24" s="576" t="s">
        <v>1132</v>
      </c>
      <c r="GOA24" s="576" t="s">
        <v>1132</v>
      </c>
      <c r="GOB24" s="576" t="s">
        <v>1132</v>
      </c>
      <c r="GOC24" s="576" t="s">
        <v>1132</v>
      </c>
      <c r="GOD24" s="576" t="s">
        <v>1132</v>
      </c>
      <c r="GOE24" s="576" t="s">
        <v>1132</v>
      </c>
      <c r="GOF24" s="576" t="s">
        <v>1132</v>
      </c>
      <c r="GOG24" s="576" t="s">
        <v>1132</v>
      </c>
      <c r="GOH24" s="576" t="s">
        <v>1132</v>
      </c>
      <c r="GOI24" s="576" t="s">
        <v>1132</v>
      </c>
      <c r="GOJ24" s="576" t="s">
        <v>1132</v>
      </c>
      <c r="GOK24" s="576" t="s">
        <v>1132</v>
      </c>
      <c r="GOL24" s="576" t="s">
        <v>1132</v>
      </c>
      <c r="GOM24" s="576" t="s">
        <v>1132</v>
      </c>
      <c r="GON24" s="576" t="s">
        <v>1132</v>
      </c>
      <c r="GOO24" s="576" t="s">
        <v>1132</v>
      </c>
      <c r="GOP24" s="576" t="s">
        <v>1132</v>
      </c>
      <c r="GOQ24" s="576" t="s">
        <v>1132</v>
      </c>
      <c r="GOR24" s="576" t="s">
        <v>1132</v>
      </c>
      <c r="GOS24" s="576" t="s">
        <v>1132</v>
      </c>
      <c r="GOT24" s="576" t="s">
        <v>1132</v>
      </c>
      <c r="GOU24" s="576" t="s">
        <v>1132</v>
      </c>
      <c r="GOV24" s="576" t="s">
        <v>1132</v>
      </c>
      <c r="GOW24" s="576" t="s">
        <v>1132</v>
      </c>
      <c r="GOX24" s="576" t="s">
        <v>1132</v>
      </c>
      <c r="GOY24" s="576" t="s">
        <v>1132</v>
      </c>
      <c r="GOZ24" s="576" t="s">
        <v>1132</v>
      </c>
      <c r="GPA24" s="576" t="s">
        <v>1132</v>
      </c>
      <c r="GPB24" s="576" t="s">
        <v>1132</v>
      </c>
      <c r="GPC24" s="576" t="s">
        <v>1132</v>
      </c>
      <c r="GPD24" s="576" t="s">
        <v>1132</v>
      </c>
      <c r="GPE24" s="576" t="s">
        <v>1132</v>
      </c>
      <c r="GPF24" s="576" t="s">
        <v>1132</v>
      </c>
      <c r="GPG24" s="576" t="s">
        <v>1132</v>
      </c>
      <c r="GPH24" s="576" t="s">
        <v>1132</v>
      </c>
      <c r="GPI24" s="576" t="s">
        <v>1132</v>
      </c>
      <c r="GPJ24" s="576" t="s">
        <v>1132</v>
      </c>
      <c r="GPK24" s="576" t="s">
        <v>1132</v>
      </c>
      <c r="GPL24" s="576" t="s">
        <v>1132</v>
      </c>
      <c r="GPM24" s="576" t="s">
        <v>1132</v>
      </c>
      <c r="GPN24" s="576" t="s">
        <v>1132</v>
      </c>
      <c r="GPO24" s="576" t="s">
        <v>1132</v>
      </c>
      <c r="GPP24" s="576" t="s">
        <v>1132</v>
      </c>
      <c r="GPQ24" s="576" t="s">
        <v>1132</v>
      </c>
      <c r="GPR24" s="576" t="s">
        <v>1132</v>
      </c>
      <c r="GPS24" s="576" t="s">
        <v>1132</v>
      </c>
      <c r="GPT24" s="576" t="s">
        <v>1132</v>
      </c>
      <c r="GPU24" s="576" t="s">
        <v>1132</v>
      </c>
      <c r="GPV24" s="576" t="s">
        <v>1132</v>
      </c>
      <c r="GPW24" s="576" t="s">
        <v>1132</v>
      </c>
      <c r="GPX24" s="576" t="s">
        <v>1132</v>
      </c>
      <c r="GPY24" s="576" t="s">
        <v>1132</v>
      </c>
      <c r="GPZ24" s="576" t="s">
        <v>1132</v>
      </c>
      <c r="GQA24" s="576" t="s">
        <v>1132</v>
      </c>
      <c r="GQB24" s="576" t="s">
        <v>1132</v>
      </c>
      <c r="GQC24" s="576" t="s">
        <v>1132</v>
      </c>
      <c r="GQD24" s="576" t="s">
        <v>1132</v>
      </c>
      <c r="GQE24" s="576" t="s">
        <v>1132</v>
      </c>
      <c r="GQF24" s="576" t="s">
        <v>1132</v>
      </c>
      <c r="GQG24" s="576" t="s">
        <v>1132</v>
      </c>
      <c r="GQH24" s="576" t="s">
        <v>1132</v>
      </c>
      <c r="GQI24" s="576" t="s">
        <v>1132</v>
      </c>
      <c r="GQJ24" s="576" t="s">
        <v>1132</v>
      </c>
      <c r="GQK24" s="576" t="s">
        <v>1132</v>
      </c>
      <c r="GQL24" s="576" t="s">
        <v>1132</v>
      </c>
      <c r="GQM24" s="576" t="s">
        <v>1132</v>
      </c>
      <c r="GQN24" s="576" t="s">
        <v>1132</v>
      </c>
      <c r="GQO24" s="576" t="s">
        <v>1132</v>
      </c>
      <c r="GQP24" s="576" t="s">
        <v>1132</v>
      </c>
      <c r="GQQ24" s="576" t="s">
        <v>1132</v>
      </c>
      <c r="GQR24" s="576" t="s">
        <v>1132</v>
      </c>
      <c r="GQS24" s="576" t="s">
        <v>1132</v>
      </c>
      <c r="GQT24" s="576" t="s">
        <v>1132</v>
      </c>
      <c r="GQU24" s="576" t="s">
        <v>1132</v>
      </c>
      <c r="GQV24" s="576" t="s">
        <v>1132</v>
      </c>
      <c r="GQW24" s="576" t="s">
        <v>1132</v>
      </c>
      <c r="GQX24" s="576" t="s">
        <v>1132</v>
      </c>
      <c r="GQY24" s="576" t="s">
        <v>1132</v>
      </c>
      <c r="GQZ24" s="576" t="s">
        <v>1132</v>
      </c>
      <c r="GRA24" s="576" t="s">
        <v>1132</v>
      </c>
      <c r="GRB24" s="576" t="s">
        <v>1132</v>
      </c>
      <c r="GRC24" s="576" t="s">
        <v>1132</v>
      </c>
      <c r="GRD24" s="576" t="s">
        <v>1132</v>
      </c>
      <c r="GRE24" s="576" t="s">
        <v>1132</v>
      </c>
      <c r="GRF24" s="576" t="s">
        <v>1132</v>
      </c>
      <c r="GRG24" s="576" t="s">
        <v>1132</v>
      </c>
      <c r="GRH24" s="576" t="s">
        <v>1132</v>
      </c>
      <c r="GRI24" s="576" t="s">
        <v>1132</v>
      </c>
      <c r="GRJ24" s="576" t="s">
        <v>1132</v>
      </c>
      <c r="GRK24" s="576" t="s">
        <v>1132</v>
      </c>
      <c r="GRL24" s="576" t="s">
        <v>1132</v>
      </c>
      <c r="GRM24" s="576" t="s">
        <v>1132</v>
      </c>
      <c r="GRN24" s="576" t="s">
        <v>1132</v>
      </c>
      <c r="GRO24" s="576" t="s">
        <v>1132</v>
      </c>
      <c r="GRP24" s="576" t="s">
        <v>1132</v>
      </c>
      <c r="GRQ24" s="576" t="s">
        <v>1132</v>
      </c>
      <c r="GRR24" s="576" t="s">
        <v>1132</v>
      </c>
      <c r="GRS24" s="576" t="s">
        <v>1132</v>
      </c>
      <c r="GRT24" s="576" t="s">
        <v>1132</v>
      </c>
      <c r="GRU24" s="576" t="s">
        <v>1132</v>
      </c>
      <c r="GRV24" s="576" t="s">
        <v>1132</v>
      </c>
      <c r="GRW24" s="576" t="s">
        <v>1132</v>
      </c>
      <c r="GRX24" s="576" t="s">
        <v>1132</v>
      </c>
      <c r="GRY24" s="576" t="s">
        <v>1132</v>
      </c>
      <c r="GRZ24" s="576" t="s">
        <v>1132</v>
      </c>
      <c r="GSA24" s="576" t="s">
        <v>1132</v>
      </c>
      <c r="GSB24" s="576" t="s">
        <v>1132</v>
      </c>
      <c r="GSC24" s="576" t="s">
        <v>1132</v>
      </c>
      <c r="GSD24" s="576" t="s">
        <v>1132</v>
      </c>
      <c r="GSE24" s="576" t="s">
        <v>1132</v>
      </c>
      <c r="GSF24" s="576" t="s">
        <v>1132</v>
      </c>
      <c r="GSG24" s="576" t="s">
        <v>1132</v>
      </c>
      <c r="GSH24" s="576" t="s">
        <v>1132</v>
      </c>
      <c r="GSI24" s="576" t="s">
        <v>1132</v>
      </c>
      <c r="GSJ24" s="576" t="s">
        <v>1132</v>
      </c>
      <c r="GSK24" s="576" t="s">
        <v>1132</v>
      </c>
      <c r="GSL24" s="576" t="s">
        <v>1132</v>
      </c>
      <c r="GSM24" s="576" t="s">
        <v>1132</v>
      </c>
      <c r="GSN24" s="576" t="s">
        <v>1132</v>
      </c>
      <c r="GSO24" s="576" t="s">
        <v>1132</v>
      </c>
      <c r="GSP24" s="576" t="s">
        <v>1132</v>
      </c>
      <c r="GSQ24" s="576" t="s">
        <v>1132</v>
      </c>
      <c r="GSR24" s="576" t="s">
        <v>1132</v>
      </c>
      <c r="GSS24" s="576" t="s">
        <v>1132</v>
      </c>
      <c r="GST24" s="576" t="s">
        <v>1132</v>
      </c>
      <c r="GSU24" s="576" t="s">
        <v>1132</v>
      </c>
      <c r="GSV24" s="576" t="s">
        <v>1132</v>
      </c>
      <c r="GSW24" s="576" t="s">
        <v>1132</v>
      </c>
      <c r="GSX24" s="576" t="s">
        <v>1132</v>
      </c>
      <c r="GSY24" s="576" t="s">
        <v>1132</v>
      </c>
      <c r="GSZ24" s="576" t="s">
        <v>1132</v>
      </c>
      <c r="GTA24" s="576" t="s">
        <v>1132</v>
      </c>
      <c r="GTB24" s="576" t="s">
        <v>1132</v>
      </c>
      <c r="GTC24" s="576" t="s">
        <v>1132</v>
      </c>
      <c r="GTD24" s="576" t="s">
        <v>1132</v>
      </c>
      <c r="GTE24" s="576" t="s">
        <v>1132</v>
      </c>
      <c r="GTF24" s="576" t="s">
        <v>1132</v>
      </c>
      <c r="GTG24" s="576" t="s">
        <v>1132</v>
      </c>
      <c r="GTH24" s="576" t="s">
        <v>1132</v>
      </c>
      <c r="GTI24" s="576" t="s">
        <v>1132</v>
      </c>
      <c r="GTJ24" s="576" t="s">
        <v>1132</v>
      </c>
      <c r="GTK24" s="576" t="s">
        <v>1132</v>
      </c>
      <c r="GTL24" s="576" t="s">
        <v>1132</v>
      </c>
      <c r="GTM24" s="576" t="s">
        <v>1132</v>
      </c>
      <c r="GTN24" s="576" t="s">
        <v>1132</v>
      </c>
      <c r="GTO24" s="576" t="s">
        <v>1132</v>
      </c>
      <c r="GTP24" s="576" t="s">
        <v>1132</v>
      </c>
      <c r="GTQ24" s="576" t="s">
        <v>1132</v>
      </c>
      <c r="GTR24" s="576" t="s">
        <v>1132</v>
      </c>
      <c r="GTS24" s="576" t="s">
        <v>1132</v>
      </c>
      <c r="GTT24" s="576" t="s">
        <v>1132</v>
      </c>
      <c r="GTU24" s="576" t="s">
        <v>1132</v>
      </c>
      <c r="GTV24" s="576" t="s">
        <v>1132</v>
      </c>
      <c r="GTW24" s="576" t="s">
        <v>1132</v>
      </c>
      <c r="GTX24" s="576" t="s">
        <v>1132</v>
      </c>
      <c r="GTY24" s="576" t="s">
        <v>1132</v>
      </c>
      <c r="GTZ24" s="576" t="s">
        <v>1132</v>
      </c>
      <c r="GUA24" s="576" t="s">
        <v>1132</v>
      </c>
      <c r="GUB24" s="576" t="s">
        <v>1132</v>
      </c>
      <c r="GUC24" s="576" t="s">
        <v>1132</v>
      </c>
      <c r="GUD24" s="576" t="s">
        <v>1132</v>
      </c>
      <c r="GUE24" s="576" t="s">
        <v>1132</v>
      </c>
      <c r="GUF24" s="576" t="s">
        <v>1132</v>
      </c>
      <c r="GUG24" s="576" t="s">
        <v>1132</v>
      </c>
      <c r="GUH24" s="576" t="s">
        <v>1132</v>
      </c>
      <c r="GUI24" s="576" t="s">
        <v>1132</v>
      </c>
      <c r="GUJ24" s="576" t="s">
        <v>1132</v>
      </c>
      <c r="GUK24" s="576" t="s">
        <v>1132</v>
      </c>
      <c r="GUL24" s="576" t="s">
        <v>1132</v>
      </c>
      <c r="GUM24" s="576" t="s">
        <v>1132</v>
      </c>
      <c r="GUN24" s="576" t="s">
        <v>1132</v>
      </c>
      <c r="GUO24" s="576" t="s">
        <v>1132</v>
      </c>
      <c r="GUP24" s="576" t="s">
        <v>1132</v>
      </c>
      <c r="GUQ24" s="576" t="s">
        <v>1132</v>
      </c>
      <c r="GUR24" s="576" t="s">
        <v>1132</v>
      </c>
      <c r="GUS24" s="576" t="s">
        <v>1132</v>
      </c>
      <c r="GUT24" s="576" t="s">
        <v>1132</v>
      </c>
      <c r="GUU24" s="576" t="s">
        <v>1132</v>
      </c>
      <c r="GUV24" s="576" t="s">
        <v>1132</v>
      </c>
      <c r="GUW24" s="576" t="s">
        <v>1132</v>
      </c>
      <c r="GUX24" s="576" t="s">
        <v>1132</v>
      </c>
      <c r="GUY24" s="576" t="s">
        <v>1132</v>
      </c>
      <c r="GUZ24" s="576" t="s">
        <v>1132</v>
      </c>
      <c r="GVA24" s="576" t="s">
        <v>1132</v>
      </c>
      <c r="GVB24" s="576" t="s">
        <v>1132</v>
      </c>
      <c r="GVC24" s="576" t="s">
        <v>1132</v>
      </c>
      <c r="GVD24" s="576" t="s">
        <v>1132</v>
      </c>
      <c r="GVE24" s="576" t="s">
        <v>1132</v>
      </c>
      <c r="GVF24" s="576" t="s">
        <v>1132</v>
      </c>
      <c r="GVG24" s="576" t="s">
        <v>1132</v>
      </c>
      <c r="GVH24" s="576" t="s">
        <v>1132</v>
      </c>
      <c r="GVI24" s="576" t="s">
        <v>1132</v>
      </c>
      <c r="GVJ24" s="576" t="s">
        <v>1132</v>
      </c>
      <c r="GVK24" s="576" t="s">
        <v>1132</v>
      </c>
      <c r="GVL24" s="576" t="s">
        <v>1132</v>
      </c>
      <c r="GVM24" s="576" t="s">
        <v>1132</v>
      </c>
      <c r="GVN24" s="576" t="s">
        <v>1132</v>
      </c>
      <c r="GVO24" s="576" t="s">
        <v>1132</v>
      </c>
      <c r="GVP24" s="576" t="s">
        <v>1132</v>
      </c>
      <c r="GVQ24" s="576" t="s">
        <v>1132</v>
      </c>
      <c r="GVR24" s="576" t="s">
        <v>1132</v>
      </c>
      <c r="GVS24" s="576" t="s">
        <v>1132</v>
      </c>
      <c r="GVT24" s="576" t="s">
        <v>1132</v>
      </c>
      <c r="GVU24" s="576" t="s">
        <v>1132</v>
      </c>
      <c r="GVV24" s="576" t="s">
        <v>1132</v>
      </c>
      <c r="GVW24" s="576" t="s">
        <v>1132</v>
      </c>
      <c r="GVX24" s="576" t="s">
        <v>1132</v>
      </c>
      <c r="GVY24" s="576" t="s">
        <v>1132</v>
      </c>
      <c r="GVZ24" s="576" t="s">
        <v>1132</v>
      </c>
      <c r="GWA24" s="576" t="s">
        <v>1132</v>
      </c>
      <c r="GWB24" s="576" t="s">
        <v>1132</v>
      </c>
      <c r="GWC24" s="576" t="s">
        <v>1132</v>
      </c>
      <c r="GWD24" s="576" t="s">
        <v>1132</v>
      </c>
      <c r="GWE24" s="576" t="s">
        <v>1132</v>
      </c>
      <c r="GWF24" s="576" t="s">
        <v>1132</v>
      </c>
      <c r="GWG24" s="576" t="s">
        <v>1132</v>
      </c>
      <c r="GWH24" s="576" t="s">
        <v>1132</v>
      </c>
      <c r="GWI24" s="576" t="s">
        <v>1132</v>
      </c>
      <c r="GWJ24" s="576" t="s">
        <v>1132</v>
      </c>
      <c r="GWK24" s="576" t="s">
        <v>1132</v>
      </c>
      <c r="GWL24" s="576" t="s">
        <v>1132</v>
      </c>
      <c r="GWM24" s="576" t="s">
        <v>1132</v>
      </c>
      <c r="GWN24" s="576" t="s">
        <v>1132</v>
      </c>
      <c r="GWO24" s="576" t="s">
        <v>1132</v>
      </c>
      <c r="GWP24" s="576" t="s">
        <v>1132</v>
      </c>
      <c r="GWQ24" s="576" t="s">
        <v>1132</v>
      </c>
      <c r="GWR24" s="576" t="s">
        <v>1132</v>
      </c>
      <c r="GWS24" s="576" t="s">
        <v>1132</v>
      </c>
      <c r="GWT24" s="576" t="s">
        <v>1132</v>
      </c>
      <c r="GWU24" s="576" t="s">
        <v>1132</v>
      </c>
      <c r="GWV24" s="576" t="s">
        <v>1132</v>
      </c>
      <c r="GWW24" s="576" t="s">
        <v>1132</v>
      </c>
      <c r="GWX24" s="576" t="s">
        <v>1132</v>
      </c>
      <c r="GWY24" s="576" t="s">
        <v>1132</v>
      </c>
      <c r="GWZ24" s="576" t="s">
        <v>1132</v>
      </c>
      <c r="GXA24" s="576" t="s">
        <v>1132</v>
      </c>
      <c r="GXB24" s="576" t="s">
        <v>1132</v>
      </c>
      <c r="GXC24" s="576" t="s">
        <v>1132</v>
      </c>
      <c r="GXD24" s="576" t="s">
        <v>1132</v>
      </c>
      <c r="GXE24" s="576" t="s">
        <v>1132</v>
      </c>
      <c r="GXF24" s="576" t="s">
        <v>1132</v>
      </c>
      <c r="GXG24" s="576" t="s">
        <v>1132</v>
      </c>
      <c r="GXH24" s="576" t="s">
        <v>1132</v>
      </c>
      <c r="GXI24" s="576" t="s">
        <v>1132</v>
      </c>
      <c r="GXJ24" s="576" t="s">
        <v>1132</v>
      </c>
      <c r="GXK24" s="576" t="s">
        <v>1132</v>
      </c>
      <c r="GXL24" s="576" t="s">
        <v>1132</v>
      </c>
      <c r="GXM24" s="576" t="s">
        <v>1132</v>
      </c>
      <c r="GXN24" s="576" t="s">
        <v>1132</v>
      </c>
      <c r="GXO24" s="576" t="s">
        <v>1132</v>
      </c>
      <c r="GXP24" s="576" t="s">
        <v>1132</v>
      </c>
      <c r="GXQ24" s="576" t="s">
        <v>1132</v>
      </c>
      <c r="GXR24" s="576" t="s">
        <v>1132</v>
      </c>
      <c r="GXS24" s="576" t="s">
        <v>1132</v>
      </c>
      <c r="GXT24" s="576" t="s">
        <v>1132</v>
      </c>
      <c r="GXU24" s="576" t="s">
        <v>1132</v>
      </c>
      <c r="GXV24" s="576" t="s">
        <v>1132</v>
      </c>
      <c r="GXW24" s="576" t="s">
        <v>1132</v>
      </c>
      <c r="GXX24" s="576" t="s">
        <v>1132</v>
      </c>
      <c r="GXY24" s="576" t="s">
        <v>1132</v>
      </c>
      <c r="GXZ24" s="576" t="s">
        <v>1132</v>
      </c>
      <c r="GYA24" s="576" t="s">
        <v>1132</v>
      </c>
      <c r="GYB24" s="576" t="s">
        <v>1132</v>
      </c>
      <c r="GYC24" s="576" t="s">
        <v>1132</v>
      </c>
      <c r="GYD24" s="576" t="s">
        <v>1132</v>
      </c>
      <c r="GYE24" s="576" t="s">
        <v>1132</v>
      </c>
      <c r="GYF24" s="576" t="s">
        <v>1132</v>
      </c>
      <c r="GYG24" s="576" t="s">
        <v>1132</v>
      </c>
      <c r="GYH24" s="576" t="s">
        <v>1132</v>
      </c>
      <c r="GYI24" s="576" t="s">
        <v>1132</v>
      </c>
      <c r="GYJ24" s="576" t="s">
        <v>1132</v>
      </c>
      <c r="GYK24" s="576" t="s">
        <v>1132</v>
      </c>
      <c r="GYL24" s="576" t="s">
        <v>1132</v>
      </c>
      <c r="GYM24" s="576" t="s">
        <v>1132</v>
      </c>
      <c r="GYN24" s="576" t="s">
        <v>1132</v>
      </c>
      <c r="GYO24" s="576" t="s">
        <v>1132</v>
      </c>
      <c r="GYP24" s="576" t="s">
        <v>1132</v>
      </c>
      <c r="GYQ24" s="576" t="s">
        <v>1132</v>
      </c>
      <c r="GYR24" s="576" t="s">
        <v>1132</v>
      </c>
      <c r="GYS24" s="576" t="s">
        <v>1132</v>
      </c>
      <c r="GYT24" s="576" t="s">
        <v>1132</v>
      </c>
      <c r="GYU24" s="576" t="s">
        <v>1132</v>
      </c>
      <c r="GYV24" s="576" t="s">
        <v>1132</v>
      </c>
      <c r="GYW24" s="576" t="s">
        <v>1132</v>
      </c>
      <c r="GYX24" s="576" t="s">
        <v>1132</v>
      </c>
      <c r="GYY24" s="576" t="s">
        <v>1132</v>
      </c>
      <c r="GYZ24" s="576" t="s">
        <v>1132</v>
      </c>
      <c r="GZA24" s="576" t="s">
        <v>1132</v>
      </c>
      <c r="GZB24" s="576" t="s">
        <v>1132</v>
      </c>
      <c r="GZC24" s="576" t="s">
        <v>1132</v>
      </c>
      <c r="GZD24" s="576" t="s">
        <v>1132</v>
      </c>
      <c r="GZE24" s="576" t="s">
        <v>1132</v>
      </c>
      <c r="GZF24" s="576" t="s">
        <v>1132</v>
      </c>
      <c r="GZG24" s="576" t="s">
        <v>1132</v>
      </c>
      <c r="GZH24" s="576" t="s">
        <v>1132</v>
      </c>
      <c r="GZI24" s="576" t="s">
        <v>1132</v>
      </c>
      <c r="GZJ24" s="576" t="s">
        <v>1132</v>
      </c>
      <c r="GZK24" s="576" t="s">
        <v>1132</v>
      </c>
      <c r="GZL24" s="576" t="s">
        <v>1132</v>
      </c>
      <c r="GZM24" s="576" t="s">
        <v>1132</v>
      </c>
      <c r="GZN24" s="576" t="s">
        <v>1132</v>
      </c>
      <c r="GZO24" s="576" t="s">
        <v>1132</v>
      </c>
      <c r="GZP24" s="576" t="s">
        <v>1132</v>
      </c>
      <c r="GZQ24" s="576" t="s">
        <v>1132</v>
      </c>
      <c r="GZR24" s="576" t="s">
        <v>1132</v>
      </c>
      <c r="GZS24" s="576" t="s">
        <v>1132</v>
      </c>
      <c r="GZT24" s="576" t="s">
        <v>1132</v>
      </c>
      <c r="GZU24" s="576" t="s">
        <v>1132</v>
      </c>
      <c r="GZV24" s="576" t="s">
        <v>1132</v>
      </c>
      <c r="GZW24" s="576" t="s">
        <v>1132</v>
      </c>
      <c r="GZX24" s="576" t="s">
        <v>1132</v>
      </c>
      <c r="GZY24" s="576" t="s">
        <v>1132</v>
      </c>
      <c r="GZZ24" s="576" t="s">
        <v>1132</v>
      </c>
      <c r="HAA24" s="576" t="s">
        <v>1132</v>
      </c>
      <c r="HAB24" s="576" t="s">
        <v>1132</v>
      </c>
      <c r="HAC24" s="576" t="s">
        <v>1132</v>
      </c>
      <c r="HAD24" s="576" t="s">
        <v>1132</v>
      </c>
      <c r="HAE24" s="576" t="s">
        <v>1132</v>
      </c>
      <c r="HAF24" s="576" t="s">
        <v>1132</v>
      </c>
      <c r="HAG24" s="576" t="s">
        <v>1132</v>
      </c>
      <c r="HAH24" s="576" t="s">
        <v>1132</v>
      </c>
      <c r="HAI24" s="576" t="s">
        <v>1132</v>
      </c>
      <c r="HAJ24" s="576" t="s">
        <v>1132</v>
      </c>
      <c r="HAK24" s="576" t="s">
        <v>1132</v>
      </c>
      <c r="HAL24" s="576" t="s">
        <v>1132</v>
      </c>
      <c r="HAM24" s="576" t="s">
        <v>1132</v>
      </c>
      <c r="HAN24" s="576" t="s">
        <v>1132</v>
      </c>
      <c r="HAO24" s="576" t="s">
        <v>1132</v>
      </c>
      <c r="HAP24" s="576" t="s">
        <v>1132</v>
      </c>
      <c r="HAQ24" s="576" t="s">
        <v>1132</v>
      </c>
      <c r="HAR24" s="576" t="s">
        <v>1132</v>
      </c>
      <c r="HAS24" s="576" t="s">
        <v>1132</v>
      </c>
      <c r="HAT24" s="576" t="s">
        <v>1132</v>
      </c>
      <c r="HAU24" s="576" t="s">
        <v>1132</v>
      </c>
      <c r="HAV24" s="576" t="s">
        <v>1132</v>
      </c>
      <c r="HAW24" s="576" t="s">
        <v>1132</v>
      </c>
      <c r="HAX24" s="576" t="s">
        <v>1132</v>
      </c>
      <c r="HAY24" s="576" t="s">
        <v>1132</v>
      </c>
      <c r="HAZ24" s="576" t="s">
        <v>1132</v>
      </c>
      <c r="HBA24" s="576" t="s">
        <v>1132</v>
      </c>
      <c r="HBB24" s="576" t="s">
        <v>1132</v>
      </c>
      <c r="HBC24" s="576" t="s">
        <v>1132</v>
      </c>
      <c r="HBD24" s="576" t="s">
        <v>1132</v>
      </c>
      <c r="HBE24" s="576" t="s">
        <v>1132</v>
      </c>
      <c r="HBF24" s="576" t="s">
        <v>1132</v>
      </c>
      <c r="HBG24" s="576" t="s">
        <v>1132</v>
      </c>
      <c r="HBH24" s="576" t="s">
        <v>1132</v>
      </c>
      <c r="HBI24" s="576" t="s">
        <v>1132</v>
      </c>
      <c r="HBJ24" s="576" t="s">
        <v>1132</v>
      </c>
      <c r="HBK24" s="576" t="s">
        <v>1132</v>
      </c>
      <c r="HBL24" s="576" t="s">
        <v>1132</v>
      </c>
      <c r="HBM24" s="576" t="s">
        <v>1132</v>
      </c>
      <c r="HBN24" s="576" t="s">
        <v>1132</v>
      </c>
      <c r="HBO24" s="576" t="s">
        <v>1132</v>
      </c>
      <c r="HBP24" s="576" t="s">
        <v>1132</v>
      </c>
      <c r="HBQ24" s="576" t="s">
        <v>1132</v>
      </c>
      <c r="HBR24" s="576" t="s">
        <v>1132</v>
      </c>
      <c r="HBS24" s="576" t="s">
        <v>1132</v>
      </c>
      <c r="HBT24" s="576" t="s">
        <v>1132</v>
      </c>
      <c r="HBU24" s="576" t="s">
        <v>1132</v>
      </c>
      <c r="HBV24" s="576" t="s">
        <v>1132</v>
      </c>
      <c r="HBW24" s="576" t="s">
        <v>1132</v>
      </c>
      <c r="HBX24" s="576" t="s">
        <v>1132</v>
      </c>
      <c r="HBY24" s="576" t="s">
        <v>1132</v>
      </c>
      <c r="HBZ24" s="576" t="s">
        <v>1132</v>
      </c>
      <c r="HCA24" s="576" t="s">
        <v>1132</v>
      </c>
      <c r="HCB24" s="576" t="s">
        <v>1132</v>
      </c>
      <c r="HCC24" s="576" t="s">
        <v>1132</v>
      </c>
      <c r="HCD24" s="576" t="s">
        <v>1132</v>
      </c>
      <c r="HCE24" s="576" t="s">
        <v>1132</v>
      </c>
      <c r="HCF24" s="576" t="s">
        <v>1132</v>
      </c>
      <c r="HCG24" s="576" t="s">
        <v>1132</v>
      </c>
      <c r="HCH24" s="576" t="s">
        <v>1132</v>
      </c>
      <c r="HCI24" s="576" t="s">
        <v>1132</v>
      </c>
      <c r="HCJ24" s="576" t="s">
        <v>1132</v>
      </c>
      <c r="HCK24" s="576" t="s">
        <v>1132</v>
      </c>
      <c r="HCL24" s="576" t="s">
        <v>1132</v>
      </c>
      <c r="HCM24" s="576" t="s">
        <v>1132</v>
      </c>
      <c r="HCN24" s="576" t="s">
        <v>1132</v>
      </c>
      <c r="HCO24" s="576" t="s">
        <v>1132</v>
      </c>
      <c r="HCP24" s="576" t="s">
        <v>1132</v>
      </c>
      <c r="HCQ24" s="576" t="s">
        <v>1132</v>
      </c>
      <c r="HCR24" s="576" t="s">
        <v>1132</v>
      </c>
      <c r="HCS24" s="576" t="s">
        <v>1132</v>
      </c>
      <c r="HCT24" s="576" t="s">
        <v>1132</v>
      </c>
      <c r="HCU24" s="576" t="s">
        <v>1132</v>
      </c>
      <c r="HCV24" s="576" t="s">
        <v>1132</v>
      </c>
      <c r="HCW24" s="576" t="s">
        <v>1132</v>
      </c>
      <c r="HCX24" s="576" t="s">
        <v>1132</v>
      </c>
      <c r="HCY24" s="576" t="s">
        <v>1132</v>
      </c>
      <c r="HCZ24" s="576" t="s">
        <v>1132</v>
      </c>
      <c r="HDA24" s="576" t="s">
        <v>1132</v>
      </c>
      <c r="HDB24" s="576" t="s">
        <v>1132</v>
      </c>
      <c r="HDC24" s="576" t="s">
        <v>1132</v>
      </c>
      <c r="HDD24" s="576" t="s">
        <v>1132</v>
      </c>
      <c r="HDE24" s="576" t="s">
        <v>1132</v>
      </c>
      <c r="HDF24" s="576" t="s">
        <v>1132</v>
      </c>
      <c r="HDG24" s="576" t="s">
        <v>1132</v>
      </c>
      <c r="HDH24" s="576" t="s">
        <v>1132</v>
      </c>
      <c r="HDI24" s="576" t="s">
        <v>1132</v>
      </c>
      <c r="HDJ24" s="576" t="s">
        <v>1132</v>
      </c>
      <c r="HDK24" s="576" t="s">
        <v>1132</v>
      </c>
      <c r="HDL24" s="576" t="s">
        <v>1132</v>
      </c>
      <c r="HDM24" s="576" t="s">
        <v>1132</v>
      </c>
      <c r="HDN24" s="576" t="s">
        <v>1132</v>
      </c>
      <c r="HDO24" s="576" t="s">
        <v>1132</v>
      </c>
      <c r="HDP24" s="576" t="s">
        <v>1132</v>
      </c>
      <c r="HDQ24" s="576" t="s">
        <v>1132</v>
      </c>
      <c r="HDR24" s="576" t="s">
        <v>1132</v>
      </c>
      <c r="HDS24" s="576" t="s">
        <v>1132</v>
      </c>
      <c r="HDT24" s="576" t="s">
        <v>1132</v>
      </c>
      <c r="HDU24" s="576" t="s">
        <v>1132</v>
      </c>
      <c r="HDV24" s="576" t="s">
        <v>1132</v>
      </c>
      <c r="HDW24" s="576" t="s">
        <v>1132</v>
      </c>
      <c r="HDX24" s="576" t="s">
        <v>1132</v>
      </c>
      <c r="HDY24" s="576" t="s">
        <v>1132</v>
      </c>
      <c r="HDZ24" s="576" t="s">
        <v>1132</v>
      </c>
      <c r="HEA24" s="576" t="s">
        <v>1132</v>
      </c>
      <c r="HEB24" s="576" t="s">
        <v>1132</v>
      </c>
      <c r="HEC24" s="576" t="s">
        <v>1132</v>
      </c>
      <c r="HED24" s="576" t="s">
        <v>1132</v>
      </c>
      <c r="HEE24" s="576" t="s">
        <v>1132</v>
      </c>
      <c r="HEF24" s="576" t="s">
        <v>1132</v>
      </c>
      <c r="HEG24" s="576" t="s">
        <v>1132</v>
      </c>
      <c r="HEH24" s="576" t="s">
        <v>1132</v>
      </c>
      <c r="HEI24" s="576" t="s">
        <v>1132</v>
      </c>
      <c r="HEJ24" s="576" t="s">
        <v>1132</v>
      </c>
      <c r="HEK24" s="576" t="s">
        <v>1132</v>
      </c>
      <c r="HEL24" s="576" t="s">
        <v>1132</v>
      </c>
      <c r="HEM24" s="576" t="s">
        <v>1132</v>
      </c>
      <c r="HEN24" s="576" t="s">
        <v>1132</v>
      </c>
      <c r="HEO24" s="576" t="s">
        <v>1132</v>
      </c>
      <c r="HEP24" s="576" t="s">
        <v>1132</v>
      </c>
      <c r="HEQ24" s="576" t="s">
        <v>1132</v>
      </c>
      <c r="HER24" s="576" t="s">
        <v>1132</v>
      </c>
      <c r="HES24" s="576" t="s">
        <v>1132</v>
      </c>
      <c r="HET24" s="576" t="s">
        <v>1132</v>
      </c>
      <c r="HEU24" s="576" t="s">
        <v>1132</v>
      </c>
      <c r="HEV24" s="576" t="s">
        <v>1132</v>
      </c>
      <c r="HEW24" s="576" t="s">
        <v>1132</v>
      </c>
      <c r="HEX24" s="576" t="s">
        <v>1132</v>
      </c>
      <c r="HEY24" s="576" t="s">
        <v>1132</v>
      </c>
      <c r="HEZ24" s="576" t="s">
        <v>1132</v>
      </c>
      <c r="HFA24" s="576" t="s">
        <v>1132</v>
      </c>
      <c r="HFB24" s="576" t="s">
        <v>1132</v>
      </c>
      <c r="HFC24" s="576" t="s">
        <v>1132</v>
      </c>
      <c r="HFD24" s="576" t="s">
        <v>1132</v>
      </c>
      <c r="HFE24" s="576" t="s">
        <v>1132</v>
      </c>
      <c r="HFF24" s="576" t="s">
        <v>1132</v>
      </c>
      <c r="HFG24" s="576" t="s">
        <v>1132</v>
      </c>
      <c r="HFH24" s="576" t="s">
        <v>1132</v>
      </c>
      <c r="HFI24" s="576" t="s">
        <v>1132</v>
      </c>
      <c r="HFJ24" s="576" t="s">
        <v>1132</v>
      </c>
      <c r="HFK24" s="576" t="s">
        <v>1132</v>
      </c>
      <c r="HFL24" s="576" t="s">
        <v>1132</v>
      </c>
      <c r="HFM24" s="576" t="s">
        <v>1132</v>
      </c>
      <c r="HFN24" s="576" t="s">
        <v>1132</v>
      </c>
      <c r="HFO24" s="576" t="s">
        <v>1132</v>
      </c>
      <c r="HFP24" s="576" t="s">
        <v>1132</v>
      </c>
      <c r="HFQ24" s="576" t="s">
        <v>1132</v>
      </c>
      <c r="HFR24" s="576" t="s">
        <v>1132</v>
      </c>
      <c r="HFS24" s="576" t="s">
        <v>1132</v>
      </c>
      <c r="HFT24" s="576" t="s">
        <v>1132</v>
      </c>
      <c r="HFU24" s="576" t="s">
        <v>1132</v>
      </c>
      <c r="HFV24" s="576" t="s">
        <v>1132</v>
      </c>
      <c r="HFW24" s="576" t="s">
        <v>1132</v>
      </c>
      <c r="HFX24" s="576" t="s">
        <v>1132</v>
      </c>
      <c r="HFY24" s="576" t="s">
        <v>1132</v>
      </c>
      <c r="HFZ24" s="576" t="s">
        <v>1132</v>
      </c>
      <c r="HGA24" s="576" t="s">
        <v>1132</v>
      </c>
      <c r="HGB24" s="576" t="s">
        <v>1132</v>
      </c>
      <c r="HGC24" s="576" t="s">
        <v>1132</v>
      </c>
      <c r="HGD24" s="576" t="s">
        <v>1132</v>
      </c>
      <c r="HGE24" s="576" t="s">
        <v>1132</v>
      </c>
      <c r="HGF24" s="576" t="s">
        <v>1132</v>
      </c>
      <c r="HGG24" s="576" t="s">
        <v>1132</v>
      </c>
      <c r="HGH24" s="576" t="s">
        <v>1132</v>
      </c>
      <c r="HGI24" s="576" t="s">
        <v>1132</v>
      </c>
      <c r="HGJ24" s="576" t="s">
        <v>1132</v>
      </c>
      <c r="HGK24" s="576" t="s">
        <v>1132</v>
      </c>
      <c r="HGL24" s="576" t="s">
        <v>1132</v>
      </c>
      <c r="HGM24" s="576" t="s">
        <v>1132</v>
      </c>
      <c r="HGN24" s="576" t="s">
        <v>1132</v>
      </c>
      <c r="HGO24" s="576" t="s">
        <v>1132</v>
      </c>
      <c r="HGP24" s="576" t="s">
        <v>1132</v>
      </c>
      <c r="HGQ24" s="576" t="s">
        <v>1132</v>
      </c>
      <c r="HGR24" s="576" t="s">
        <v>1132</v>
      </c>
      <c r="HGS24" s="576" t="s">
        <v>1132</v>
      </c>
      <c r="HGT24" s="576" t="s">
        <v>1132</v>
      </c>
      <c r="HGU24" s="576" t="s">
        <v>1132</v>
      </c>
      <c r="HGV24" s="576" t="s">
        <v>1132</v>
      </c>
      <c r="HGW24" s="576" t="s">
        <v>1132</v>
      </c>
      <c r="HGX24" s="576" t="s">
        <v>1132</v>
      </c>
      <c r="HGY24" s="576" t="s">
        <v>1132</v>
      </c>
      <c r="HGZ24" s="576" t="s">
        <v>1132</v>
      </c>
      <c r="HHA24" s="576" t="s">
        <v>1132</v>
      </c>
      <c r="HHB24" s="576" t="s">
        <v>1132</v>
      </c>
      <c r="HHC24" s="576" t="s">
        <v>1132</v>
      </c>
      <c r="HHD24" s="576" t="s">
        <v>1132</v>
      </c>
      <c r="HHE24" s="576" t="s">
        <v>1132</v>
      </c>
      <c r="HHF24" s="576" t="s">
        <v>1132</v>
      </c>
      <c r="HHG24" s="576" t="s">
        <v>1132</v>
      </c>
      <c r="HHH24" s="576" t="s">
        <v>1132</v>
      </c>
      <c r="HHI24" s="576" t="s">
        <v>1132</v>
      </c>
      <c r="HHJ24" s="576" t="s">
        <v>1132</v>
      </c>
      <c r="HHK24" s="576" t="s">
        <v>1132</v>
      </c>
      <c r="HHL24" s="576" t="s">
        <v>1132</v>
      </c>
      <c r="HHM24" s="576" t="s">
        <v>1132</v>
      </c>
      <c r="HHN24" s="576" t="s">
        <v>1132</v>
      </c>
      <c r="HHO24" s="576" t="s">
        <v>1132</v>
      </c>
      <c r="HHP24" s="576" t="s">
        <v>1132</v>
      </c>
      <c r="HHQ24" s="576" t="s">
        <v>1132</v>
      </c>
      <c r="HHR24" s="576" t="s">
        <v>1132</v>
      </c>
      <c r="HHS24" s="576" t="s">
        <v>1132</v>
      </c>
      <c r="HHT24" s="576" t="s">
        <v>1132</v>
      </c>
      <c r="HHU24" s="576" t="s">
        <v>1132</v>
      </c>
      <c r="HHV24" s="576" t="s">
        <v>1132</v>
      </c>
      <c r="HHW24" s="576" t="s">
        <v>1132</v>
      </c>
      <c r="HHX24" s="576" t="s">
        <v>1132</v>
      </c>
      <c r="HHY24" s="576" t="s">
        <v>1132</v>
      </c>
      <c r="HHZ24" s="576" t="s">
        <v>1132</v>
      </c>
      <c r="HIA24" s="576" t="s">
        <v>1132</v>
      </c>
      <c r="HIB24" s="576" t="s">
        <v>1132</v>
      </c>
      <c r="HIC24" s="576" t="s">
        <v>1132</v>
      </c>
      <c r="HID24" s="576" t="s">
        <v>1132</v>
      </c>
      <c r="HIE24" s="576" t="s">
        <v>1132</v>
      </c>
      <c r="HIF24" s="576" t="s">
        <v>1132</v>
      </c>
      <c r="HIG24" s="576" t="s">
        <v>1132</v>
      </c>
      <c r="HIH24" s="576" t="s">
        <v>1132</v>
      </c>
      <c r="HII24" s="576" t="s">
        <v>1132</v>
      </c>
      <c r="HIJ24" s="576" t="s">
        <v>1132</v>
      </c>
      <c r="HIK24" s="576" t="s">
        <v>1132</v>
      </c>
      <c r="HIL24" s="576" t="s">
        <v>1132</v>
      </c>
      <c r="HIM24" s="576" t="s">
        <v>1132</v>
      </c>
      <c r="HIN24" s="576" t="s">
        <v>1132</v>
      </c>
      <c r="HIO24" s="576" t="s">
        <v>1132</v>
      </c>
      <c r="HIP24" s="576" t="s">
        <v>1132</v>
      </c>
      <c r="HIQ24" s="576" t="s">
        <v>1132</v>
      </c>
      <c r="HIR24" s="576" t="s">
        <v>1132</v>
      </c>
      <c r="HIS24" s="576" t="s">
        <v>1132</v>
      </c>
      <c r="HIT24" s="576" t="s">
        <v>1132</v>
      </c>
      <c r="HIU24" s="576" t="s">
        <v>1132</v>
      </c>
      <c r="HIV24" s="576" t="s">
        <v>1132</v>
      </c>
      <c r="HIW24" s="576" t="s">
        <v>1132</v>
      </c>
      <c r="HIX24" s="576" t="s">
        <v>1132</v>
      </c>
      <c r="HIY24" s="576" t="s">
        <v>1132</v>
      </c>
      <c r="HIZ24" s="576" t="s">
        <v>1132</v>
      </c>
      <c r="HJA24" s="576" t="s">
        <v>1132</v>
      </c>
      <c r="HJB24" s="576" t="s">
        <v>1132</v>
      </c>
      <c r="HJC24" s="576" t="s">
        <v>1132</v>
      </c>
      <c r="HJD24" s="576" t="s">
        <v>1132</v>
      </c>
      <c r="HJE24" s="576" t="s">
        <v>1132</v>
      </c>
      <c r="HJF24" s="576" t="s">
        <v>1132</v>
      </c>
      <c r="HJG24" s="576" t="s">
        <v>1132</v>
      </c>
      <c r="HJH24" s="576" t="s">
        <v>1132</v>
      </c>
      <c r="HJI24" s="576" t="s">
        <v>1132</v>
      </c>
      <c r="HJJ24" s="576" t="s">
        <v>1132</v>
      </c>
      <c r="HJK24" s="576" t="s">
        <v>1132</v>
      </c>
      <c r="HJL24" s="576" t="s">
        <v>1132</v>
      </c>
      <c r="HJM24" s="576" t="s">
        <v>1132</v>
      </c>
      <c r="HJN24" s="576" t="s">
        <v>1132</v>
      </c>
      <c r="HJO24" s="576" t="s">
        <v>1132</v>
      </c>
      <c r="HJP24" s="576" t="s">
        <v>1132</v>
      </c>
      <c r="HJQ24" s="576" t="s">
        <v>1132</v>
      </c>
      <c r="HJR24" s="576" t="s">
        <v>1132</v>
      </c>
      <c r="HJS24" s="576" t="s">
        <v>1132</v>
      </c>
      <c r="HJT24" s="576" t="s">
        <v>1132</v>
      </c>
      <c r="HJU24" s="576" t="s">
        <v>1132</v>
      </c>
      <c r="HJV24" s="576" t="s">
        <v>1132</v>
      </c>
      <c r="HJW24" s="576" t="s">
        <v>1132</v>
      </c>
      <c r="HJX24" s="576" t="s">
        <v>1132</v>
      </c>
      <c r="HJY24" s="576" t="s">
        <v>1132</v>
      </c>
      <c r="HJZ24" s="576" t="s">
        <v>1132</v>
      </c>
      <c r="HKA24" s="576" t="s">
        <v>1132</v>
      </c>
      <c r="HKB24" s="576" t="s">
        <v>1132</v>
      </c>
      <c r="HKC24" s="576" t="s">
        <v>1132</v>
      </c>
      <c r="HKD24" s="576" t="s">
        <v>1132</v>
      </c>
      <c r="HKE24" s="576" t="s">
        <v>1132</v>
      </c>
      <c r="HKF24" s="576" t="s">
        <v>1132</v>
      </c>
      <c r="HKG24" s="576" t="s">
        <v>1132</v>
      </c>
      <c r="HKH24" s="576" t="s">
        <v>1132</v>
      </c>
      <c r="HKI24" s="576" t="s">
        <v>1132</v>
      </c>
      <c r="HKJ24" s="576" t="s">
        <v>1132</v>
      </c>
      <c r="HKK24" s="576" t="s">
        <v>1132</v>
      </c>
      <c r="HKL24" s="576" t="s">
        <v>1132</v>
      </c>
      <c r="HKM24" s="576" t="s">
        <v>1132</v>
      </c>
      <c r="HKN24" s="576" t="s">
        <v>1132</v>
      </c>
      <c r="HKO24" s="576" t="s">
        <v>1132</v>
      </c>
      <c r="HKP24" s="576" t="s">
        <v>1132</v>
      </c>
      <c r="HKQ24" s="576" t="s">
        <v>1132</v>
      </c>
      <c r="HKR24" s="576" t="s">
        <v>1132</v>
      </c>
      <c r="HKS24" s="576" t="s">
        <v>1132</v>
      </c>
      <c r="HKT24" s="576" t="s">
        <v>1132</v>
      </c>
      <c r="HKU24" s="576" t="s">
        <v>1132</v>
      </c>
      <c r="HKV24" s="576" t="s">
        <v>1132</v>
      </c>
      <c r="HKW24" s="576" t="s">
        <v>1132</v>
      </c>
      <c r="HKX24" s="576" t="s">
        <v>1132</v>
      </c>
      <c r="HKY24" s="576" t="s">
        <v>1132</v>
      </c>
      <c r="HKZ24" s="576" t="s">
        <v>1132</v>
      </c>
      <c r="HLA24" s="576" t="s">
        <v>1132</v>
      </c>
      <c r="HLB24" s="576" t="s">
        <v>1132</v>
      </c>
      <c r="HLC24" s="576" t="s">
        <v>1132</v>
      </c>
      <c r="HLD24" s="576" t="s">
        <v>1132</v>
      </c>
      <c r="HLE24" s="576" t="s">
        <v>1132</v>
      </c>
      <c r="HLF24" s="576" t="s">
        <v>1132</v>
      </c>
      <c r="HLG24" s="576" t="s">
        <v>1132</v>
      </c>
      <c r="HLH24" s="576" t="s">
        <v>1132</v>
      </c>
      <c r="HLI24" s="576" t="s">
        <v>1132</v>
      </c>
      <c r="HLJ24" s="576" t="s">
        <v>1132</v>
      </c>
      <c r="HLK24" s="576" t="s">
        <v>1132</v>
      </c>
      <c r="HLL24" s="576" t="s">
        <v>1132</v>
      </c>
      <c r="HLM24" s="576" t="s">
        <v>1132</v>
      </c>
      <c r="HLN24" s="576" t="s">
        <v>1132</v>
      </c>
      <c r="HLO24" s="576" t="s">
        <v>1132</v>
      </c>
      <c r="HLP24" s="576" t="s">
        <v>1132</v>
      </c>
      <c r="HLQ24" s="576" t="s">
        <v>1132</v>
      </c>
      <c r="HLR24" s="576" t="s">
        <v>1132</v>
      </c>
      <c r="HLS24" s="576" t="s">
        <v>1132</v>
      </c>
      <c r="HLT24" s="576" t="s">
        <v>1132</v>
      </c>
      <c r="HLU24" s="576" t="s">
        <v>1132</v>
      </c>
      <c r="HLV24" s="576" t="s">
        <v>1132</v>
      </c>
      <c r="HLW24" s="576" t="s">
        <v>1132</v>
      </c>
      <c r="HLX24" s="576" t="s">
        <v>1132</v>
      </c>
      <c r="HLY24" s="576" t="s">
        <v>1132</v>
      </c>
      <c r="HLZ24" s="576" t="s">
        <v>1132</v>
      </c>
      <c r="HMA24" s="576" t="s">
        <v>1132</v>
      </c>
      <c r="HMB24" s="576" t="s">
        <v>1132</v>
      </c>
      <c r="HMC24" s="576" t="s">
        <v>1132</v>
      </c>
      <c r="HMD24" s="576" t="s">
        <v>1132</v>
      </c>
      <c r="HME24" s="576" t="s">
        <v>1132</v>
      </c>
      <c r="HMF24" s="576" t="s">
        <v>1132</v>
      </c>
      <c r="HMG24" s="576" t="s">
        <v>1132</v>
      </c>
      <c r="HMH24" s="576" t="s">
        <v>1132</v>
      </c>
      <c r="HMI24" s="576" t="s">
        <v>1132</v>
      </c>
      <c r="HMJ24" s="576" t="s">
        <v>1132</v>
      </c>
      <c r="HMK24" s="576" t="s">
        <v>1132</v>
      </c>
      <c r="HML24" s="576" t="s">
        <v>1132</v>
      </c>
      <c r="HMM24" s="576" t="s">
        <v>1132</v>
      </c>
      <c r="HMN24" s="576" t="s">
        <v>1132</v>
      </c>
      <c r="HMO24" s="576" t="s">
        <v>1132</v>
      </c>
      <c r="HMP24" s="576" t="s">
        <v>1132</v>
      </c>
      <c r="HMQ24" s="576" t="s">
        <v>1132</v>
      </c>
      <c r="HMR24" s="576" t="s">
        <v>1132</v>
      </c>
      <c r="HMS24" s="576" t="s">
        <v>1132</v>
      </c>
      <c r="HMT24" s="576" t="s">
        <v>1132</v>
      </c>
      <c r="HMU24" s="576" t="s">
        <v>1132</v>
      </c>
      <c r="HMV24" s="576" t="s">
        <v>1132</v>
      </c>
      <c r="HMW24" s="576" t="s">
        <v>1132</v>
      </c>
      <c r="HMX24" s="576" t="s">
        <v>1132</v>
      </c>
      <c r="HMY24" s="576" t="s">
        <v>1132</v>
      </c>
      <c r="HMZ24" s="576" t="s">
        <v>1132</v>
      </c>
      <c r="HNA24" s="576" t="s">
        <v>1132</v>
      </c>
      <c r="HNB24" s="576" t="s">
        <v>1132</v>
      </c>
      <c r="HNC24" s="576" t="s">
        <v>1132</v>
      </c>
      <c r="HND24" s="576" t="s">
        <v>1132</v>
      </c>
      <c r="HNE24" s="576" t="s">
        <v>1132</v>
      </c>
      <c r="HNF24" s="576" t="s">
        <v>1132</v>
      </c>
      <c r="HNG24" s="576" t="s">
        <v>1132</v>
      </c>
      <c r="HNH24" s="576" t="s">
        <v>1132</v>
      </c>
      <c r="HNI24" s="576" t="s">
        <v>1132</v>
      </c>
      <c r="HNJ24" s="576" t="s">
        <v>1132</v>
      </c>
      <c r="HNK24" s="576" t="s">
        <v>1132</v>
      </c>
      <c r="HNL24" s="576" t="s">
        <v>1132</v>
      </c>
      <c r="HNM24" s="576" t="s">
        <v>1132</v>
      </c>
      <c r="HNN24" s="576" t="s">
        <v>1132</v>
      </c>
      <c r="HNO24" s="576" t="s">
        <v>1132</v>
      </c>
      <c r="HNP24" s="576" t="s">
        <v>1132</v>
      </c>
      <c r="HNQ24" s="576" t="s">
        <v>1132</v>
      </c>
      <c r="HNR24" s="576" t="s">
        <v>1132</v>
      </c>
      <c r="HNS24" s="576" t="s">
        <v>1132</v>
      </c>
      <c r="HNT24" s="576" t="s">
        <v>1132</v>
      </c>
      <c r="HNU24" s="576" t="s">
        <v>1132</v>
      </c>
      <c r="HNV24" s="576" t="s">
        <v>1132</v>
      </c>
      <c r="HNW24" s="576" t="s">
        <v>1132</v>
      </c>
      <c r="HNX24" s="576" t="s">
        <v>1132</v>
      </c>
      <c r="HNY24" s="576" t="s">
        <v>1132</v>
      </c>
      <c r="HNZ24" s="576" t="s">
        <v>1132</v>
      </c>
      <c r="HOA24" s="576" t="s">
        <v>1132</v>
      </c>
      <c r="HOB24" s="576" t="s">
        <v>1132</v>
      </c>
      <c r="HOC24" s="576" t="s">
        <v>1132</v>
      </c>
      <c r="HOD24" s="576" t="s">
        <v>1132</v>
      </c>
      <c r="HOE24" s="576" t="s">
        <v>1132</v>
      </c>
      <c r="HOF24" s="576" t="s">
        <v>1132</v>
      </c>
      <c r="HOG24" s="576" t="s">
        <v>1132</v>
      </c>
      <c r="HOH24" s="576" t="s">
        <v>1132</v>
      </c>
      <c r="HOI24" s="576" t="s">
        <v>1132</v>
      </c>
      <c r="HOJ24" s="576" t="s">
        <v>1132</v>
      </c>
      <c r="HOK24" s="576" t="s">
        <v>1132</v>
      </c>
      <c r="HOL24" s="576" t="s">
        <v>1132</v>
      </c>
      <c r="HOM24" s="576" t="s">
        <v>1132</v>
      </c>
      <c r="HON24" s="576" t="s">
        <v>1132</v>
      </c>
      <c r="HOO24" s="576" t="s">
        <v>1132</v>
      </c>
      <c r="HOP24" s="576" t="s">
        <v>1132</v>
      </c>
      <c r="HOQ24" s="576" t="s">
        <v>1132</v>
      </c>
      <c r="HOR24" s="576" t="s">
        <v>1132</v>
      </c>
      <c r="HOS24" s="576" t="s">
        <v>1132</v>
      </c>
      <c r="HOT24" s="576" t="s">
        <v>1132</v>
      </c>
      <c r="HOU24" s="576" t="s">
        <v>1132</v>
      </c>
      <c r="HOV24" s="576" t="s">
        <v>1132</v>
      </c>
      <c r="HOW24" s="576" t="s">
        <v>1132</v>
      </c>
      <c r="HOX24" s="576" t="s">
        <v>1132</v>
      </c>
      <c r="HOY24" s="576" t="s">
        <v>1132</v>
      </c>
      <c r="HOZ24" s="576" t="s">
        <v>1132</v>
      </c>
      <c r="HPA24" s="576" t="s">
        <v>1132</v>
      </c>
      <c r="HPB24" s="576" t="s">
        <v>1132</v>
      </c>
      <c r="HPC24" s="576" t="s">
        <v>1132</v>
      </c>
      <c r="HPD24" s="576" t="s">
        <v>1132</v>
      </c>
      <c r="HPE24" s="576" t="s">
        <v>1132</v>
      </c>
      <c r="HPF24" s="576" t="s">
        <v>1132</v>
      </c>
      <c r="HPG24" s="576" t="s">
        <v>1132</v>
      </c>
      <c r="HPH24" s="576" t="s">
        <v>1132</v>
      </c>
      <c r="HPI24" s="576" t="s">
        <v>1132</v>
      </c>
      <c r="HPJ24" s="576" t="s">
        <v>1132</v>
      </c>
      <c r="HPK24" s="576" t="s">
        <v>1132</v>
      </c>
      <c r="HPL24" s="576" t="s">
        <v>1132</v>
      </c>
      <c r="HPM24" s="576" t="s">
        <v>1132</v>
      </c>
      <c r="HPN24" s="576" t="s">
        <v>1132</v>
      </c>
      <c r="HPO24" s="576" t="s">
        <v>1132</v>
      </c>
      <c r="HPP24" s="576" t="s">
        <v>1132</v>
      </c>
      <c r="HPQ24" s="576" t="s">
        <v>1132</v>
      </c>
      <c r="HPR24" s="576" t="s">
        <v>1132</v>
      </c>
      <c r="HPS24" s="576" t="s">
        <v>1132</v>
      </c>
      <c r="HPT24" s="576" t="s">
        <v>1132</v>
      </c>
      <c r="HPU24" s="576" t="s">
        <v>1132</v>
      </c>
      <c r="HPV24" s="576" t="s">
        <v>1132</v>
      </c>
      <c r="HPW24" s="576" t="s">
        <v>1132</v>
      </c>
      <c r="HPX24" s="576" t="s">
        <v>1132</v>
      </c>
      <c r="HPY24" s="576" t="s">
        <v>1132</v>
      </c>
      <c r="HPZ24" s="576" t="s">
        <v>1132</v>
      </c>
      <c r="HQA24" s="576" t="s">
        <v>1132</v>
      </c>
      <c r="HQB24" s="576" t="s">
        <v>1132</v>
      </c>
      <c r="HQC24" s="576" t="s">
        <v>1132</v>
      </c>
      <c r="HQD24" s="576" t="s">
        <v>1132</v>
      </c>
      <c r="HQE24" s="576" t="s">
        <v>1132</v>
      </c>
      <c r="HQF24" s="576" t="s">
        <v>1132</v>
      </c>
      <c r="HQG24" s="576" t="s">
        <v>1132</v>
      </c>
      <c r="HQH24" s="576" t="s">
        <v>1132</v>
      </c>
      <c r="HQI24" s="576" t="s">
        <v>1132</v>
      </c>
      <c r="HQJ24" s="576" t="s">
        <v>1132</v>
      </c>
      <c r="HQK24" s="576" t="s">
        <v>1132</v>
      </c>
      <c r="HQL24" s="576" t="s">
        <v>1132</v>
      </c>
      <c r="HQM24" s="576" t="s">
        <v>1132</v>
      </c>
      <c r="HQN24" s="576" t="s">
        <v>1132</v>
      </c>
      <c r="HQO24" s="576" t="s">
        <v>1132</v>
      </c>
      <c r="HQP24" s="576" t="s">
        <v>1132</v>
      </c>
      <c r="HQQ24" s="576" t="s">
        <v>1132</v>
      </c>
      <c r="HQR24" s="576" t="s">
        <v>1132</v>
      </c>
      <c r="HQS24" s="576" t="s">
        <v>1132</v>
      </c>
      <c r="HQT24" s="576" t="s">
        <v>1132</v>
      </c>
      <c r="HQU24" s="576" t="s">
        <v>1132</v>
      </c>
      <c r="HQV24" s="576" t="s">
        <v>1132</v>
      </c>
      <c r="HQW24" s="576" t="s">
        <v>1132</v>
      </c>
      <c r="HQX24" s="576" t="s">
        <v>1132</v>
      </c>
      <c r="HQY24" s="576" t="s">
        <v>1132</v>
      </c>
      <c r="HQZ24" s="576" t="s">
        <v>1132</v>
      </c>
      <c r="HRA24" s="576" t="s">
        <v>1132</v>
      </c>
      <c r="HRB24" s="576" t="s">
        <v>1132</v>
      </c>
      <c r="HRC24" s="576" t="s">
        <v>1132</v>
      </c>
      <c r="HRD24" s="576" t="s">
        <v>1132</v>
      </c>
      <c r="HRE24" s="576" t="s">
        <v>1132</v>
      </c>
      <c r="HRF24" s="576" t="s">
        <v>1132</v>
      </c>
      <c r="HRG24" s="576" t="s">
        <v>1132</v>
      </c>
      <c r="HRH24" s="576" t="s">
        <v>1132</v>
      </c>
      <c r="HRI24" s="576" t="s">
        <v>1132</v>
      </c>
      <c r="HRJ24" s="576" t="s">
        <v>1132</v>
      </c>
      <c r="HRK24" s="576" t="s">
        <v>1132</v>
      </c>
      <c r="HRL24" s="576" t="s">
        <v>1132</v>
      </c>
      <c r="HRM24" s="576" t="s">
        <v>1132</v>
      </c>
      <c r="HRN24" s="576" t="s">
        <v>1132</v>
      </c>
      <c r="HRO24" s="576" t="s">
        <v>1132</v>
      </c>
      <c r="HRP24" s="576" t="s">
        <v>1132</v>
      </c>
      <c r="HRQ24" s="576" t="s">
        <v>1132</v>
      </c>
      <c r="HRR24" s="576" t="s">
        <v>1132</v>
      </c>
      <c r="HRS24" s="576" t="s">
        <v>1132</v>
      </c>
      <c r="HRT24" s="576" t="s">
        <v>1132</v>
      </c>
      <c r="HRU24" s="576" t="s">
        <v>1132</v>
      </c>
      <c r="HRV24" s="576" t="s">
        <v>1132</v>
      </c>
      <c r="HRW24" s="576" t="s">
        <v>1132</v>
      </c>
      <c r="HRX24" s="576" t="s">
        <v>1132</v>
      </c>
      <c r="HRY24" s="576" t="s">
        <v>1132</v>
      </c>
      <c r="HRZ24" s="576" t="s">
        <v>1132</v>
      </c>
      <c r="HSA24" s="576" t="s">
        <v>1132</v>
      </c>
      <c r="HSB24" s="576" t="s">
        <v>1132</v>
      </c>
      <c r="HSC24" s="576" t="s">
        <v>1132</v>
      </c>
      <c r="HSD24" s="576" t="s">
        <v>1132</v>
      </c>
      <c r="HSE24" s="576" t="s">
        <v>1132</v>
      </c>
      <c r="HSF24" s="576" t="s">
        <v>1132</v>
      </c>
      <c r="HSG24" s="576" t="s">
        <v>1132</v>
      </c>
      <c r="HSH24" s="576" t="s">
        <v>1132</v>
      </c>
      <c r="HSI24" s="576" t="s">
        <v>1132</v>
      </c>
      <c r="HSJ24" s="576" t="s">
        <v>1132</v>
      </c>
      <c r="HSK24" s="576" t="s">
        <v>1132</v>
      </c>
      <c r="HSL24" s="576" t="s">
        <v>1132</v>
      </c>
      <c r="HSM24" s="576" t="s">
        <v>1132</v>
      </c>
      <c r="HSN24" s="576" t="s">
        <v>1132</v>
      </c>
      <c r="HSO24" s="576" t="s">
        <v>1132</v>
      </c>
      <c r="HSP24" s="576" t="s">
        <v>1132</v>
      </c>
      <c r="HSQ24" s="576" t="s">
        <v>1132</v>
      </c>
      <c r="HSR24" s="576" t="s">
        <v>1132</v>
      </c>
      <c r="HSS24" s="576" t="s">
        <v>1132</v>
      </c>
      <c r="HST24" s="576" t="s">
        <v>1132</v>
      </c>
      <c r="HSU24" s="576" t="s">
        <v>1132</v>
      </c>
      <c r="HSV24" s="576" t="s">
        <v>1132</v>
      </c>
      <c r="HSW24" s="576" t="s">
        <v>1132</v>
      </c>
      <c r="HSX24" s="576" t="s">
        <v>1132</v>
      </c>
      <c r="HSY24" s="576" t="s">
        <v>1132</v>
      </c>
      <c r="HSZ24" s="576" t="s">
        <v>1132</v>
      </c>
      <c r="HTA24" s="576" t="s">
        <v>1132</v>
      </c>
      <c r="HTB24" s="576" t="s">
        <v>1132</v>
      </c>
      <c r="HTC24" s="576" t="s">
        <v>1132</v>
      </c>
      <c r="HTD24" s="576" t="s">
        <v>1132</v>
      </c>
      <c r="HTE24" s="576" t="s">
        <v>1132</v>
      </c>
      <c r="HTF24" s="576" t="s">
        <v>1132</v>
      </c>
      <c r="HTG24" s="576" t="s">
        <v>1132</v>
      </c>
      <c r="HTH24" s="576" t="s">
        <v>1132</v>
      </c>
      <c r="HTI24" s="576" t="s">
        <v>1132</v>
      </c>
      <c r="HTJ24" s="576" t="s">
        <v>1132</v>
      </c>
      <c r="HTK24" s="576" t="s">
        <v>1132</v>
      </c>
      <c r="HTL24" s="576" t="s">
        <v>1132</v>
      </c>
      <c r="HTM24" s="576" t="s">
        <v>1132</v>
      </c>
      <c r="HTN24" s="576" t="s">
        <v>1132</v>
      </c>
      <c r="HTO24" s="576" t="s">
        <v>1132</v>
      </c>
      <c r="HTP24" s="576" t="s">
        <v>1132</v>
      </c>
      <c r="HTQ24" s="576" t="s">
        <v>1132</v>
      </c>
      <c r="HTR24" s="576" t="s">
        <v>1132</v>
      </c>
      <c r="HTS24" s="576" t="s">
        <v>1132</v>
      </c>
      <c r="HTT24" s="576" t="s">
        <v>1132</v>
      </c>
      <c r="HTU24" s="576" t="s">
        <v>1132</v>
      </c>
      <c r="HTV24" s="576" t="s">
        <v>1132</v>
      </c>
      <c r="HTW24" s="576" t="s">
        <v>1132</v>
      </c>
      <c r="HTX24" s="576" t="s">
        <v>1132</v>
      </c>
      <c r="HTY24" s="576" t="s">
        <v>1132</v>
      </c>
      <c r="HTZ24" s="576" t="s">
        <v>1132</v>
      </c>
      <c r="HUA24" s="576" t="s">
        <v>1132</v>
      </c>
      <c r="HUB24" s="576" t="s">
        <v>1132</v>
      </c>
      <c r="HUC24" s="576" t="s">
        <v>1132</v>
      </c>
      <c r="HUD24" s="576" t="s">
        <v>1132</v>
      </c>
      <c r="HUE24" s="576" t="s">
        <v>1132</v>
      </c>
      <c r="HUF24" s="576" t="s">
        <v>1132</v>
      </c>
      <c r="HUG24" s="576" t="s">
        <v>1132</v>
      </c>
      <c r="HUH24" s="576" t="s">
        <v>1132</v>
      </c>
      <c r="HUI24" s="576" t="s">
        <v>1132</v>
      </c>
      <c r="HUJ24" s="576" t="s">
        <v>1132</v>
      </c>
      <c r="HUK24" s="576" t="s">
        <v>1132</v>
      </c>
      <c r="HUL24" s="576" t="s">
        <v>1132</v>
      </c>
      <c r="HUM24" s="576" t="s">
        <v>1132</v>
      </c>
      <c r="HUN24" s="576" t="s">
        <v>1132</v>
      </c>
      <c r="HUO24" s="576" t="s">
        <v>1132</v>
      </c>
      <c r="HUP24" s="576" t="s">
        <v>1132</v>
      </c>
      <c r="HUQ24" s="576" t="s">
        <v>1132</v>
      </c>
      <c r="HUR24" s="576" t="s">
        <v>1132</v>
      </c>
      <c r="HUS24" s="576" t="s">
        <v>1132</v>
      </c>
      <c r="HUT24" s="576" t="s">
        <v>1132</v>
      </c>
      <c r="HUU24" s="576" t="s">
        <v>1132</v>
      </c>
      <c r="HUV24" s="576" t="s">
        <v>1132</v>
      </c>
      <c r="HUW24" s="576" t="s">
        <v>1132</v>
      </c>
      <c r="HUX24" s="576" t="s">
        <v>1132</v>
      </c>
      <c r="HUY24" s="576" t="s">
        <v>1132</v>
      </c>
      <c r="HUZ24" s="576" t="s">
        <v>1132</v>
      </c>
      <c r="HVA24" s="576" t="s">
        <v>1132</v>
      </c>
      <c r="HVB24" s="576" t="s">
        <v>1132</v>
      </c>
      <c r="HVC24" s="576" t="s">
        <v>1132</v>
      </c>
      <c r="HVD24" s="576" t="s">
        <v>1132</v>
      </c>
      <c r="HVE24" s="576" t="s">
        <v>1132</v>
      </c>
      <c r="HVF24" s="576" t="s">
        <v>1132</v>
      </c>
      <c r="HVG24" s="576" t="s">
        <v>1132</v>
      </c>
      <c r="HVH24" s="576" t="s">
        <v>1132</v>
      </c>
      <c r="HVI24" s="576" t="s">
        <v>1132</v>
      </c>
      <c r="HVJ24" s="576" t="s">
        <v>1132</v>
      </c>
      <c r="HVK24" s="576" t="s">
        <v>1132</v>
      </c>
      <c r="HVL24" s="576" t="s">
        <v>1132</v>
      </c>
      <c r="HVM24" s="576" t="s">
        <v>1132</v>
      </c>
      <c r="HVN24" s="576" t="s">
        <v>1132</v>
      </c>
      <c r="HVO24" s="576" t="s">
        <v>1132</v>
      </c>
      <c r="HVP24" s="576" t="s">
        <v>1132</v>
      </c>
      <c r="HVQ24" s="576" t="s">
        <v>1132</v>
      </c>
      <c r="HVR24" s="576" t="s">
        <v>1132</v>
      </c>
      <c r="HVS24" s="576" t="s">
        <v>1132</v>
      </c>
      <c r="HVT24" s="576" t="s">
        <v>1132</v>
      </c>
      <c r="HVU24" s="576" t="s">
        <v>1132</v>
      </c>
      <c r="HVV24" s="576" t="s">
        <v>1132</v>
      </c>
      <c r="HVW24" s="576" t="s">
        <v>1132</v>
      </c>
      <c r="HVX24" s="576" t="s">
        <v>1132</v>
      </c>
      <c r="HVY24" s="576" t="s">
        <v>1132</v>
      </c>
      <c r="HVZ24" s="576" t="s">
        <v>1132</v>
      </c>
      <c r="HWA24" s="576" t="s">
        <v>1132</v>
      </c>
      <c r="HWB24" s="576" t="s">
        <v>1132</v>
      </c>
      <c r="HWC24" s="576" t="s">
        <v>1132</v>
      </c>
      <c r="HWD24" s="576" t="s">
        <v>1132</v>
      </c>
      <c r="HWE24" s="576" t="s">
        <v>1132</v>
      </c>
      <c r="HWF24" s="576" t="s">
        <v>1132</v>
      </c>
      <c r="HWG24" s="576" t="s">
        <v>1132</v>
      </c>
      <c r="HWH24" s="576" t="s">
        <v>1132</v>
      </c>
      <c r="HWI24" s="576" t="s">
        <v>1132</v>
      </c>
      <c r="HWJ24" s="576" t="s">
        <v>1132</v>
      </c>
      <c r="HWK24" s="576" t="s">
        <v>1132</v>
      </c>
      <c r="HWL24" s="576" t="s">
        <v>1132</v>
      </c>
      <c r="HWM24" s="576" t="s">
        <v>1132</v>
      </c>
      <c r="HWN24" s="576" t="s">
        <v>1132</v>
      </c>
      <c r="HWO24" s="576" t="s">
        <v>1132</v>
      </c>
      <c r="HWP24" s="576" t="s">
        <v>1132</v>
      </c>
      <c r="HWQ24" s="576" t="s">
        <v>1132</v>
      </c>
      <c r="HWR24" s="576" t="s">
        <v>1132</v>
      </c>
      <c r="HWS24" s="576" t="s">
        <v>1132</v>
      </c>
      <c r="HWT24" s="576" t="s">
        <v>1132</v>
      </c>
      <c r="HWU24" s="576" t="s">
        <v>1132</v>
      </c>
      <c r="HWV24" s="576" t="s">
        <v>1132</v>
      </c>
      <c r="HWW24" s="576" t="s">
        <v>1132</v>
      </c>
      <c r="HWX24" s="576" t="s">
        <v>1132</v>
      </c>
      <c r="HWY24" s="576" t="s">
        <v>1132</v>
      </c>
      <c r="HWZ24" s="576" t="s">
        <v>1132</v>
      </c>
      <c r="HXA24" s="576" t="s">
        <v>1132</v>
      </c>
      <c r="HXB24" s="576" t="s">
        <v>1132</v>
      </c>
      <c r="HXC24" s="576" t="s">
        <v>1132</v>
      </c>
      <c r="HXD24" s="576" t="s">
        <v>1132</v>
      </c>
      <c r="HXE24" s="576" t="s">
        <v>1132</v>
      </c>
      <c r="HXF24" s="576" t="s">
        <v>1132</v>
      </c>
      <c r="HXG24" s="576" t="s">
        <v>1132</v>
      </c>
      <c r="HXH24" s="576" t="s">
        <v>1132</v>
      </c>
      <c r="HXI24" s="576" t="s">
        <v>1132</v>
      </c>
      <c r="HXJ24" s="576" t="s">
        <v>1132</v>
      </c>
      <c r="HXK24" s="576" t="s">
        <v>1132</v>
      </c>
      <c r="HXL24" s="576" t="s">
        <v>1132</v>
      </c>
      <c r="HXM24" s="576" t="s">
        <v>1132</v>
      </c>
      <c r="HXN24" s="576" t="s">
        <v>1132</v>
      </c>
      <c r="HXO24" s="576" t="s">
        <v>1132</v>
      </c>
      <c r="HXP24" s="576" t="s">
        <v>1132</v>
      </c>
      <c r="HXQ24" s="576" t="s">
        <v>1132</v>
      </c>
      <c r="HXR24" s="576" t="s">
        <v>1132</v>
      </c>
      <c r="HXS24" s="576" t="s">
        <v>1132</v>
      </c>
      <c r="HXT24" s="576" t="s">
        <v>1132</v>
      </c>
      <c r="HXU24" s="576" t="s">
        <v>1132</v>
      </c>
      <c r="HXV24" s="576" t="s">
        <v>1132</v>
      </c>
      <c r="HXW24" s="576" t="s">
        <v>1132</v>
      </c>
      <c r="HXX24" s="576" t="s">
        <v>1132</v>
      </c>
      <c r="HXY24" s="576" t="s">
        <v>1132</v>
      </c>
      <c r="HXZ24" s="576" t="s">
        <v>1132</v>
      </c>
      <c r="HYA24" s="576" t="s">
        <v>1132</v>
      </c>
      <c r="HYB24" s="576" t="s">
        <v>1132</v>
      </c>
      <c r="HYC24" s="576" t="s">
        <v>1132</v>
      </c>
      <c r="HYD24" s="576" t="s">
        <v>1132</v>
      </c>
      <c r="HYE24" s="576" t="s">
        <v>1132</v>
      </c>
      <c r="HYF24" s="576" t="s">
        <v>1132</v>
      </c>
      <c r="HYG24" s="576" t="s">
        <v>1132</v>
      </c>
      <c r="HYH24" s="576" t="s">
        <v>1132</v>
      </c>
      <c r="HYI24" s="576" t="s">
        <v>1132</v>
      </c>
      <c r="HYJ24" s="576" t="s">
        <v>1132</v>
      </c>
      <c r="HYK24" s="576" t="s">
        <v>1132</v>
      </c>
      <c r="HYL24" s="576" t="s">
        <v>1132</v>
      </c>
      <c r="HYM24" s="576" t="s">
        <v>1132</v>
      </c>
      <c r="HYN24" s="576" t="s">
        <v>1132</v>
      </c>
      <c r="HYO24" s="576" t="s">
        <v>1132</v>
      </c>
      <c r="HYP24" s="576" t="s">
        <v>1132</v>
      </c>
      <c r="HYQ24" s="576" t="s">
        <v>1132</v>
      </c>
      <c r="HYR24" s="576" t="s">
        <v>1132</v>
      </c>
      <c r="HYS24" s="576" t="s">
        <v>1132</v>
      </c>
      <c r="HYT24" s="576" t="s">
        <v>1132</v>
      </c>
      <c r="HYU24" s="576" t="s">
        <v>1132</v>
      </c>
      <c r="HYV24" s="576" t="s">
        <v>1132</v>
      </c>
      <c r="HYW24" s="576" t="s">
        <v>1132</v>
      </c>
      <c r="HYX24" s="576" t="s">
        <v>1132</v>
      </c>
      <c r="HYY24" s="576" t="s">
        <v>1132</v>
      </c>
      <c r="HYZ24" s="576" t="s">
        <v>1132</v>
      </c>
      <c r="HZA24" s="576" t="s">
        <v>1132</v>
      </c>
      <c r="HZB24" s="576" t="s">
        <v>1132</v>
      </c>
      <c r="HZC24" s="576" t="s">
        <v>1132</v>
      </c>
      <c r="HZD24" s="576" t="s">
        <v>1132</v>
      </c>
      <c r="HZE24" s="576" t="s">
        <v>1132</v>
      </c>
      <c r="HZF24" s="576" t="s">
        <v>1132</v>
      </c>
      <c r="HZG24" s="576" t="s">
        <v>1132</v>
      </c>
      <c r="HZH24" s="576" t="s">
        <v>1132</v>
      </c>
      <c r="HZI24" s="576" t="s">
        <v>1132</v>
      </c>
      <c r="HZJ24" s="576" t="s">
        <v>1132</v>
      </c>
      <c r="HZK24" s="576" t="s">
        <v>1132</v>
      </c>
      <c r="HZL24" s="576" t="s">
        <v>1132</v>
      </c>
      <c r="HZM24" s="576" t="s">
        <v>1132</v>
      </c>
      <c r="HZN24" s="576" t="s">
        <v>1132</v>
      </c>
      <c r="HZO24" s="576" t="s">
        <v>1132</v>
      </c>
      <c r="HZP24" s="576" t="s">
        <v>1132</v>
      </c>
      <c r="HZQ24" s="576" t="s">
        <v>1132</v>
      </c>
      <c r="HZR24" s="576" t="s">
        <v>1132</v>
      </c>
      <c r="HZS24" s="576" t="s">
        <v>1132</v>
      </c>
      <c r="HZT24" s="576" t="s">
        <v>1132</v>
      </c>
      <c r="HZU24" s="576" t="s">
        <v>1132</v>
      </c>
      <c r="HZV24" s="576" t="s">
        <v>1132</v>
      </c>
      <c r="HZW24" s="576" t="s">
        <v>1132</v>
      </c>
      <c r="HZX24" s="576" t="s">
        <v>1132</v>
      </c>
      <c r="HZY24" s="576" t="s">
        <v>1132</v>
      </c>
      <c r="HZZ24" s="576" t="s">
        <v>1132</v>
      </c>
      <c r="IAA24" s="576" t="s">
        <v>1132</v>
      </c>
      <c r="IAB24" s="576" t="s">
        <v>1132</v>
      </c>
      <c r="IAC24" s="576" t="s">
        <v>1132</v>
      </c>
      <c r="IAD24" s="576" t="s">
        <v>1132</v>
      </c>
      <c r="IAE24" s="576" t="s">
        <v>1132</v>
      </c>
      <c r="IAF24" s="576" t="s">
        <v>1132</v>
      </c>
      <c r="IAG24" s="576" t="s">
        <v>1132</v>
      </c>
      <c r="IAH24" s="576" t="s">
        <v>1132</v>
      </c>
      <c r="IAI24" s="576" t="s">
        <v>1132</v>
      </c>
      <c r="IAJ24" s="576" t="s">
        <v>1132</v>
      </c>
      <c r="IAK24" s="576" t="s">
        <v>1132</v>
      </c>
      <c r="IAL24" s="576" t="s">
        <v>1132</v>
      </c>
      <c r="IAM24" s="576" t="s">
        <v>1132</v>
      </c>
      <c r="IAN24" s="576" t="s">
        <v>1132</v>
      </c>
      <c r="IAO24" s="576" t="s">
        <v>1132</v>
      </c>
      <c r="IAP24" s="576" t="s">
        <v>1132</v>
      </c>
      <c r="IAQ24" s="576" t="s">
        <v>1132</v>
      </c>
      <c r="IAR24" s="576" t="s">
        <v>1132</v>
      </c>
      <c r="IAS24" s="576" t="s">
        <v>1132</v>
      </c>
      <c r="IAT24" s="576" t="s">
        <v>1132</v>
      </c>
      <c r="IAU24" s="576" t="s">
        <v>1132</v>
      </c>
      <c r="IAV24" s="576" t="s">
        <v>1132</v>
      </c>
      <c r="IAW24" s="576" t="s">
        <v>1132</v>
      </c>
      <c r="IAX24" s="576" t="s">
        <v>1132</v>
      </c>
      <c r="IAY24" s="576" t="s">
        <v>1132</v>
      </c>
      <c r="IAZ24" s="576" t="s">
        <v>1132</v>
      </c>
      <c r="IBA24" s="576" t="s">
        <v>1132</v>
      </c>
      <c r="IBB24" s="576" t="s">
        <v>1132</v>
      </c>
      <c r="IBC24" s="576" t="s">
        <v>1132</v>
      </c>
      <c r="IBD24" s="576" t="s">
        <v>1132</v>
      </c>
      <c r="IBE24" s="576" t="s">
        <v>1132</v>
      </c>
      <c r="IBF24" s="576" t="s">
        <v>1132</v>
      </c>
      <c r="IBG24" s="576" t="s">
        <v>1132</v>
      </c>
      <c r="IBH24" s="576" t="s">
        <v>1132</v>
      </c>
      <c r="IBI24" s="576" t="s">
        <v>1132</v>
      </c>
      <c r="IBJ24" s="576" t="s">
        <v>1132</v>
      </c>
      <c r="IBK24" s="576" t="s">
        <v>1132</v>
      </c>
      <c r="IBL24" s="576" t="s">
        <v>1132</v>
      </c>
      <c r="IBM24" s="576" t="s">
        <v>1132</v>
      </c>
      <c r="IBN24" s="576" t="s">
        <v>1132</v>
      </c>
      <c r="IBO24" s="576" t="s">
        <v>1132</v>
      </c>
      <c r="IBP24" s="576" t="s">
        <v>1132</v>
      </c>
      <c r="IBQ24" s="576" t="s">
        <v>1132</v>
      </c>
      <c r="IBR24" s="576" t="s">
        <v>1132</v>
      </c>
      <c r="IBS24" s="576" t="s">
        <v>1132</v>
      </c>
      <c r="IBT24" s="576" t="s">
        <v>1132</v>
      </c>
      <c r="IBU24" s="576" t="s">
        <v>1132</v>
      </c>
      <c r="IBV24" s="576" t="s">
        <v>1132</v>
      </c>
      <c r="IBW24" s="576" t="s">
        <v>1132</v>
      </c>
      <c r="IBX24" s="576" t="s">
        <v>1132</v>
      </c>
      <c r="IBY24" s="576" t="s">
        <v>1132</v>
      </c>
      <c r="IBZ24" s="576" t="s">
        <v>1132</v>
      </c>
      <c r="ICA24" s="576" t="s">
        <v>1132</v>
      </c>
      <c r="ICB24" s="576" t="s">
        <v>1132</v>
      </c>
      <c r="ICC24" s="576" t="s">
        <v>1132</v>
      </c>
      <c r="ICD24" s="576" t="s">
        <v>1132</v>
      </c>
      <c r="ICE24" s="576" t="s">
        <v>1132</v>
      </c>
      <c r="ICF24" s="576" t="s">
        <v>1132</v>
      </c>
      <c r="ICG24" s="576" t="s">
        <v>1132</v>
      </c>
      <c r="ICH24" s="576" t="s">
        <v>1132</v>
      </c>
      <c r="ICI24" s="576" t="s">
        <v>1132</v>
      </c>
      <c r="ICJ24" s="576" t="s">
        <v>1132</v>
      </c>
      <c r="ICK24" s="576" t="s">
        <v>1132</v>
      </c>
      <c r="ICL24" s="576" t="s">
        <v>1132</v>
      </c>
      <c r="ICM24" s="576" t="s">
        <v>1132</v>
      </c>
      <c r="ICN24" s="576" t="s">
        <v>1132</v>
      </c>
      <c r="ICO24" s="576" t="s">
        <v>1132</v>
      </c>
      <c r="ICP24" s="576" t="s">
        <v>1132</v>
      </c>
      <c r="ICQ24" s="576" t="s">
        <v>1132</v>
      </c>
      <c r="ICR24" s="576" t="s">
        <v>1132</v>
      </c>
      <c r="ICS24" s="576" t="s">
        <v>1132</v>
      </c>
      <c r="ICT24" s="576" t="s">
        <v>1132</v>
      </c>
      <c r="ICU24" s="576" t="s">
        <v>1132</v>
      </c>
      <c r="ICV24" s="576" t="s">
        <v>1132</v>
      </c>
      <c r="ICW24" s="576" t="s">
        <v>1132</v>
      </c>
      <c r="ICX24" s="576" t="s">
        <v>1132</v>
      </c>
      <c r="ICY24" s="576" t="s">
        <v>1132</v>
      </c>
      <c r="ICZ24" s="576" t="s">
        <v>1132</v>
      </c>
      <c r="IDA24" s="576" t="s">
        <v>1132</v>
      </c>
      <c r="IDB24" s="576" t="s">
        <v>1132</v>
      </c>
      <c r="IDC24" s="576" t="s">
        <v>1132</v>
      </c>
      <c r="IDD24" s="576" t="s">
        <v>1132</v>
      </c>
      <c r="IDE24" s="576" t="s">
        <v>1132</v>
      </c>
      <c r="IDF24" s="576" t="s">
        <v>1132</v>
      </c>
      <c r="IDG24" s="576" t="s">
        <v>1132</v>
      </c>
      <c r="IDH24" s="576" t="s">
        <v>1132</v>
      </c>
      <c r="IDI24" s="576" t="s">
        <v>1132</v>
      </c>
      <c r="IDJ24" s="576" t="s">
        <v>1132</v>
      </c>
      <c r="IDK24" s="576" t="s">
        <v>1132</v>
      </c>
      <c r="IDL24" s="576" t="s">
        <v>1132</v>
      </c>
      <c r="IDM24" s="576" t="s">
        <v>1132</v>
      </c>
      <c r="IDN24" s="576" t="s">
        <v>1132</v>
      </c>
      <c r="IDO24" s="576" t="s">
        <v>1132</v>
      </c>
      <c r="IDP24" s="576" t="s">
        <v>1132</v>
      </c>
      <c r="IDQ24" s="576" t="s">
        <v>1132</v>
      </c>
      <c r="IDR24" s="576" t="s">
        <v>1132</v>
      </c>
      <c r="IDS24" s="576" t="s">
        <v>1132</v>
      </c>
      <c r="IDT24" s="576" t="s">
        <v>1132</v>
      </c>
      <c r="IDU24" s="576" t="s">
        <v>1132</v>
      </c>
      <c r="IDV24" s="576" t="s">
        <v>1132</v>
      </c>
      <c r="IDW24" s="576" t="s">
        <v>1132</v>
      </c>
      <c r="IDX24" s="576" t="s">
        <v>1132</v>
      </c>
      <c r="IDY24" s="576" t="s">
        <v>1132</v>
      </c>
      <c r="IDZ24" s="576" t="s">
        <v>1132</v>
      </c>
      <c r="IEA24" s="576" t="s">
        <v>1132</v>
      </c>
      <c r="IEB24" s="576" t="s">
        <v>1132</v>
      </c>
      <c r="IEC24" s="576" t="s">
        <v>1132</v>
      </c>
      <c r="IED24" s="576" t="s">
        <v>1132</v>
      </c>
      <c r="IEE24" s="576" t="s">
        <v>1132</v>
      </c>
      <c r="IEF24" s="576" t="s">
        <v>1132</v>
      </c>
      <c r="IEG24" s="576" t="s">
        <v>1132</v>
      </c>
      <c r="IEH24" s="576" t="s">
        <v>1132</v>
      </c>
      <c r="IEI24" s="576" t="s">
        <v>1132</v>
      </c>
      <c r="IEJ24" s="576" t="s">
        <v>1132</v>
      </c>
      <c r="IEK24" s="576" t="s">
        <v>1132</v>
      </c>
      <c r="IEL24" s="576" t="s">
        <v>1132</v>
      </c>
      <c r="IEM24" s="576" t="s">
        <v>1132</v>
      </c>
      <c r="IEN24" s="576" t="s">
        <v>1132</v>
      </c>
      <c r="IEO24" s="576" t="s">
        <v>1132</v>
      </c>
      <c r="IEP24" s="576" t="s">
        <v>1132</v>
      </c>
      <c r="IEQ24" s="576" t="s">
        <v>1132</v>
      </c>
      <c r="IER24" s="576" t="s">
        <v>1132</v>
      </c>
      <c r="IES24" s="576" t="s">
        <v>1132</v>
      </c>
      <c r="IET24" s="576" t="s">
        <v>1132</v>
      </c>
      <c r="IEU24" s="576" t="s">
        <v>1132</v>
      </c>
      <c r="IEV24" s="576" t="s">
        <v>1132</v>
      </c>
      <c r="IEW24" s="576" t="s">
        <v>1132</v>
      </c>
      <c r="IEX24" s="576" t="s">
        <v>1132</v>
      </c>
      <c r="IEY24" s="576" t="s">
        <v>1132</v>
      </c>
      <c r="IEZ24" s="576" t="s">
        <v>1132</v>
      </c>
      <c r="IFA24" s="576" t="s">
        <v>1132</v>
      </c>
      <c r="IFB24" s="576" t="s">
        <v>1132</v>
      </c>
      <c r="IFC24" s="576" t="s">
        <v>1132</v>
      </c>
      <c r="IFD24" s="576" t="s">
        <v>1132</v>
      </c>
      <c r="IFE24" s="576" t="s">
        <v>1132</v>
      </c>
      <c r="IFF24" s="576" t="s">
        <v>1132</v>
      </c>
      <c r="IFG24" s="576" t="s">
        <v>1132</v>
      </c>
      <c r="IFH24" s="576" t="s">
        <v>1132</v>
      </c>
      <c r="IFI24" s="576" t="s">
        <v>1132</v>
      </c>
      <c r="IFJ24" s="576" t="s">
        <v>1132</v>
      </c>
      <c r="IFK24" s="576" t="s">
        <v>1132</v>
      </c>
      <c r="IFL24" s="576" t="s">
        <v>1132</v>
      </c>
      <c r="IFM24" s="576" t="s">
        <v>1132</v>
      </c>
      <c r="IFN24" s="576" t="s">
        <v>1132</v>
      </c>
      <c r="IFO24" s="576" t="s">
        <v>1132</v>
      </c>
      <c r="IFP24" s="576" t="s">
        <v>1132</v>
      </c>
      <c r="IFQ24" s="576" t="s">
        <v>1132</v>
      </c>
      <c r="IFR24" s="576" t="s">
        <v>1132</v>
      </c>
      <c r="IFS24" s="576" t="s">
        <v>1132</v>
      </c>
      <c r="IFT24" s="576" t="s">
        <v>1132</v>
      </c>
      <c r="IFU24" s="576" t="s">
        <v>1132</v>
      </c>
      <c r="IFV24" s="576" t="s">
        <v>1132</v>
      </c>
      <c r="IFW24" s="576" t="s">
        <v>1132</v>
      </c>
      <c r="IFX24" s="576" t="s">
        <v>1132</v>
      </c>
      <c r="IFY24" s="576" t="s">
        <v>1132</v>
      </c>
      <c r="IFZ24" s="576" t="s">
        <v>1132</v>
      </c>
      <c r="IGA24" s="576" t="s">
        <v>1132</v>
      </c>
      <c r="IGB24" s="576" t="s">
        <v>1132</v>
      </c>
      <c r="IGC24" s="576" t="s">
        <v>1132</v>
      </c>
      <c r="IGD24" s="576" t="s">
        <v>1132</v>
      </c>
      <c r="IGE24" s="576" t="s">
        <v>1132</v>
      </c>
      <c r="IGF24" s="576" t="s">
        <v>1132</v>
      </c>
      <c r="IGG24" s="576" t="s">
        <v>1132</v>
      </c>
      <c r="IGH24" s="576" t="s">
        <v>1132</v>
      </c>
      <c r="IGI24" s="576" t="s">
        <v>1132</v>
      </c>
      <c r="IGJ24" s="576" t="s">
        <v>1132</v>
      </c>
      <c r="IGK24" s="576" t="s">
        <v>1132</v>
      </c>
      <c r="IGL24" s="576" t="s">
        <v>1132</v>
      </c>
      <c r="IGM24" s="576" t="s">
        <v>1132</v>
      </c>
      <c r="IGN24" s="576" t="s">
        <v>1132</v>
      </c>
      <c r="IGO24" s="576" t="s">
        <v>1132</v>
      </c>
      <c r="IGP24" s="576" t="s">
        <v>1132</v>
      </c>
      <c r="IGQ24" s="576" t="s">
        <v>1132</v>
      </c>
      <c r="IGR24" s="576" t="s">
        <v>1132</v>
      </c>
      <c r="IGS24" s="576" t="s">
        <v>1132</v>
      </c>
      <c r="IGT24" s="576" t="s">
        <v>1132</v>
      </c>
      <c r="IGU24" s="576" t="s">
        <v>1132</v>
      </c>
      <c r="IGV24" s="576" t="s">
        <v>1132</v>
      </c>
      <c r="IGW24" s="576" t="s">
        <v>1132</v>
      </c>
      <c r="IGX24" s="576" t="s">
        <v>1132</v>
      </c>
      <c r="IGY24" s="576" t="s">
        <v>1132</v>
      </c>
      <c r="IGZ24" s="576" t="s">
        <v>1132</v>
      </c>
      <c r="IHA24" s="576" t="s">
        <v>1132</v>
      </c>
      <c r="IHB24" s="576" t="s">
        <v>1132</v>
      </c>
      <c r="IHC24" s="576" t="s">
        <v>1132</v>
      </c>
      <c r="IHD24" s="576" t="s">
        <v>1132</v>
      </c>
      <c r="IHE24" s="576" t="s">
        <v>1132</v>
      </c>
      <c r="IHF24" s="576" t="s">
        <v>1132</v>
      </c>
      <c r="IHG24" s="576" t="s">
        <v>1132</v>
      </c>
      <c r="IHH24" s="576" t="s">
        <v>1132</v>
      </c>
      <c r="IHI24" s="576" t="s">
        <v>1132</v>
      </c>
      <c r="IHJ24" s="576" t="s">
        <v>1132</v>
      </c>
      <c r="IHK24" s="576" t="s">
        <v>1132</v>
      </c>
      <c r="IHL24" s="576" t="s">
        <v>1132</v>
      </c>
      <c r="IHM24" s="576" t="s">
        <v>1132</v>
      </c>
      <c r="IHN24" s="576" t="s">
        <v>1132</v>
      </c>
      <c r="IHO24" s="576" t="s">
        <v>1132</v>
      </c>
      <c r="IHP24" s="576" t="s">
        <v>1132</v>
      </c>
      <c r="IHQ24" s="576" t="s">
        <v>1132</v>
      </c>
      <c r="IHR24" s="576" t="s">
        <v>1132</v>
      </c>
      <c r="IHS24" s="576" t="s">
        <v>1132</v>
      </c>
      <c r="IHT24" s="576" t="s">
        <v>1132</v>
      </c>
      <c r="IHU24" s="576" t="s">
        <v>1132</v>
      </c>
      <c r="IHV24" s="576" t="s">
        <v>1132</v>
      </c>
      <c r="IHW24" s="576" t="s">
        <v>1132</v>
      </c>
      <c r="IHX24" s="576" t="s">
        <v>1132</v>
      </c>
      <c r="IHY24" s="576" t="s">
        <v>1132</v>
      </c>
      <c r="IHZ24" s="576" t="s">
        <v>1132</v>
      </c>
      <c r="IIA24" s="576" t="s">
        <v>1132</v>
      </c>
      <c r="IIB24" s="576" t="s">
        <v>1132</v>
      </c>
      <c r="IIC24" s="576" t="s">
        <v>1132</v>
      </c>
      <c r="IID24" s="576" t="s">
        <v>1132</v>
      </c>
      <c r="IIE24" s="576" t="s">
        <v>1132</v>
      </c>
      <c r="IIF24" s="576" t="s">
        <v>1132</v>
      </c>
      <c r="IIG24" s="576" t="s">
        <v>1132</v>
      </c>
      <c r="IIH24" s="576" t="s">
        <v>1132</v>
      </c>
      <c r="III24" s="576" t="s">
        <v>1132</v>
      </c>
      <c r="IIJ24" s="576" t="s">
        <v>1132</v>
      </c>
      <c r="IIK24" s="576" t="s">
        <v>1132</v>
      </c>
      <c r="IIL24" s="576" t="s">
        <v>1132</v>
      </c>
      <c r="IIM24" s="576" t="s">
        <v>1132</v>
      </c>
      <c r="IIN24" s="576" t="s">
        <v>1132</v>
      </c>
      <c r="IIO24" s="576" t="s">
        <v>1132</v>
      </c>
      <c r="IIP24" s="576" t="s">
        <v>1132</v>
      </c>
      <c r="IIQ24" s="576" t="s">
        <v>1132</v>
      </c>
      <c r="IIR24" s="576" t="s">
        <v>1132</v>
      </c>
      <c r="IIS24" s="576" t="s">
        <v>1132</v>
      </c>
      <c r="IIT24" s="576" t="s">
        <v>1132</v>
      </c>
      <c r="IIU24" s="576" t="s">
        <v>1132</v>
      </c>
      <c r="IIV24" s="576" t="s">
        <v>1132</v>
      </c>
      <c r="IIW24" s="576" t="s">
        <v>1132</v>
      </c>
      <c r="IIX24" s="576" t="s">
        <v>1132</v>
      </c>
      <c r="IIY24" s="576" t="s">
        <v>1132</v>
      </c>
      <c r="IIZ24" s="576" t="s">
        <v>1132</v>
      </c>
      <c r="IJA24" s="576" t="s">
        <v>1132</v>
      </c>
      <c r="IJB24" s="576" t="s">
        <v>1132</v>
      </c>
      <c r="IJC24" s="576" t="s">
        <v>1132</v>
      </c>
      <c r="IJD24" s="576" t="s">
        <v>1132</v>
      </c>
      <c r="IJE24" s="576" t="s">
        <v>1132</v>
      </c>
      <c r="IJF24" s="576" t="s">
        <v>1132</v>
      </c>
      <c r="IJG24" s="576" t="s">
        <v>1132</v>
      </c>
      <c r="IJH24" s="576" t="s">
        <v>1132</v>
      </c>
      <c r="IJI24" s="576" t="s">
        <v>1132</v>
      </c>
      <c r="IJJ24" s="576" t="s">
        <v>1132</v>
      </c>
      <c r="IJK24" s="576" t="s">
        <v>1132</v>
      </c>
      <c r="IJL24" s="576" t="s">
        <v>1132</v>
      </c>
      <c r="IJM24" s="576" t="s">
        <v>1132</v>
      </c>
      <c r="IJN24" s="576" t="s">
        <v>1132</v>
      </c>
      <c r="IJO24" s="576" t="s">
        <v>1132</v>
      </c>
      <c r="IJP24" s="576" t="s">
        <v>1132</v>
      </c>
      <c r="IJQ24" s="576" t="s">
        <v>1132</v>
      </c>
      <c r="IJR24" s="576" t="s">
        <v>1132</v>
      </c>
      <c r="IJS24" s="576" t="s">
        <v>1132</v>
      </c>
      <c r="IJT24" s="576" t="s">
        <v>1132</v>
      </c>
      <c r="IJU24" s="576" t="s">
        <v>1132</v>
      </c>
      <c r="IJV24" s="576" t="s">
        <v>1132</v>
      </c>
      <c r="IJW24" s="576" t="s">
        <v>1132</v>
      </c>
      <c r="IJX24" s="576" t="s">
        <v>1132</v>
      </c>
      <c r="IJY24" s="576" t="s">
        <v>1132</v>
      </c>
      <c r="IJZ24" s="576" t="s">
        <v>1132</v>
      </c>
      <c r="IKA24" s="576" t="s">
        <v>1132</v>
      </c>
      <c r="IKB24" s="576" t="s">
        <v>1132</v>
      </c>
      <c r="IKC24" s="576" t="s">
        <v>1132</v>
      </c>
      <c r="IKD24" s="576" t="s">
        <v>1132</v>
      </c>
      <c r="IKE24" s="576" t="s">
        <v>1132</v>
      </c>
      <c r="IKF24" s="576" t="s">
        <v>1132</v>
      </c>
      <c r="IKG24" s="576" t="s">
        <v>1132</v>
      </c>
      <c r="IKH24" s="576" t="s">
        <v>1132</v>
      </c>
      <c r="IKI24" s="576" t="s">
        <v>1132</v>
      </c>
      <c r="IKJ24" s="576" t="s">
        <v>1132</v>
      </c>
      <c r="IKK24" s="576" t="s">
        <v>1132</v>
      </c>
      <c r="IKL24" s="576" t="s">
        <v>1132</v>
      </c>
      <c r="IKM24" s="576" t="s">
        <v>1132</v>
      </c>
      <c r="IKN24" s="576" t="s">
        <v>1132</v>
      </c>
      <c r="IKO24" s="576" t="s">
        <v>1132</v>
      </c>
      <c r="IKP24" s="576" t="s">
        <v>1132</v>
      </c>
      <c r="IKQ24" s="576" t="s">
        <v>1132</v>
      </c>
      <c r="IKR24" s="576" t="s">
        <v>1132</v>
      </c>
      <c r="IKS24" s="576" t="s">
        <v>1132</v>
      </c>
      <c r="IKT24" s="576" t="s">
        <v>1132</v>
      </c>
      <c r="IKU24" s="576" t="s">
        <v>1132</v>
      </c>
      <c r="IKV24" s="576" t="s">
        <v>1132</v>
      </c>
      <c r="IKW24" s="576" t="s">
        <v>1132</v>
      </c>
      <c r="IKX24" s="576" t="s">
        <v>1132</v>
      </c>
      <c r="IKY24" s="576" t="s">
        <v>1132</v>
      </c>
      <c r="IKZ24" s="576" t="s">
        <v>1132</v>
      </c>
      <c r="ILA24" s="576" t="s">
        <v>1132</v>
      </c>
      <c r="ILB24" s="576" t="s">
        <v>1132</v>
      </c>
      <c r="ILC24" s="576" t="s">
        <v>1132</v>
      </c>
      <c r="ILD24" s="576" t="s">
        <v>1132</v>
      </c>
      <c r="ILE24" s="576" t="s">
        <v>1132</v>
      </c>
      <c r="ILF24" s="576" t="s">
        <v>1132</v>
      </c>
      <c r="ILG24" s="576" t="s">
        <v>1132</v>
      </c>
      <c r="ILH24" s="576" t="s">
        <v>1132</v>
      </c>
      <c r="ILI24" s="576" t="s">
        <v>1132</v>
      </c>
      <c r="ILJ24" s="576" t="s">
        <v>1132</v>
      </c>
      <c r="ILK24" s="576" t="s">
        <v>1132</v>
      </c>
      <c r="ILL24" s="576" t="s">
        <v>1132</v>
      </c>
      <c r="ILM24" s="576" t="s">
        <v>1132</v>
      </c>
      <c r="ILN24" s="576" t="s">
        <v>1132</v>
      </c>
      <c r="ILO24" s="576" t="s">
        <v>1132</v>
      </c>
      <c r="ILP24" s="576" t="s">
        <v>1132</v>
      </c>
      <c r="ILQ24" s="576" t="s">
        <v>1132</v>
      </c>
      <c r="ILR24" s="576" t="s">
        <v>1132</v>
      </c>
      <c r="ILS24" s="576" t="s">
        <v>1132</v>
      </c>
      <c r="ILT24" s="576" t="s">
        <v>1132</v>
      </c>
      <c r="ILU24" s="576" t="s">
        <v>1132</v>
      </c>
      <c r="ILV24" s="576" t="s">
        <v>1132</v>
      </c>
      <c r="ILW24" s="576" t="s">
        <v>1132</v>
      </c>
      <c r="ILX24" s="576" t="s">
        <v>1132</v>
      </c>
      <c r="ILY24" s="576" t="s">
        <v>1132</v>
      </c>
      <c r="ILZ24" s="576" t="s">
        <v>1132</v>
      </c>
      <c r="IMA24" s="576" t="s">
        <v>1132</v>
      </c>
      <c r="IMB24" s="576" t="s">
        <v>1132</v>
      </c>
      <c r="IMC24" s="576" t="s">
        <v>1132</v>
      </c>
      <c r="IMD24" s="576" t="s">
        <v>1132</v>
      </c>
      <c r="IME24" s="576" t="s">
        <v>1132</v>
      </c>
      <c r="IMF24" s="576" t="s">
        <v>1132</v>
      </c>
      <c r="IMG24" s="576" t="s">
        <v>1132</v>
      </c>
      <c r="IMH24" s="576" t="s">
        <v>1132</v>
      </c>
      <c r="IMI24" s="576" t="s">
        <v>1132</v>
      </c>
      <c r="IMJ24" s="576" t="s">
        <v>1132</v>
      </c>
      <c r="IMK24" s="576" t="s">
        <v>1132</v>
      </c>
      <c r="IML24" s="576" t="s">
        <v>1132</v>
      </c>
      <c r="IMM24" s="576" t="s">
        <v>1132</v>
      </c>
      <c r="IMN24" s="576" t="s">
        <v>1132</v>
      </c>
      <c r="IMO24" s="576" t="s">
        <v>1132</v>
      </c>
      <c r="IMP24" s="576" t="s">
        <v>1132</v>
      </c>
      <c r="IMQ24" s="576" t="s">
        <v>1132</v>
      </c>
      <c r="IMR24" s="576" t="s">
        <v>1132</v>
      </c>
      <c r="IMS24" s="576" t="s">
        <v>1132</v>
      </c>
      <c r="IMT24" s="576" t="s">
        <v>1132</v>
      </c>
      <c r="IMU24" s="576" t="s">
        <v>1132</v>
      </c>
      <c r="IMV24" s="576" t="s">
        <v>1132</v>
      </c>
      <c r="IMW24" s="576" t="s">
        <v>1132</v>
      </c>
      <c r="IMX24" s="576" t="s">
        <v>1132</v>
      </c>
      <c r="IMY24" s="576" t="s">
        <v>1132</v>
      </c>
      <c r="IMZ24" s="576" t="s">
        <v>1132</v>
      </c>
      <c r="INA24" s="576" t="s">
        <v>1132</v>
      </c>
      <c r="INB24" s="576" t="s">
        <v>1132</v>
      </c>
      <c r="INC24" s="576" t="s">
        <v>1132</v>
      </c>
      <c r="IND24" s="576" t="s">
        <v>1132</v>
      </c>
      <c r="INE24" s="576" t="s">
        <v>1132</v>
      </c>
      <c r="INF24" s="576" t="s">
        <v>1132</v>
      </c>
      <c r="ING24" s="576" t="s">
        <v>1132</v>
      </c>
      <c r="INH24" s="576" t="s">
        <v>1132</v>
      </c>
      <c r="INI24" s="576" t="s">
        <v>1132</v>
      </c>
      <c r="INJ24" s="576" t="s">
        <v>1132</v>
      </c>
      <c r="INK24" s="576" t="s">
        <v>1132</v>
      </c>
      <c r="INL24" s="576" t="s">
        <v>1132</v>
      </c>
      <c r="INM24" s="576" t="s">
        <v>1132</v>
      </c>
      <c r="INN24" s="576" t="s">
        <v>1132</v>
      </c>
      <c r="INO24" s="576" t="s">
        <v>1132</v>
      </c>
      <c r="INP24" s="576" t="s">
        <v>1132</v>
      </c>
      <c r="INQ24" s="576" t="s">
        <v>1132</v>
      </c>
      <c r="INR24" s="576" t="s">
        <v>1132</v>
      </c>
      <c r="INS24" s="576" t="s">
        <v>1132</v>
      </c>
      <c r="INT24" s="576" t="s">
        <v>1132</v>
      </c>
      <c r="INU24" s="576" t="s">
        <v>1132</v>
      </c>
      <c r="INV24" s="576" t="s">
        <v>1132</v>
      </c>
      <c r="INW24" s="576" t="s">
        <v>1132</v>
      </c>
      <c r="INX24" s="576" t="s">
        <v>1132</v>
      </c>
      <c r="INY24" s="576" t="s">
        <v>1132</v>
      </c>
      <c r="INZ24" s="576" t="s">
        <v>1132</v>
      </c>
      <c r="IOA24" s="576" t="s">
        <v>1132</v>
      </c>
      <c r="IOB24" s="576" t="s">
        <v>1132</v>
      </c>
      <c r="IOC24" s="576" t="s">
        <v>1132</v>
      </c>
      <c r="IOD24" s="576" t="s">
        <v>1132</v>
      </c>
      <c r="IOE24" s="576" t="s">
        <v>1132</v>
      </c>
      <c r="IOF24" s="576" t="s">
        <v>1132</v>
      </c>
      <c r="IOG24" s="576" t="s">
        <v>1132</v>
      </c>
      <c r="IOH24" s="576" t="s">
        <v>1132</v>
      </c>
      <c r="IOI24" s="576" t="s">
        <v>1132</v>
      </c>
      <c r="IOJ24" s="576" t="s">
        <v>1132</v>
      </c>
      <c r="IOK24" s="576" t="s">
        <v>1132</v>
      </c>
      <c r="IOL24" s="576" t="s">
        <v>1132</v>
      </c>
      <c r="IOM24" s="576" t="s">
        <v>1132</v>
      </c>
      <c r="ION24" s="576" t="s">
        <v>1132</v>
      </c>
      <c r="IOO24" s="576" t="s">
        <v>1132</v>
      </c>
      <c r="IOP24" s="576" t="s">
        <v>1132</v>
      </c>
      <c r="IOQ24" s="576" t="s">
        <v>1132</v>
      </c>
      <c r="IOR24" s="576" t="s">
        <v>1132</v>
      </c>
      <c r="IOS24" s="576" t="s">
        <v>1132</v>
      </c>
      <c r="IOT24" s="576" t="s">
        <v>1132</v>
      </c>
      <c r="IOU24" s="576" t="s">
        <v>1132</v>
      </c>
      <c r="IOV24" s="576" t="s">
        <v>1132</v>
      </c>
      <c r="IOW24" s="576" t="s">
        <v>1132</v>
      </c>
      <c r="IOX24" s="576" t="s">
        <v>1132</v>
      </c>
      <c r="IOY24" s="576" t="s">
        <v>1132</v>
      </c>
      <c r="IOZ24" s="576" t="s">
        <v>1132</v>
      </c>
      <c r="IPA24" s="576" t="s">
        <v>1132</v>
      </c>
      <c r="IPB24" s="576" t="s">
        <v>1132</v>
      </c>
      <c r="IPC24" s="576" t="s">
        <v>1132</v>
      </c>
      <c r="IPD24" s="576" t="s">
        <v>1132</v>
      </c>
      <c r="IPE24" s="576" t="s">
        <v>1132</v>
      </c>
      <c r="IPF24" s="576" t="s">
        <v>1132</v>
      </c>
      <c r="IPG24" s="576" t="s">
        <v>1132</v>
      </c>
      <c r="IPH24" s="576" t="s">
        <v>1132</v>
      </c>
      <c r="IPI24" s="576" t="s">
        <v>1132</v>
      </c>
      <c r="IPJ24" s="576" t="s">
        <v>1132</v>
      </c>
      <c r="IPK24" s="576" t="s">
        <v>1132</v>
      </c>
      <c r="IPL24" s="576" t="s">
        <v>1132</v>
      </c>
      <c r="IPM24" s="576" t="s">
        <v>1132</v>
      </c>
      <c r="IPN24" s="576" t="s">
        <v>1132</v>
      </c>
      <c r="IPO24" s="576" t="s">
        <v>1132</v>
      </c>
      <c r="IPP24" s="576" t="s">
        <v>1132</v>
      </c>
      <c r="IPQ24" s="576" t="s">
        <v>1132</v>
      </c>
      <c r="IPR24" s="576" t="s">
        <v>1132</v>
      </c>
      <c r="IPS24" s="576" t="s">
        <v>1132</v>
      </c>
      <c r="IPT24" s="576" t="s">
        <v>1132</v>
      </c>
      <c r="IPU24" s="576" t="s">
        <v>1132</v>
      </c>
      <c r="IPV24" s="576" t="s">
        <v>1132</v>
      </c>
      <c r="IPW24" s="576" t="s">
        <v>1132</v>
      </c>
      <c r="IPX24" s="576" t="s">
        <v>1132</v>
      </c>
      <c r="IPY24" s="576" t="s">
        <v>1132</v>
      </c>
      <c r="IPZ24" s="576" t="s">
        <v>1132</v>
      </c>
      <c r="IQA24" s="576" t="s">
        <v>1132</v>
      </c>
      <c r="IQB24" s="576" t="s">
        <v>1132</v>
      </c>
      <c r="IQC24" s="576" t="s">
        <v>1132</v>
      </c>
      <c r="IQD24" s="576" t="s">
        <v>1132</v>
      </c>
      <c r="IQE24" s="576" t="s">
        <v>1132</v>
      </c>
      <c r="IQF24" s="576" t="s">
        <v>1132</v>
      </c>
      <c r="IQG24" s="576" t="s">
        <v>1132</v>
      </c>
      <c r="IQH24" s="576" t="s">
        <v>1132</v>
      </c>
      <c r="IQI24" s="576" t="s">
        <v>1132</v>
      </c>
      <c r="IQJ24" s="576" t="s">
        <v>1132</v>
      </c>
      <c r="IQK24" s="576" t="s">
        <v>1132</v>
      </c>
      <c r="IQL24" s="576" t="s">
        <v>1132</v>
      </c>
      <c r="IQM24" s="576" t="s">
        <v>1132</v>
      </c>
      <c r="IQN24" s="576" t="s">
        <v>1132</v>
      </c>
      <c r="IQO24" s="576" t="s">
        <v>1132</v>
      </c>
      <c r="IQP24" s="576" t="s">
        <v>1132</v>
      </c>
      <c r="IQQ24" s="576" t="s">
        <v>1132</v>
      </c>
      <c r="IQR24" s="576" t="s">
        <v>1132</v>
      </c>
      <c r="IQS24" s="576" t="s">
        <v>1132</v>
      </c>
      <c r="IQT24" s="576" t="s">
        <v>1132</v>
      </c>
      <c r="IQU24" s="576" t="s">
        <v>1132</v>
      </c>
      <c r="IQV24" s="576" t="s">
        <v>1132</v>
      </c>
      <c r="IQW24" s="576" t="s">
        <v>1132</v>
      </c>
      <c r="IQX24" s="576" t="s">
        <v>1132</v>
      </c>
      <c r="IQY24" s="576" t="s">
        <v>1132</v>
      </c>
      <c r="IQZ24" s="576" t="s">
        <v>1132</v>
      </c>
      <c r="IRA24" s="576" t="s">
        <v>1132</v>
      </c>
      <c r="IRB24" s="576" t="s">
        <v>1132</v>
      </c>
      <c r="IRC24" s="576" t="s">
        <v>1132</v>
      </c>
      <c r="IRD24" s="576" t="s">
        <v>1132</v>
      </c>
      <c r="IRE24" s="576" t="s">
        <v>1132</v>
      </c>
      <c r="IRF24" s="576" t="s">
        <v>1132</v>
      </c>
      <c r="IRG24" s="576" t="s">
        <v>1132</v>
      </c>
      <c r="IRH24" s="576" t="s">
        <v>1132</v>
      </c>
      <c r="IRI24" s="576" t="s">
        <v>1132</v>
      </c>
      <c r="IRJ24" s="576" t="s">
        <v>1132</v>
      </c>
      <c r="IRK24" s="576" t="s">
        <v>1132</v>
      </c>
      <c r="IRL24" s="576" t="s">
        <v>1132</v>
      </c>
      <c r="IRM24" s="576" t="s">
        <v>1132</v>
      </c>
      <c r="IRN24" s="576" t="s">
        <v>1132</v>
      </c>
      <c r="IRO24" s="576" t="s">
        <v>1132</v>
      </c>
      <c r="IRP24" s="576" t="s">
        <v>1132</v>
      </c>
      <c r="IRQ24" s="576" t="s">
        <v>1132</v>
      </c>
      <c r="IRR24" s="576" t="s">
        <v>1132</v>
      </c>
      <c r="IRS24" s="576" t="s">
        <v>1132</v>
      </c>
      <c r="IRT24" s="576" t="s">
        <v>1132</v>
      </c>
      <c r="IRU24" s="576" t="s">
        <v>1132</v>
      </c>
      <c r="IRV24" s="576" t="s">
        <v>1132</v>
      </c>
      <c r="IRW24" s="576" t="s">
        <v>1132</v>
      </c>
      <c r="IRX24" s="576" t="s">
        <v>1132</v>
      </c>
      <c r="IRY24" s="576" t="s">
        <v>1132</v>
      </c>
      <c r="IRZ24" s="576" t="s">
        <v>1132</v>
      </c>
      <c r="ISA24" s="576" t="s">
        <v>1132</v>
      </c>
      <c r="ISB24" s="576" t="s">
        <v>1132</v>
      </c>
      <c r="ISC24" s="576" t="s">
        <v>1132</v>
      </c>
      <c r="ISD24" s="576" t="s">
        <v>1132</v>
      </c>
      <c r="ISE24" s="576" t="s">
        <v>1132</v>
      </c>
      <c r="ISF24" s="576" t="s">
        <v>1132</v>
      </c>
      <c r="ISG24" s="576" t="s">
        <v>1132</v>
      </c>
      <c r="ISH24" s="576" t="s">
        <v>1132</v>
      </c>
      <c r="ISI24" s="576" t="s">
        <v>1132</v>
      </c>
      <c r="ISJ24" s="576" t="s">
        <v>1132</v>
      </c>
      <c r="ISK24" s="576" t="s">
        <v>1132</v>
      </c>
      <c r="ISL24" s="576" t="s">
        <v>1132</v>
      </c>
      <c r="ISM24" s="576" t="s">
        <v>1132</v>
      </c>
      <c r="ISN24" s="576" t="s">
        <v>1132</v>
      </c>
      <c r="ISO24" s="576" t="s">
        <v>1132</v>
      </c>
      <c r="ISP24" s="576" t="s">
        <v>1132</v>
      </c>
      <c r="ISQ24" s="576" t="s">
        <v>1132</v>
      </c>
      <c r="ISR24" s="576" t="s">
        <v>1132</v>
      </c>
      <c r="ISS24" s="576" t="s">
        <v>1132</v>
      </c>
      <c r="IST24" s="576" t="s">
        <v>1132</v>
      </c>
      <c r="ISU24" s="576" t="s">
        <v>1132</v>
      </c>
      <c r="ISV24" s="576" t="s">
        <v>1132</v>
      </c>
      <c r="ISW24" s="576" t="s">
        <v>1132</v>
      </c>
      <c r="ISX24" s="576" t="s">
        <v>1132</v>
      </c>
      <c r="ISY24" s="576" t="s">
        <v>1132</v>
      </c>
      <c r="ISZ24" s="576" t="s">
        <v>1132</v>
      </c>
      <c r="ITA24" s="576" t="s">
        <v>1132</v>
      </c>
      <c r="ITB24" s="576" t="s">
        <v>1132</v>
      </c>
      <c r="ITC24" s="576" t="s">
        <v>1132</v>
      </c>
      <c r="ITD24" s="576" t="s">
        <v>1132</v>
      </c>
      <c r="ITE24" s="576" t="s">
        <v>1132</v>
      </c>
      <c r="ITF24" s="576" t="s">
        <v>1132</v>
      </c>
      <c r="ITG24" s="576" t="s">
        <v>1132</v>
      </c>
      <c r="ITH24" s="576" t="s">
        <v>1132</v>
      </c>
      <c r="ITI24" s="576" t="s">
        <v>1132</v>
      </c>
      <c r="ITJ24" s="576" t="s">
        <v>1132</v>
      </c>
      <c r="ITK24" s="576" t="s">
        <v>1132</v>
      </c>
      <c r="ITL24" s="576" t="s">
        <v>1132</v>
      </c>
      <c r="ITM24" s="576" t="s">
        <v>1132</v>
      </c>
      <c r="ITN24" s="576" t="s">
        <v>1132</v>
      </c>
      <c r="ITO24" s="576" t="s">
        <v>1132</v>
      </c>
      <c r="ITP24" s="576" t="s">
        <v>1132</v>
      </c>
      <c r="ITQ24" s="576" t="s">
        <v>1132</v>
      </c>
      <c r="ITR24" s="576" t="s">
        <v>1132</v>
      </c>
      <c r="ITS24" s="576" t="s">
        <v>1132</v>
      </c>
      <c r="ITT24" s="576" t="s">
        <v>1132</v>
      </c>
      <c r="ITU24" s="576" t="s">
        <v>1132</v>
      </c>
      <c r="ITV24" s="576" t="s">
        <v>1132</v>
      </c>
      <c r="ITW24" s="576" t="s">
        <v>1132</v>
      </c>
      <c r="ITX24" s="576" t="s">
        <v>1132</v>
      </c>
      <c r="ITY24" s="576" t="s">
        <v>1132</v>
      </c>
      <c r="ITZ24" s="576" t="s">
        <v>1132</v>
      </c>
      <c r="IUA24" s="576" t="s">
        <v>1132</v>
      </c>
      <c r="IUB24" s="576" t="s">
        <v>1132</v>
      </c>
      <c r="IUC24" s="576" t="s">
        <v>1132</v>
      </c>
      <c r="IUD24" s="576" t="s">
        <v>1132</v>
      </c>
      <c r="IUE24" s="576" t="s">
        <v>1132</v>
      </c>
      <c r="IUF24" s="576" t="s">
        <v>1132</v>
      </c>
      <c r="IUG24" s="576" t="s">
        <v>1132</v>
      </c>
      <c r="IUH24" s="576" t="s">
        <v>1132</v>
      </c>
      <c r="IUI24" s="576" t="s">
        <v>1132</v>
      </c>
      <c r="IUJ24" s="576" t="s">
        <v>1132</v>
      </c>
      <c r="IUK24" s="576" t="s">
        <v>1132</v>
      </c>
      <c r="IUL24" s="576" t="s">
        <v>1132</v>
      </c>
      <c r="IUM24" s="576" t="s">
        <v>1132</v>
      </c>
      <c r="IUN24" s="576" t="s">
        <v>1132</v>
      </c>
      <c r="IUO24" s="576" t="s">
        <v>1132</v>
      </c>
      <c r="IUP24" s="576" t="s">
        <v>1132</v>
      </c>
      <c r="IUQ24" s="576" t="s">
        <v>1132</v>
      </c>
      <c r="IUR24" s="576" t="s">
        <v>1132</v>
      </c>
      <c r="IUS24" s="576" t="s">
        <v>1132</v>
      </c>
      <c r="IUT24" s="576" t="s">
        <v>1132</v>
      </c>
      <c r="IUU24" s="576" t="s">
        <v>1132</v>
      </c>
      <c r="IUV24" s="576" t="s">
        <v>1132</v>
      </c>
      <c r="IUW24" s="576" t="s">
        <v>1132</v>
      </c>
      <c r="IUX24" s="576" t="s">
        <v>1132</v>
      </c>
      <c r="IUY24" s="576" t="s">
        <v>1132</v>
      </c>
      <c r="IUZ24" s="576" t="s">
        <v>1132</v>
      </c>
      <c r="IVA24" s="576" t="s">
        <v>1132</v>
      </c>
      <c r="IVB24" s="576" t="s">
        <v>1132</v>
      </c>
      <c r="IVC24" s="576" t="s">
        <v>1132</v>
      </c>
      <c r="IVD24" s="576" t="s">
        <v>1132</v>
      </c>
      <c r="IVE24" s="576" t="s">
        <v>1132</v>
      </c>
      <c r="IVF24" s="576" t="s">
        <v>1132</v>
      </c>
      <c r="IVG24" s="576" t="s">
        <v>1132</v>
      </c>
      <c r="IVH24" s="576" t="s">
        <v>1132</v>
      </c>
      <c r="IVI24" s="576" t="s">
        <v>1132</v>
      </c>
      <c r="IVJ24" s="576" t="s">
        <v>1132</v>
      </c>
      <c r="IVK24" s="576" t="s">
        <v>1132</v>
      </c>
      <c r="IVL24" s="576" t="s">
        <v>1132</v>
      </c>
      <c r="IVM24" s="576" t="s">
        <v>1132</v>
      </c>
      <c r="IVN24" s="576" t="s">
        <v>1132</v>
      </c>
      <c r="IVO24" s="576" t="s">
        <v>1132</v>
      </c>
      <c r="IVP24" s="576" t="s">
        <v>1132</v>
      </c>
      <c r="IVQ24" s="576" t="s">
        <v>1132</v>
      </c>
      <c r="IVR24" s="576" t="s">
        <v>1132</v>
      </c>
      <c r="IVS24" s="576" t="s">
        <v>1132</v>
      </c>
      <c r="IVT24" s="576" t="s">
        <v>1132</v>
      </c>
      <c r="IVU24" s="576" t="s">
        <v>1132</v>
      </c>
      <c r="IVV24" s="576" t="s">
        <v>1132</v>
      </c>
      <c r="IVW24" s="576" t="s">
        <v>1132</v>
      </c>
      <c r="IVX24" s="576" t="s">
        <v>1132</v>
      </c>
      <c r="IVY24" s="576" t="s">
        <v>1132</v>
      </c>
      <c r="IVZ24" s="576" t="s">
        <v>1132</v>
      </c>
      <c r="IWA24" s="576" t="s">
        <v>1132</v>
      </c>
      <c r="IWB24" s="576" t="s">
        <v>1132</v>
      </c>
      <c r="IWC24" s="576" t="s">
        <v>1132</v>
      </c>
      <c r="IWD24" s="576" t="s">
        <v>1132</v>
      </c>
      <c r="IWE24" s="576" t="s">
        <v>1132</v>
      </c>
      <c r="IWF24" s="576" t="s">
        <v>1132</v>
      </c>
      <c r="IWG24" s="576" t="s">
        <v>1132</v>
      </c>
      <c r="IWH24" s="576" t="s">
        <v>1132</v>
      </c>
      <c r="IWI24" s="576" t="s">
        <v>1132</v>
      </c>
      <c r="IWJ24" s="576" t="s">
        <v>1132</v>
      </c>
      <c r="IWK24" s="576" t="s">
        <v>1132</v>
      </c>
      <c r="IWL24" s="576" t="s">
        <v>1132</v>
      </c>
      <c r="IWM24" s="576" t="s">
        <v>1132</v>
      </c>
      <c r="IWN24" s="576" t="s">
        <v>1132</v>
      </c>
      <c r="IWO24" s="576" t="s">
        <v>1132</v>
      </c>
      <c r="IWP24" s="576" t="s">
        <v>1132</v>
      </c>
      <c r="IWQ24" s="576" t="s">
        <v>1132</v>
      </c>
      <c r="IWR24" s="576" t="s">
        <v>1132</v>
      </c>
      <c r="IWS24" s="576" t="s">
        <v>1132</v>
      </c>
      <c r="IWT24" s="576" t="s">
        <v>1132</v>
      </c>
      <c r="IWU24" s="576" t="s">
        <v>1132</v>
      </c>
      <c r="IWV24" s="576" t="s">
        <v>1132</v>
      </c>
      <c r="IWW24" s="576" t="s">
        <v>1132</v>
      </c>
      <c r="IWX24" s="576" t="s">
        <v>1132</v>
      </c>
      <c r="IWY24" s="576" t="s">
        <v>1132</v>
      </c>
      <c r="IWZ24" s="576" t="s">
        <v>1132</v>
      </c>
      <c r="IXA24" s="576" t="s">
        <v>1132</v>
      </c>
      <c r="IXB24" s="576" t="s">
        <v>1132</v>
      </c>
      <c r="IXC24" s="576" t="s">
        <v>1132</v>
      </c>
      <c r="IXD24" s="576" t="s">
        <v>1132</v>
      </c>
      <c r="IXE24" s="576" t="s">
        <v>1132</v>
      </c>
      <c r="IXF24" s="576" t="s">
        <v>1132</v>
      </c>
      <c r="IXG24" s="576" t="s">
        <v>1132</v>
      </c>
      <c r="IXH24" s="576" t="s">
        <v>1132</v>
      </c>
      <c r="IXI24" s="576" t="s">
        <v>1132</v>
      </c>
      <c r="IXJ24" s="576" t="s">
        <v>1132</v>
      </c>
      <c r="IXK24" s="576" t="s">
        <v>1132</v>
      </c>
      <c r="IXL24" s="576" t="s">
        <v>1132</v>
      </c>
      <c r="IXM24" s="576" t="s">
        <v>1132</v>
      </c>
      <c r="IXN24" s="576" t="s">
        <v>1132</v>
      </c>
      <c r="IXO24" s="576" t="s">
        <v>1132</v>
      </c>
      <c r="IXP24" s="576" t="s">
        <v>1132</v>
      </c>
      <c r="IXQ24" s="576" t="s">
        <v>1132</v>
      </c>
      <c r="IXR24" s="576" t="s">
        <v>1132</v>
      </c>
      <c r="IXS24" s="576" t="s">
        <v>1132</v>
      </c>
      <c r="IXT24" s="576" t="s">
        <v>1132</v>
      </c>
      <c r="IXU24" s="576" t="s">
        <v>1132</v>
      </c>
      <c r="IXV24" s="576" t="s">
        <v>1132</v>
      </c>
      <c r="IXW24" s="576" t="s">
        <v>1132</v>
      </c>
      <c r="IXX24" s="576" t="s">
        <v>1132</v>
      </c>
      <c r="IXY24" s="576" t="s">
        <v>1132</v>
      </c>
      <c r="IXZ24" s="576" t="s">
        <v>1132</v>
      </c>
      <c r="IYA24" s="576" t="s">
        <v>1132</v>
      </c>
      <c r="IYB24" s="576" t="s">
        <v>1132</v>
      </c>
      <c r="IYC24" s="576" t="s">
        <v>1132</v>
      </c>
      <c r="IYD24" s="576" t="s">
        <v>1132</v>
      </c>
      <c r="IYE24" s="576" t="s">
        <v>1132</v>
      </c>
      <c r="IYF24" s="576" t="s">
        <v>1132</v>
      </c>
      <c r="IYG24" s="576" t="s">
        <v>1132</v>
      </c>
      <c r="IYH24" s="576" t="s">
        <v>1132</v>
      </c>
      <c r="IYI24" s="576" t="s">
        <v>1132</v>
      </c>
      <c r="IYJ24" s="576" t="s">
        <v>1132</v>
      </c>
      <c r="IYK24" s="576" t="s">
        <v>1132</v>
      </c>
      <c r="IYL24" s="576" t="s">
        <v>1132</v>
      </c>
      <c r="IYM24" s="576" t="s">
        <v>1132</v>
      </c>
      <c r="IYN24" s="576" t="s">
        <v>1132</v>
      </c>
      <c r="IYO24" s="576" t="s">
        <v>1132</v>
      </c>
      <c r="IYP24" s="576" t="s">
        <v>1132</v>
      </c>
      <c r="IYQ24" s="576" t="s">
        <v>1132</v>
      </c>
      <c r="IYR24" s="576" t="s">
        <v>1132</v>
      </c>
      <c r="IYS24" s="576" t="s">
        <v>1132</v>
      </c>
      <c r="IYT24" s="576" t="s">
        <v>1132</v>
      </c>
      <c r="IYU24" s="576" t="s">
        <v>1132</v>
      </c>
      <c r="IYV24" s="576" t="s">
        <v>1132</v>
      </c>
      <c r="IYW24" s="576" t="s">
        <v>1132</v>
      </c>
      <c r="IYX24" s="576" t="s">
        <v>1132</v>
      </c>
      <c r="IYY24" s="576" t="s">
        <v>1132</v>
      </c>
      <c r="IYZ24" s="576" t="s">
        <v>1132</v>
      </c>
      <c r="IZA24" s="576" t="s">
        <v>1132</v>
      </c>
      <c r="IZB24" s="576" t="s">
        <v>1132</v>
      </c>
      <c r="IZC24" s="576" t="s">
        <v>1132</v>
      </c>
      <c r="IZD24" s="576" t="s">
        <v>1132</v>
      </c>
      <c r="IZE24" s="576" t="s">
        <v>1132</v>
      </c>
      <c r="IZF24" s="576" t="s">
        <v>1132</v>
      </c>
      <c r="IZG24" s="576" t="s">
        <v>1132</v>
      </c>
      <c r="IZH24" s="576" t="s">
        <v>1132</v>
      </c>
      <c r="IZI24" s="576" t="s">
        <v>1132</v>
      </c>
      <c r="IZJ24" s="576" t="s">
        <v>1132</v>
      </c>
      <c r="IZK24" s="576" t="s">
        <v>1132</v>
      </c>
      <c r="IZL24" s="576" t="s">
        <v>1132</v>
      </c>
      <c r="IZM24" s="576" t="s">
        <v>1132</v>
      </c>
      <c r="IZN24" s="576" t="s">
        <v>1132</v>
      </c>
      <c r="IZO24" s="576" t="s">
        <v>1132</v>
      </c>
      <c r="IZP24" s="576" t="s">
        <v>1132</v>
      </c>
      <c r="IZQ24" s="576" t="s">
        <v>1132</v>
      </c>
      <c r="IZR24" s="576" t="s">
        <v>1132</v>
      </c>
      <c r="IZS24" s="576" t="s">
        <v>1132</v>
      </c>
      <c r="IZT24" s="576" t="s">
        <v>1132</v>
      </c>
      <c r="IZU24" s="576" t="s">
        <v>1132</v>
      </c>
      <c r="IZV24" s="576" t="s">
        <v>1132</v>
      </c>
      <c r="IZW24" s="576" t="s">
        <v>1132</v>
      </c>
      <c r="IZX24" s="576" t="s">
        <v>1132</v>
      </c>
      <c r="IZY24" s="576" t="s">
        <v>1132</v>
      </c>
      <c r="IZZ24" s="576" t="s">
        <v>1132</v>
      </c>
      <c r="JAA24" s="576" t="s">
        <v>1132</v>
      </c>
      <c r="JAB24" s="576" t="s">
        <v>1132</v>
      </c>
      <c r="JAC24" s="576" t="s">
        <v>1132</v>
      </c>
      <c r="JAD24" s="576" t="s">
        <v>1132</v>
      </c>
      <c r="JAE24" s="576" t="s">
        <v>1132</v>
      </c>
      <c r="JAF24" s="576" t="s">
        <v>1132</v>
      </c>
      <c r="JAG24" s="576" t="s">
        <v>1132</v>
      </c>
      <c r="JAH24" s="576" t="s">
        <v>1132</v>
      </c>
      <c r="JAI24" s="576" t="s">
        <v>1132</v>
      </c>
      <c r="JAJ24" s="576" t="s">
        <v>1132</v>
      </c>
      <c r="JAK24" s="576" t="s">
        <v>1132</v>
      </c>
      <c r="JAL24" s="576" t="s">
        <v>1132</v>
      </c>
      <c r="JAM24" s="576" t="s">
        <v>1132</v>
      </c>
      <c r="JAN24" s="576" t="s">
        <v>1132</v>
      </c>
      <c r="JAO24" s="576" t="s">
        <v>1132</v>
      </c>
      <c r="JAP24" s="576" t="s">
        <v>1132</v>
      </c>
      <c r="JAQ24" s="576" t="s">
        <v>1132</v>
      </c>
      <c r="JAR24" s="576" t="s">
        <v>1132</v>
      </c>
      <c r="JAS24" s="576" t="s">
        <v>1132</v>
      </c>
      <c r="JAT24" s="576" t="s">
        <v>1132</v>
      </c>
      <c r="JAU24" s="576" t="s">
        <v>1132</v>
      </c>
      <c r="JAV24" s="576" t="s">
        <v>1132</v>
      </c>
      <c r="JAW24" s="576" t="s">
        <v>1132</v>
      </c>
      <c r="JAX24" s="576" t="s">
        <v>1132</v>
      </c>
      <c r="JAY24" s="576" t="s">
        <v>1132</v>
      </c>
      <c r="JAZ24" s="576" t="s">
        <v>1132</v>
      </c>
      <c r="JBA24" s="576" t="s">
        <v>1132</v>
      </c>
      <c r="JBB24" s="576" t="s">
        <v>1132</v>
      </c>
      <c r="JBC24" s="576" t="s">
        <v>1132</v>
      </c>
      <c r="JBD24" s="576" t="s">
        <v>1132</v>
      </c>
      <c r="JBE24" s="576" t="s">
        <v>1132</v>
      </c>
      <c r="JBF24" s="576" t="s">
        <v>1132</v>
      </c>
      <c r="JBG24" s="576" t="s">
        <v>1132</v>
      </c>
      <c r="JBH24" s="576" t="s">
        <v>1132</v>
      </c>
      <c r="JBI24" s="576" t="s">
        <v>1132</v>
      </c>
      <c r="JBJ24" s="576" t="s">
        <v>1132</v>
      </c>
      <c r="JBK24" s="576" t="s">
        <v>1132</v>
      </c>
      <c r="JBL24" s="576" t="s">
        <v>1132</v>
      </c>
      <c r="JBM24" s="576" t="s">
        <v>1132</v>
      </c>
      <c r="JBN24" s="576" t="s">
        <v>1132</v>
      </c>
      <c r="JBO24" s="576" t="s">
        <v>1132</v>
      </c>
      <c r="JBP24" s="576" t="s">
        <v>1132</v>
      </c>
      <c r="JBQ24" s="576" t="s">
        <v>1132</v>
      </c>
      <c r="JBR24" s="576" t="s">
        <v>1132</v>
      </c>
      <c r="JBS24" s="576" t="s">
        <v>1132</v>
      </c>
      <c r="JBT24" s="576" t="s">
        <v>1132</v>
      </c>
      <c r="JBU24" s="576" t="s">
        <v>1132</v>
      </c>
      <c r="JBV24" s="576" t="s">
        <v>1132</v>
      </c>
      <c r="JBW24" s="576" t="s">
        <v>1132</v>
      </c>
      <c r="JBX24" s="576" t="s">
        <v>1132</v>
      </c>
      <c r="JBY24" s="576" t="s">
        <v>1132</v>
      </c>
      <c r="JBZ24" s="576" t="s">
        <v>1132</v>
      </c>
      <c r="JCA24" s="576" t="s">
        <v>1132</v>
      </c>
      <c r="JCB24" s="576" t="s">
        <v>1132</v>
      </c>
      <c r="JCC24" s="576" t="s">
        <v>1132</v>
      </c>
      <c r="JCD24" s="576" t="s">
        <v>1132</v>
      </c>
      <c r="JCE24" s="576" t="s">
        <v>1132</v>
      </c>
      <c r="JCF24" s="576" t="s">
        <v>1132</v>
      </c>
      <c r="JCG24" s="576" t="s">
        <v>1132</v>
      </c>
      <c r="JCH24" s="576" t="s">
        <v>1132</v>
      </c>
      <c r="JCI24" s="576" t="s">
        <v>1132</v>
      </c>
      <c r="JCJ24" s="576" t="s">
        <v>1132</v>
      </c>
      <c r="JCK24" s="576" t="s">
        <v>1132</v>
      </c>
      <c r="JCL24" s="576" t="s">
        <v>1132</v>
      </c>
      <c r="JCM24" s="576" t="s">
        <v>1132</v>
      </c>
      <c r="JCN24" s="576" t="s">
        <v>1132</v>
      </c>
      <c r="JCO24" s="576" t="s">
        <v>1132</v>
      </c>
      <c r="JCP24" s="576" t="s">
        <v>1132</v>
      </c>
      <c r="JCQ24" s="576" t="s">
        <v>1132</v>
      </c>
      <c r="JCR24" s="576" t="s">
        <v>1132</v>
      </c>
      <c r="JCS24" s="576" t="s">
        <v>1132</v>
      </c>
      <c r="JCT24" s="576" t="s">
        <v>1132</v>
      </c>
      <c r="JCU24" s="576" t="s">
        <v>1132</v>
      </c>
      <c r="JCV24" s="576" t="s">
        <v>1132</v>
      </c>
      <c r="JCW24" s="576" t="s">
        <v>1132</v>
      </c>
      <c r="JCX24" s="576" t="s">
        <v>1132</v>
      </c>
      <c r="JCY24" s="576" t="s">
        <v>1132</v>
      </c>
      <c r="JCZ24" s="576" t="s">
        <v>1132</v>
      </c>
      <c r="JDA24" s="576" t="s">
        <v>1132</v>
      </c>
      <c r="JDB24" s="576" t="s">
        <v>1132</v>
      </c>
      <c r="JDC24" s="576" t="s">
        <v>1132</v>
      </c>
      <c r="JDD24" s="576" t="s">
        <v>1132</v>
      </c>
      <c r="JDE24" s="576" t="s">
        <v>1132</v>
      </c>
      <c r="JDF24" s="576" t="s">
        <v>1132</v>
      </c>
      <c r="JDG24" s="576" t="s">
        <v>1132</v>
      </c>
      <c r="JDH24" s="576" t="s">
        <v>1132</v>
      </c>
      <c r="JDI24" s="576" t="s">
        <v>1132</v>
      </c>
      <c r="JDJ24" s="576" t="s">
        <v>1132</v>
      </c>
      <c r="JDK24" s="576" t="s">
        <v>1132</v>
      </c>
      <c r="JDL24" s="576" t="s">
        <v>1132</v>
      </c>
      <c r="JDM24" s="576" t="s">
        <v>1132</v>
      </c>
      <c r="JDN24" s="576" t="s">
        <v>1132</v>
      </c>
      <c r="JDO24" s="576" t="s">
        <v>1132</v>
      </c>
      <c r="JDP24" s="576" t="s">
        <v>1132</v>
      </c>
      <c r="JDQ24" s="576" t="s">
        <v>1132</v>
      </c>
      <c r="JDR24" s="576" t="s">
        <v>1132</v>
      </c>
      <c r="JDS24" s="576" t="s">
        <v>1132</v>
      </c>
      <c r="JDT24" s="576" t="s">
        <v>1132</v>
      </c>
      <c r="JDU24" s="576" t="s">
        <v>1132</v>
      </c>
      <c r="JDV24" s="576" t="s">
        <v>1132</v>
      </c>
      <c r="JDW24" s="576" t="s">
        <v>1132</v>
      </c>
      <c r="JDX24" s="576" t="s">
        <v>1132</v>
      </c>
      <c r="JDY24" s="576" t="s">
        <v>1132</v>
      </c>
      <c r="JDZ24" s="576" t="s">
        <v>1132</v>
      </c>
      <c r="JEA24" s="576" t="s">
        <v>1132</v>
      </c>
      <c r="JEB24" s="576" t="s">
        <v>1132</v>
      </c>
      <c r="JEC24" s="576" t="s">
        <v>1132</v>
      </c>
      <c r="JED24" s="576" t="s">
        <v>1132</v>
      </c>
      <c r="JEE24" s="576" t="s">
        <v>1132</v>
      </c>
      <c r="JEF24" s="576" t="s">
        <v>1132</v>
      </c>
      <c r="JEG24" s="576" t="s">
        <v>1132</v>
      </c>
      <c r="JEH24" s="576" t="s">
        <v>1132</v>
      </c>
      <c r="JEI24" s="576" t="s">
        <v>1132</v>
      </c>
      <c r="JEJ24" s="576" t="s">
        <v>1132</v>
      </c>
      <c r="JEK24" s="576" t="s">
        <v>1132</v>
      </c>
      <c r="JEL24" s="576" t="s">
        <v>1132</v>
      </c>
      <c r="JEM24" s="576" t="s">
        <v>1132</v>
      </c>
      <c r="JEN24" s="576" t="s">
        <v>1132</v>
      </c>
      <c r="JEO24" s="576" t="s">
        <v>1132</v>
      </c>
      <c r="JEP24" s="576" t="s">
        <v>1132</v>
      </c>
      <c r="JEQ24" s="576" t="s">
        <v>1132</v>
      </c>
      <c r="JER24" s="576" t="s">
        <v>1132</v>
      </c>
      <c r="JES24" s="576" t="s">
        <v>1132</v>
      </c>
      <c r="JET24" s="576" t="s">
        <v>1132</v>
      </c>
      <c r="JEU24" s="576" t="s">
        <v>1132</v>
      </c>
      <c r="JEV24" s="576" t="s">
        <v>1132</v>
      </c>
      <c r="JEW24" s="576" t="s">
        <v>1132</v>
      </c>
      <c r="JEX24" s="576" t="s">
        <v>1132</v>
      </c>
      <c r="JEY24" s="576" t="s">
        <v>1132</v>
      </c>
      <c r="JEZ24" s="576" t="s">
        <v>1132</v>
      </c>
      <c r="JFA24" s="576" t="s">
        <v>1132</v>
      </c>
      <c r="JFB24" s="576" t="s">
        <v>1132</v>
      </c>
      <c r="JFC24" s="576" t="s">
        <v>1132</v>
      </c>
      <c r="JFD24" s="576" t="s">
        <v>1132</v>
      </c>
      <c r="JFE24" s="576" t="s">
        <v>1132</v>
      </c>
      <c r="JFF24" s="576" t="s">
        <v>1132</v>
      </c>
      <c r="JFG24" s="576" t="s">
        <v>1132</v>
      </c>
      <c r="JFH24" s="576" t="s">
        <v>1132</v>
      </c>
      <c r="JFI24" s="576" t="s">
        <v>1132</v>
      </c>
      <c r="JFJ24" s="576" t="s">
        <v>1132</v>
      </c>
      <c r="JFK24" s="576" t="s">
        <v>1132</v>
      </c>
      <c r="JFL24" s="576" t="s">
        <v>1132</v>
      </c>
      <c r="JFM24" s="576" t="s">
        <v>1132</v>
      </c>
      <c r="JFN24" s="576" t="s">
        <v>1132</v>
      </c>
      <c r="JFO24" s="576" t="s">
        <v>1132</v>
      </c>
      <c r="JFP24" s="576" t="s">
        <v>1132</v>
      </c>
      <c r="JFQ24" s="576" t="s">
        <v>1132</v>
      </c>
      <c r="JFR24" s="576" t="s">
        <v>1132</v>
      </c>
      <c r="JFS24" s="576" t="s">
        <v>1132</v>
      </c>
      <c r="JFT24" s="576" t="s">
        <v>1132</v>
      </c>
      <c r="JFU24" s="576" t="s">
        <v>1132</v>
      </c>
      <c r="JFV24" s="576" t="s">
        <v>1132</v>
      </c>
      <c r="JFW24" s="576" t="s">
        <v>1132</v>
      </c>
      <c r="JFX24" s="576" t="s">
        <v>1132</v>
      </c>
      <c r="JFY24" s="576" t="s">
        <v>1132</v>
      </c>
      <c r="JFZ24" s="576" t="s">
        <v>1132</v>
      </c>
      <c r="JGA24" s="576" t="s">
        <v>1132</v>
      </c>
      <c r="JGB24" s="576" t="s">
        <v>1132</v>
      </c>
      <c r="JGC24" s="576" t="s">
        <v>1132</v>
      </c>
      <c r="JGD24" s="576" t="s">
        <v>1132</v>
      </c>
      <c r="JGE24" s="576" t="s">
        <v>1132</v>
      </c>
      <c r="JGF24" s="576" t="s">
        <v>1132</v>
      </c>
      <c r="JGG24" s="576" t="s">
        <v>1132</v>
      </c>
      <c r="JGH24" s="576" t="s">
        <v>1132</v>
      </c>
      <c r="JGI24" s="576" t="s">
        <v>1132</v>
      </c>
      <c r="JGJ24" s="576" t="s">
        <v>1132</v>
      </c>
      <c r="JGK24" s="576" t="s">
        <v>1132</v>
      </c>
      <c r="JGL24" s="576" t="s">
        <v>1132</v>
      </c>
      <c r="JGM24" s="576" t="s">
        <v>1132</v>
      </c>
      <c r="JGN24" s="576" t="s">
        <v>1132</v>
      </c>
      <c r="JGO24" s="576" t="s">
        <v>1132</v>
      </c>
      <c r="JGP24" s="576" t="s">
        <v>1132</v>
      </c>
      <c r="JGQ24" s="576" t="s">
        <v>1132</v>
      </c>
      <c r="JGR24" s="576" t="s">
        <v>1132</v>
      </c>
      <c r="JGS24" s="576" t="s">
        <v>1132</v>
      </c>
      <c r="JGT24" s="576" t="s">
        <v>1132</v>
      </c>
      <c r="JGU24" s="576" t="s">
        <v>1132</v>
      </c>
      <c r="JGV24" s="576" t="s">
        <v>1132</v>
      </c>
      <c r="JGW24" s="576" t="s">
        <v>1132</v>
      </c>
      <c r="JGX24" s="576" t="s">
        <v>1132</v>
      </c>
      <c r="JGY24" s="576" t="s">
        <v>1132</v>
      </c>
      <c r="JGZ24" s="576" t="s">
        <v>1132</v>
      </c>
      <c r="JHA24" s="576" t="s">
        <v>1132</v>
      </c>
      <c r="JHB24" s="576" t="s">
        <v>1132</v>
      </c>
      <c r="JHC24" s="576" t="s">
        <v>1132</v>
      </c>
      <c r="JHD24" s="576" t="s">
        <v>1132</v>
      </c>
      <c r="JHE24" s="576" t="s">
        <v>1132</v>
      </c>
      <c r="JHF24" s="576" t="s">
        <v>1132</v>
      </c>
      <c r="JHG24" s="576" t="s">
        <v>1132</v>
      </c>
      <c r="JHH24" s="576" t="s">
        <v>1132</v>
      </c>
      <c r="JHI24" s="576" t="s">
        <v>1132</v>
      </c>
      <c r="JHJ24" s="576" t="s">
        <v>1132</v>
      </c>
      <c r="JHK24" s="576" t="s">
        <v>1132</v>
      </c>
      <c r="JHL24" s="576" t="s">
        <v>1132</v>
      </c>
      <c r="JHM24" s="576" t="s">
        <v>1132</v>
      </c>
      <c r="JHN24" s="576" t="s">
        <v>1132</v>
      </c>
      <c r="JHO24" s="576" t="s">
        <v>1132</v>
      </c>
      <c r="JHP24" s="576" t="s">
        <v>1132</v>
      </c>
      <c r="JHQ24" s="576" t="s">
        <v>1132</v>
      </c>
      <c r="JHR24" s="576" t="s">
        <v>1132</v>
      </c>
      <c r="JHS24" s="576" t="s">
        <v>1132</v>
      </c>
      <c r="JHT24" s="576" t="s">
        <v>1132</v>
      </c>
      <c r="JHU24" s="576" t="s">
        <v>1132</v>
      </c>
      <c r="JHV24" s="576" t="s">
        <v>1132</v>
      </c>
      <c r="JHW24" s="576" t="s">
        <v>1132</v>
      </c>
      <c r="JHX24" s="576" t="s">
        <v>1132</v>
      </c>
      <c r="JHY24" s="576" t="s">
        <v>1132</v>
      </c>
      <c r="JHZ24" s="576" t="s">
        <v>1132</v>
      </c>
      <c r="JIA24" s="576" t="s">
        <v>1132</v>
      </c>
      <c r="JIB24" s="576" t="s">
        <v>1132</v>
      </c>
      <c r="JIC24" s="576" t="s">
        <v>1132</v>
      </c>
      <c r="JID24" s="576" t="s">
        <v>1132</v>
      </c>
      <c r="JIE24" s="576" t="s">
        <v>1132</v>
      </c>
      <c r="JIF24" s="576" t="s">
        <v>1132</v>
      </c>
      <c r="JIG24" s="576" t="s">
        <v>1132</v>
      </c>
      <c r="JIH24" s="576" t="s">
        <v>1132</v>
      </c>
      <c r="JII24" s="576" t="s">
        <v>1132</v>
      </c>
      <c r="JIJ24" s="576" t="s">
        <v>1132</v>
      </c>
      <c r="JIK24" s="576" t="s">
        <v>1132</v>
      </c>
      <c r="JIL24" s="576" t="s">
        <v>1132</v>
      </c>
      <c r="JIM24" s="576" t="s">
        <v>1132</v>
      </c>
      <c r="JIN24" s="576" t="s">
        <v>1132</v>
      </c>
      <c r="JIO24" s="576" t="s">
        <v>1132</v>
      </c>
      <c r="JIP24" s="576" t="s">
        <v>1132</v>
      </c>
      <c r="JIQ24" s="576" t="s">
        <v>1132</v>
      </c>
      <c r="JIR24" s="576" t="s">
        <v>1132</v>
      </c>
      <c r="JIS24" s="576" t="s">
        <v>1132</v>
      </c>
      <c r="JIT24" s="576" t="s">
        <v>1132</v>
      </c>
      <c r="JIU24" s="576" t="s">
        <v>1132</v>
      </c>
      <c r="JIV24" s="576" t="s">
        <v>1132</v>
      </c>
      <c r="JIW24" s="576" t="s">
        <v>1132</v>
      </c>
      <c r="JIX24" s="576" t="s">
        <v>1132</v>
      </c>
      <c r="JIY24" s="576" t="s">
        <v>1132</v>
      </c>
      <c r="JIZ24" s="576" t="s">
        <v>1132</v>
      </c>
      <c r="JJA24" s="576" t="s">
        <v>1132</v>
      </c>
      <c r="JJB24" s="576" t="s">
        <v>1132</v>
      </c>
      <c r="JJC24" s="576" t="s">
        <v>1132</v>
      </c>
      <c r="JJD24" s="576" t="s">
        <v>1132</v>
      </c>
      <c r="JJE24" s="576" t="s">
        <v>1132</v>
      </c>
      <c r="JJF24" s="576" t="s">
        <v>1132</v>
      </c>
      <c r="JJG24" s="576" t="s">
        <v>1132</v>
      </c>
      <c r="JJH24" s="576" t="s">
        <v>1132</v>
      </c>
      <c r="JJI24" s="576" t="s">
        <v>1132</v>
      </c>
      <c r="JJJ24" s="576" t="s">
        <v>1132</v>
      </c>
      <c r="JJK24" s="576" t="s">
        <v>1132</v>
      </c>
      <c r="JJL24" s="576" t="s">
        <v>1132</v>
      </c>
      <c r="JJM24" s="576" t="s">
        <v>1132</v>
      </c>
      <c r="JJN24" s="576" t="s">
        <v>1132</v>
      </c>
      <c r="JJO24" s="576" t="s">
        <v>1132</v>
      </c>
      <c r="JJP24" s="576" t="s">
        <v>1132</v>
      </c>
      <c r="JJQ24" s="576" t="s">
        <v>1132</v>
      </c>
      <c r="JJR24" s="576" t="s">
        <v>1132</v>
      </c>
      <c r="JJS24" s="576" t="s">
        <v>1132</v>
      </c>
      <c r="JJT24" s="576" t="s">
        <v>1132</v>
      </c>
      <c r="JJU24" s="576" t="s">
        <v>1132</v>
      </c>
      <c r="JJV24" s="576" t="s">
        <v>1132</v>
      </c>
      <c r="JJW24" s="576" t="s">
        <v>1132</v>
      </c>
      <c r="JJX24" s="576" t="s">
        <v>1132</v>
      </c>
      <c r="JJY24" s="576" t="s">
        <v>1132</v>
      </c>
      <c r="JJZ24" s="576" t="s">
        <v>1132</v>
      </c>
      <c r="JKA24" s="576" t="s">
        <v>1132</v>
      </c>
      <c r="JKB24" s="576" t="s">
        <v>1132</v>
      </c>
      <c r="JKC24" s="576" t="s">
        <v>1132</v>
      </c>
      <c r="JKD24" s="576" t="s">
        <v>1132</v>
      </c>
      <c r="JKE24" s="576" t="s">
        <v>1132</v>
      </c>
      <c r="JKF24" s="576" t="s">
        <v>1132</v>
      </c>
      <c r="JKG24" s="576" t="s">
        <v>1132</v>
      </c>
      <c r="JKH24" s="576" t="s">
        <v>1132</v>
      </c>
      <c r="JKI24" s="576" t="s">
        <v>1132</v>
      </c>
      <c r="JKJ24" s="576" t="s">
        <v>1132</v>
      </c>
      <c r="JKK24" s="576" t="s">
        <v>1132</v>
      </c>
      <c r="JKL24" s="576" t="s">
        <v>1132</v>
      </c>
      <c r="JKM24" s="576" t="s">
        <v>1132</v>
      </c>
      <c r="JKN24" s="576" t="s">
        <v>1132</v>
      </c>
      <c r="JKO24" s="576" t="s">
        <v>1132</v>
      </c>
      <c r="JKP24" s="576" t="s">
        <v>1132</v>
      </c>
      <c r="JKQ24" s="576" t="s">
        <v>1132</v>
      </c>
      <c r="JKR24" s="576" t="s">
        <v>1132</v>
      </c>
      <c r="JKS24" s="576" t="s">
        <v>1132</v>
      </c>
      <c r="JKT24" s="576" t="s">
        <v>1132</v>
      </c>
      <c r="JKU24" s="576" t="s">
        <v>1132</v>
      </c>
      <c r="JKV24" s="576" t="s">
        <v>1132</v>
      </c>
      <c r="JKW24" s="576" t="s">
        <v>1132</v>
      </c>
      <c r="JKX24" s="576" t="s">
        <v>1132</v>
      </c>
      <c r="JKY24" s="576" t="s">
        <v>1132</v>
      </c>
      <c r="JKZ24" s="576" t="s">
        <v>1132</v>
      </c>
      <c r="JLA24" s="576" t="s">
        <v>1132</v>
      </c>
      <c r="JLB24" s="576" t="s">
        <v>1132</v>
      </c>
      <c r="JLC24" s="576" t="s">
        <v>1132</v>
      </c>
      <c r="JLD24" s="576" t="s">
        <v>1132</v>
      </c>
      <c r="JLE24" s="576" t="s">
        <v>1132</v>
      </c>
      <c r="JLF24" s="576" t="s">
        <v>1132</v>
      </c>
      <c r="JLG24" s="576" t="s">
        <v>1132</v>
      </c>
      <c r="JLH24" s="576" t="s">
        <v>1132</v>
      </c>
      <c r="JLI24" s="576" t="s">
        <v>1132</v>
      </c>
      <c r="JLJ24" s="576" t="s">
        <v>1132</v>
      </c>
      <c r="JLK24" s="576" t="s">
        <v>1132</v>
      </c>
      <c r="JLL24" s="576" t="s">
        <v>1132</v>
      </c>
      <c r="JLM24" s="576" t="s">
        <v>1132</v>
      </c>
      <c r="JLN24" s="576" t="s">
        <v>1132</v>
      </c>
      <c r="JLO24" s="576" t="s">
        <v>1132</v>
      </c>
      <c r="JLP24" s="576" t="s">
        <v>1132</v>
      </c>
      <c r="JLQ24" s="576" t="s">
        <v>1132</v>
      </c>
      <c r="JLR24" s="576" t="s">
        <v>1132</v>
      </c>
      <c r="JLS24" s="576" t="s">
        <v>1132</v>
      </c>
      <c r="JLT24" s="576" t="s">
        <v>1132</v>
      </c>
      <c r="JLU24" s="576" t="s">
        <v>1132</v>
      </c>
      <c r="JLV24" s="576" t="s">
        <v>1132</v>
      </c>
      <c r="JLW24" s="576" t="s">
        <v>1132</v>
      </c>
      <c r="JLX24" s="576" t="s">
        <v>1132</v>
      </c>
      <c r="JLY24" s="576" t="s">
        <v>1132</v>
      </c>
      <c r="JLZ24" s="576" t="s">
        <v>1132</v>
      </c>
      <c r="JMA24" s="576" t="s">
        <v>1132</v>
      </c>
      <c r="JMB24" s="576" t="s">
        <v>1132</v>
      </c>
      <c r="JMC24" s="576" t="s">
        <v>1132</v>
      </c>
      <c r="JMD24" s="576" t="s">
        <v>1132</v>
      </c>
      <c r="JME24" s="576" t="s">
        <v>1132</v>
      </c>
      <c r="JMF24" s="576" t="s">
        <v>1132</v>
      </c>
      <c r="JMG24" s="576" t="s">
        <v>1132</v>
      </c>
      <c r="JMH24" s="576" t="s">
        <v>1132</v>
      </c>
      <c r="JMI24" s="576" t="s">
        <v>1132</v>
      </c>
      <c r="JMJ24" s="576" t="s">
        <v>1132</v>
      </c>
      <c r="JMK24" s="576" t="s">
        <v>1132</v>
      </c>
      <c r="JML24" s="576" t="s">
        <v>1132</v>
      </c>
      <c r="JMM24" s="576" t="s">
        <v>1132</v>
      </c>
      <c r="JMN24" s="576" t="s">
        <v>1132</v>
      </c>
      <c r="JMO24" s="576" t="s">
        <v>1132</v>
      </c>
      <c r="JMP24" s="576" t="s">
        <v>1132</v>
      </c>
      <c r="JMQ24" s="576" t="s">
        <v>1132</v>
      </c>
      <c r="JMR24" s="576" t="s">
        <v>1132</v>
      </c>
      <c r="JMS24" s="576" t="s">
        <v>1132</v>
      </c>
      <c r="JMT24" s="576" t="s">
        <v>1132</v>
      </c>
      <c r="JMU24" s="576" t="s">
        <v>1132</v>
      </c>
      <c r="JMV24" s="576" t="s">
        <v>1132</v>
      </c>
      <c r="JMW24" s="576" t="s">
        <v>1132</v>
      </c>
      <c r="JMX24" s="576" t="s">
        <v>1132</v>
      </c>
      <c r="JMY24" s="576" t="s">
        <v>1132</v>
      </c>
      <c r="JMZ24" s="576" t="s">
        <v>1132</v>
      </c>
      <c r="JNA24" s="576" t="s">
        <v>1132</v>
      </c>
      <c r="JNB24" s="576" t="s">
        <v>1132</v>
      </c>
      <c r="JNC24" s="576" t="s">
        <v>1132</v>
      </c>
      <c r="JND24" s="576" t="s">
        <v>1132</v>
      </c>
      <c r="JNE24" s="576" t="s">
        <v>1132</v>
      </c>
      <c r="JNF24" s="576" t="s">
        <v>1132</v>
      </c>
      <c r="JNG24" s="576" t="s">
        <v>1132</v>
      </c>
      <c r="JNH24" s="576" t="s">
        <v>1132</v>
      </c>
      <c r="JNI24" s="576" t="s">
        <v>1132</v>
      </c>
      <c r="JNJ24" s="576" t="s">
        <v>1132</v>
      </c>
      <c r="JNK24" s="576" t="s">
        <v>1132</v>
      </c>
      <c r="JNL24" s="576" t="s">
        <v>1132</v>
      </c>
      <c r="JNM24" s="576" t="s">
        <v>1132</v>
      </c>
      <c r="JNN24" s="576" t="s">
        <v>1132</v>
      </c>
      <c r="JNO24" s="576" t="s">
        <v>1132</v>
      </c>
      <c r="JNP24" s="576" t="s">
        <v>1132</v>
      </c>
      <c r="JNQ24" s="576" t="s">
        <v>1132</v>
      </c>
      <c r="JNR24" s="576" t="s">
        <v>1132</v>
      </c>
      <c r="JNS24" s="576" t="s">
        <v>1132</v>
      </c>
      <c r="JNT24" s="576" t="s">
        <v>1132</v>
      </c>
      <c r="JNU24" s="576" t="s">
        <v>1132</v>
      </c>
      <c r="JNV24" s="576" t="s">
        <v>1132</v>
      </c>
      <c r="JNW24" s="576" t="s">
        <v>1132</v>
      </c>
      <c r="JNX24" s="576" t="s">
        <v>1132</v>
      </c>
      <c r="JNY24" s="576" t="s">
        <v>1132</v>
      </c>
      <c r="JNZ24" s="576" t="s">
        <v>1132</v>
      </c>
      <c r="JOA24" s="576" t="s">
        <v>1132</v>
      </c>
      <c r="JOB24" s="576" t="s">
        <v>1132</v>
      </c>
      <c r="JOC24" s="576" t="s">
        <v>1132</v>
      </c>
      <c r="JOD24" s="576" t="s">
        <v>1132</v>
      </c>
      <c r="JOE24" s="576" t="s">
        <v>1132</v>
      </c>
      <c r="JOF24" s="576" t="s">
        <v>1132</v>
      </c>
      <c r="JOG24" s="576" t="s">
        <v>1132</v>
      </c>
      <c r="JOH24" s="576" t="s">
        <v>1132</v>
      </c>
      <c r="JOI24" s="576" t="s">
        <v>1132</v>
      </c>
      <c r="JOJ24" s="576" t="s">
        <v>1132</v>
      </c>
      <c r="JOK24" s="576" t="s">
        <v>1132</v>
      </c>
      <c r="JOL24" s="576" t="s">
        <v>1132</v>
      </c>
      <c r="JOM24" s="576" t="s">
        <v>1132</v>
      </c>
      <c r="JON24" s="576" t="s">
        <v>1132</v>
      </c>
      <c r="JOO24" s="576" t="s">
        <v>1132</v>
      </c>
      <c r="JOP24" s="576" t="s">
        <v>1132</v>
      </c>
      <c r="JOQ24" s="576" t="s">
        <v>1132</v>
      </c>
      <c r="JOR24" s="576" t="s">
        <v>1132</v>
      </c>
      <c r="JOS24" s="576" t="s">
        <v>1132</v>
      </c>
      <c r="JOT24" s="576" t="s">
        <v>1132</v>
      </c>
      <c r="JOU24" s="576" t="s">
        <v>1132</v>
      </c>
      <c r="JOV24" s="576" t="s">
        <v>1132</v>
      </c>
      <c r="JOW24" s="576" t="s">
        <v>1132</v>
      </c>
      <c r="JOX24" s="576" t="s">
        <v>1132</v>
      </c>
      <c r="JOY24" s="576" t="s">
        <v>1132</v>
      </c>
      <c r="JOZ24" s="576" t="s">
        <v>1132</v>
      </c>
      <c r="JPA24" s="576" t="s">
        <v>1132</v>
      </c>
      <c r="JPB24" s="576" t="s">
        <v>1132</v>
      </c>
      <c r="JPC24" s="576" t="s">
        <v>1132</v>
      </c>
      <c r="JPD24" s="576" t="s">
        <v>1132</v>
      </c>
      <c r="JPE24" s="576" t="s">
        <v>1132</v>
      </c>
      <c r="JPF24" s="576" t="s">
        <v>1132</v>
      </c>
      <c r="JPG24" s="576" t="s">
        <v>1132</v>
      </c>
      <c r="JPH24" s="576" t="s">
        <v>1132</v>
      </c>
      <c r="JPI24" s="576" t="s">
        <v>1132</v>
      </c>
      <c r="JPJ24" s="576" t="s">
        <v>1132</v>
      </c>
      <c r="JPK24" s="576" t="s">
        <v>1132</v>
      </c>
      <c r="JPL24" s="576" t="s">
        <v>1132</v>
      </c>
      <c r="JPM24" s="576" t="s">
        <v>1132</v>
      </c>
      <c r="JPN24" s="576" t="s">
        <v>1132</v>
      </c>
      <c r="JPO24" s="576" t="s">
        <v>1132</v>
      </c>
      <c r="JPP24" s="576" t="s">
        <v>1132</v>
      </c>
      <c r="JPQ24" s="576" t="s">
        <v>1132</v>
      </c>
      <c r="JPR24" s="576" t="s">
        <v>1132</v>
      </c>
      <c r="JPS24" s="576" t="s">
        <v>1132</v>
      </c>
      <c r="JPT24" s="576" t="s">
        <v>1132</v>
      </c>
      <c r="JPU24" s="576" t="s">
        <v>1132</v>
      </c>
      <c r="JPV24" s="576" t="s">
        <v>1132</v>
      </c>
      <c r="JPW24" s="576" t="s">
        <v>1132</v>
      </c>
      <c r="JPX24" s="576" t="s">
        <v>1132</v>
      </c>
      <c r="JPY24" s="576" t="s">
        <v>1132</v>
      </c>
      <c r="JPZ24" s="576" t="s">
        <v>1132</v>
      </c>
      <c r="JQA24" s="576" t="s">
        <v>1132</v>
      </c>
      <c r="JQB24" s="576" t="s">
        <v>1132</v>
      </c>
      <c r="JQC24" s="576" t="s">
        <v>1132</v>
      </c>
      <c r="JQD24" s="576" t="s">
        <v>1132</v>
      </c>
      <c r="JQE24" s="576" t="s">
        <v>1132</v>
      </c>
      <c r="JQF24" s="576" t="s">
        <v>1132</v>
      </c>
      <c r="JQG24" s="576" t="s">
        <v>1132</v>
      </c>
      <c r="JQH24" s="576" t="s">
        <v>1132</v>
      </c>
      <c r="JQI24" s="576" t="s">
        <v>1132</v>
      </c>
      <c r="JQJ24" s="576" t="s">
        <v>1132</v>
      </c>
      <c r="JQK24" s="576" t="s">
        <v>1132</v>
      </c>
      <c r="JQL24" s="576" t="s">
        <v>1132</v>
      </c>
      <c r="JQM24" s="576" t="s">
        <v>1132</v>
      </c>
      <c r="JQN24" s="576" t="s">
        <v>1132</v>
      </c>
      <c r="JQO24" s="576" t="s">
        <v>1132</v>
      </c>
      <c r="JQP24" s="576" t="s">
        <v>1132</v>
      </c>
      <c r="JQQ24" s="576" t="s">
        <v>1132</v>
      </c>
      <c r="JQR24" s="576" t="s">
        <v>1132</v>
      </c>
      <c r="JQS24" s="576" t="s">
        <v>1132</v>
      </c>
      <c r="JQT24" s="576" t="s">
        <v>1132</v>
      </c>
      <c r="JQU24" s="576" t="s">
        <v>1132</v>
      </c>
      <c r="JQV24" s="576" t="s">
        <v>1132</v>
      </c>
      <c r="JQW24" s="576" t="s">
        <v>1132</v>
      </c>
      <c r="JQX24" s="576" t="s">
        <v>1132</v>
      </c>
      <c r="JQY24" s="576" t="s">
        <v>1132</v>
      </c>
      <c r="JQZ24" s="576" t="s">
        <v>1132</v>
      </c>
      <c r="JRA24" s="576" t="s">
        <v>1132</v>
      </c>
      <c r="JRB24" s="576" t="s">
        <v>1132</v>
      </c>
      <c r="JRC24" s="576" t="s">
        <v>1132</v>
      </c>
      <c r="JRD24" s="576" t="s">
        <v>1132</v>
      </c>
      <c r="JRE24" s="576" t="s">
        <v>1132</v>
      </c>
      <c r="JRF24" s="576" t="s">
        <v>1132</v>
      </c>
      <c r="JRG24" s="576" t="s">
        <v>1132</v>
      </c>
      <c r="JRH24" s="576" t="s">
        <v>1132</v>
      </c>
      <c r="JRI24" s="576" t="s">
        <v>1132</v>
      </c>
      <c r="JRJ24" s="576" t="s">
        <v>1132</v>
      </c>
      <c r="JRK24" s="576" t="s">
        <v>1132</v>
      </c>
      <c r="JRL24" s="576" t="s">
        <v>1132</v>
      </c>
      <c r="JRM24" s="576" t="s">
        <v>1132</v>
      </c>
      <c r="JRN24" s="576" t="s">
        <v>1132</v>
      </c>
      <c r="JRO24" s="576" t="s">
        <v>1132</v>
      </c>
      <c r="JRP24" s="576" t="s">
        <v>1132</v>
      </c>
      <c r="JRQ24" s="576" t="s">
        <v>1132</v>
      </c>
      <c r="JRR24" s="576" t="s">
        <v>1132</v>
      </c>
      <c r="JRS24" s="576" t="s">
        <v>1132</v>
      </c>
      <c r="JRT24" s="576" t="s">
        <v>1132</v>
      </c>
      <c r="JRU24" s="576" t="s">
        <v>1132</v>
      </c>
      <c r="JRV24" s="576" t="s">
        <v>1132</v>
      </c>
      <c r="JRW24" s="576" t="s">
        <v>1132</v>
      </c>
      <c r="JRX24" s="576" t="s">
        <v>1132</v>
      </c>
      <c r="JRY24" s="576" t="s">
        <v>1132</v>
      </c>
      <c r="JRZ24" s="576" t="s">
        <v>1132</v>
      </c>
      <c r="JSA24" s="576" t="s">
        <v>1132</v>
      </c>
      <c r="JSB24" s="576" t="s">
        <v>1132</v>
      </c>
      <c r="JSC24" s="576" t="s">
        <v>1132</v>
      </c>
      <c r="JSD24" s="576" t="s">
        <v>1132</v>
      </c>
      <c r="JSE24" s="576" t="s">
        <v>1132</v>
      </c>
      <c r="JSF24" s="576" t="s">
        <v>1132</v>
      </c>
      <c r="JSG24" s="576" t="s">
        <v>1132</v>
      </c>
      <c r="JSH24" s="576" t="s">
        <v>1132</v>
      </c>
      <c r="JSI24" s="576" t="s">
        <v>1132</v>
      </c>
      <c r="JSJ24" s="576" t="s">
        <v>1132</v>
      </c>
      <c r="JSK24" s="576" t="s">
        <v>1132</v>
      </c>
      <c r="JSL24" s="576" t="s">
        <v>1132</v>
      </c>
      <c r="JSM24" s="576" t="s">
        <v>1132</v>
      </c>
      <c r="JSN24" s="576" t="s">
        <v>1132</v>
      </c>
      <c r="JSO24" s="576" t="s">
        <v>1132</v>
      </c>
      <c r="JSP24" s="576" t="s">
        <v>1132</v>
      </c>
      <c r="JSQ24" s="576" t="s">
        <v>1132</v>
      </c>
      <c r="JSR24" s="576" t="s">
        <v>1132</v>
      </c>
      <c r="JSS24" s="576" t="s">
        <v>1132</v>
      </c>
      <c r="JST24" s="576" t="s">
        <v>1132</v>
      </c>
      <c r="JSU24" s="576" t="s">
        <v>1132</v>
      </c>
      <c r="JSV24" s="576" t="s">
        <v>1132</v>
      </c>
      <c r="JSW24" s="576" t="s">
        <v>1132</v>
      </c>
      <c r="JSX24" s="576" t="s">
        <v>1132</v>
      </c>
      <c r="JSY24" s="576" t="s">
        <v>1132</v>
      </c>
      <c r="JSZ24" s="576" t="s">
        <v>1132</v>
      </c>
      <c r="JTA24" s="576" t="s">
        <v>1132</v>
      </c>
      <c r="JTB24" s="576" t="s">
        <v>1132</v>
      </c>
      <c r="JTC24" s="576" t="s">
        <v>1132</v>
      </c>
      <c r="JTD24" s="576" t="s">
        <v>1132</v>
      </c>
      <c r="JTE24" s="576" t="s">
        <v>1132</v>
      </c>
      <c r="JTF24" s="576" t="s">
        <v>1132</v>
      </c>
      <c r="JTG24" s="576" t="s">
        <v>1132</v>
      </c>
      <c r="JTH24" s="576" t="s">
        <v>1132</v>
      </c>
      <c r="JTI24" s="576" t="s">
        <v>1132</v>
      </c>
      <c r="JTJ24" s="576" t="s">
        <v>1132</v>
      </c>
      <c r="JTK24" s="576" t="s">
        <v>1132</v>
      </c>
      <c r="JTL24" s="576" t="s">
        <v>1132</v>
      </c>
      <c r="JTM24" s="576" t="s">
        <v>1132</v>
      </c>
      <c r="JTN24" s="576" t="s">
        <v>1132</v>
      </c>
      <c r="JTO24" s="576" t="s">
        <v>1132</v>
      </c>
      <c r="JTP24" s="576" t="s">
        <v>1132</v>
      </c>
      <c r="JTQ24" s="576" t="s">
        <v>1132</v>
      </c>
      <c r="JTR24" s="576" t="s">
        <v>1132</v>
      </c>
      <c r="JTS24" s="576" t="s">
        <v>1132</v>
      </c>
      <c r="JTT24" s="576" t="s">
        <v>1132</v>
      </c>
      <c r="JTU24" s="576" t="s">
        <v>1132</v>
      </c>
      <c r="JTV24" s="576" t="s">
        <v>1132</v>
      </c>
      <c r="JTW24" s="576" t="s">
        <v>1132</v>
      </c>
      <c r="JTX24" s="576" t="s">
        <v>1132</v>
      </c>
      <c r="JTY24" s="576" t="s">
        <v>1132</v>
      </c>
      <c r="JTZ24" s="576" t="s">
        <v>1132</v>
      </c>
      <c r="JUA24" s="576" t="s">
        <v>1132</v>
      </c>
      <c r="JUB24" s="576" t="s">
        <v>1132</v>
      </c>
      <c r="JUC24" s="576" t="s">
        <v>1132</v>
      </c>
      <c r="JUD24" s="576" t="s">
        <v>1132</v>
      </c>
      <c r="JUE24" s="576" t="s">
        <v>1132</v>
      </c>
      <c r="JUF24" s="576" t="s">
        <v>1132</v>
      </c>
      <c r="JUG24" s="576" t="s">
        <v>1132</v>
      </c>
      <c r="JUH24" s="576" t="s">
        <v>1132</v>
      </c>
      <c r="JUI24" s="576" t="s">
        <v>1132</v>
      </c>
      <c r="JUJ24" s="576" t="s">
        <v>1132</v>
      </c>
      <c r="JUK24" s="576" t="s">
        <v>1132</v>
      </c>
      <c r="JUL24" s="576" t="s">
        <v>1132</v>
      </c>
      <c r="JUM24" s="576" t="s">
        <v>1132</v>
      </c>
      <c r="JUN24" s="576" t="s">
        <v>1132</v>
      </c>
      <c r="JUO24" s="576" t="s">
        <v>1132</v>
      </c>
      <c r="JUP24" s="576" t="s">
        <v>1132</v>
      </c>
      <c r="JUQ24" s="576" t="s">
        <v>1132</v>
      </c>
      <c r="JUR24" s="576" t="s">
        <v>1132</v>
      </c>
      <c r="JUS24" s="576" t="s">
        <v>1132</v>
      </c>
      <c r="JUT24" s="576" t="s">
        <v>1132</v>
      </c>
      <c r="JUU24" s="576" t="s">
        <v>1132</v>
      </c>
      <c r="JUV24" s="576" t="s">
        <v>1132</v>
      </c>
      <c r="JUW24" s="576" t="s">
        <v>1132</v>
      </c>
      <c r="JUX24" s="576" t="s">
        <v>1132</v>
      </c>
      <c r="JUY24" s="576" t="s">
        <v>1132</v>
      </c>
      <c r="JUZ24" s="576" t="s">
        <v>1132</v>
      </c>
      <c r="JVA24" s="576" t="s">
        <v>1132</v>
      </c>
      <c r="JVB24" s="576" t="s">
        <v>1132</v>
      </c>
      <c r="JVC24" s="576" t="s">
        <v>1132</v>
      </c>
      <c r="JVD24" s="576" t="s">
        <v>1132</v>
      </c>
      <c r="JVE24" s="576" t="s">
        <v>1132</v>
      </c>
      <c r="JVF24" s="576" t="s">
        <v>1132</v>
      </c>
      <c r="JVG24" s="576" t="s">
        <v>1132</v>
      </c>
      <c r="JVH24" s="576" t="s">
        <v>1132</v>
      </c>
      <c r="JVI24" s="576" t="s">
        <v>1132</v>
      </c>
      <c r="JVJ24" s="576" t="s">
        <v>1132</v>
      </c>
      <c r="JVK24" s="576" t="s">
        <v>1132</v>
      </c>
      <c r="JVL24" s="576" t="s">
        <v>1132</v>
      </c>
      <c r="JVM24" s="576" t="s">
        <v>1132</v>
      </c>
      <c r="JVN24" s="576" t="s">
        <v>1132</v>
      </c>
      <c r="JVO24" s="576" t="s">
        <v>1132</v>
      </c>
      <c r="JVP24" s="576" t="s">
        <v>1132</v>
      </c>
      <c r="JVQ24" s="576" t="s">
        <v>1132</v>
      </c>
      <c r="JVR24" s="576" t="s">
        <v>1132</v>
      </c>
      <c r="JVS24" s="576" t="s">
        <v>1132</v>
      </c>
      <c r="JVT24" s="576" t="s">
        <v>1132</v>
      </c>
      <c r="JVU24" s="576" t="s">
        <v>1132</v>
      </c>
      <c r="JVV24" s="576" t="s">
        <v>1132</v>
      </c>
      <c r="JVW24" s="576" t="s">
        <v>1132</v>
      </c>
      <c r="JVX24" s="576" t="s">
        <v>1132</v>
      </c>
      <c r="JVY24" s="576" t="s">
        <v>1132</v>
      </c>
      <c r="JVZ24" s="576" t="s">
        <v>1132</v>
      </c>
      <c r="JWA24" s="576" t="s">
        <v>1132</v>
      </c>
      <c r="JWB24" s="576" t="s">
        <v>1132</v>
      </c>
      <c r="JWC24" s="576" t="s">
        <v>1132</v>
      </c>
      <c r="JWD24" s="576" t="s">
        <v>1132</v>
      </c>
      <c r="JWE24" s="576" t="s">
        <v>1132</v>
      </c>
      <c r="JWF24" s="576" t="s">
        <v>1132</v>
      </c>
      <c r="JWG24" s="576" t="s">
        <v>1132</v>
      </c>
      <c r="JWH24" s="576" t="s">
        <v>1132</v>
      </c>
      <c r="JWI24" s="576" t="s">
        <v>1132</v>
      </c>
      <c r="JWJ24" s="576" t="s">
        <v>1132</v>
      </c>
      <c r="JWK24" s="576" t="s">
        <v>1132</v>
      </c>
      <c r="JWL24" s="576" t="s">
        <v>1132</v>
      </c>
      <c r="JWM24" s="576" t="s">
        <v>1132</v>
      </c>
      <c r="JWN24" s="576" t="s">
        <v>1132</v>
      </c>
      <c r="JWO24" s="576" t="s">
        <v>1132</v>
      </c>
      <c r="JWP24" s="576" t="s">
        <v>1132</v>
      </c>
      <c r="JWQ24" s="576" t="s">
        <v>1132</v>
      </c>
      <c r="JWR24" s="576" t="s">
        <v>1132</v>
      </c>
      <c r="JWS24" s="576" t="s">
        <v>1132</v>
      </c>
      <c r="JWT24" s="576" t="s">
        <v>1132</v>
      </c>
      <c r="JWU24" s="576" t="s">
        <v>1132</v>
      </c>
      <c r="JWV24" s="576" t="s">
        <v>1132</v>
      </c>
      <c r="JWW24" s="576" t="s">
        <v>1132</v>
      </c>
      <c r="JWX24" s="576" t="s">
        <v>1132</v>
      </c>
      <c r="JWY24" s="576" t="s">
        <v>1132</v>
      </c>
      <c r="JWZ24" s="576" t="s">
        <v>1132</v>
      </c>
      <c r="JXA24" s="576" t="s">
        <v>1132</v>
      </c>
      <c r="JXB24" s="576" t="s">
        <v>1132</v>
      </c>
      <c r="JXC24" s="576" t="s">
        <v>1132</v>
      </c>
      <c r="JXD24" s="576" t="s">
        <v>1132</v>
      </c>
      <c r="JXE24" s="576" t="s">
        <v>1132</v>
      </c>
      <c r="JXF24" s="576" t="s">
        <v>1132</v>
      </c>
      <c r="JXG24" s="576" t="s">
        <v>1132</v>
      </c>
      <c r="JXH24" s="576" t="s">
        <v>1132</v>
      </c>
      <c r="JXI24" s="576" t="s">
        <v>1132</v>
      </c>
      <c r="JXJ24" s="576" t="s">
        <v>1132</v>
      </c>
      <c r="JXK24" s="576" t="s">
        <v>1132</v>
      </c>
      <c r="JXL24" s="576" t="s">
        <v>1132</v>
      </c>
      <c r="JXM24" s="576" t="s">
        <v>1132</v>
      </c>
      <c r="JXN24" s="576" t="s">
        <v>1132</v>
      </c>
      <c r="JXO24" s="576" t="s">
        <v>1132</v>
      </c>
      <c r="JXP24" s="576" t="s">
        <v>1132</v>
      </c>
      <c r="JXQ24" s="576" t="s">
        <v>1132</v>
      </c>
      <c r="JXR24" s="576" t="s">
        <v>1132</v>
      </c>
      <c r="JXS24" s="576" t="s">
        <v>1132</v>
      </c>
      <c r="JXT24" s="576" t="s">
        <v>1132</v>
      </c>
      <c r="JXU24" s="576" t="s">
        <v>1132</v>
      </c>
      <c r="JXV24" s="576" t="s">
        <v>1132</v>
      </c>
      <c r="JXW24" s="576" t="s">
        <v>1132</v>
      </c>
      <c r="JXX24" s="576" t="s">
        <v>1132</v>
      </c>
      <c r="JXY24" s="576" t="s">
        <v>1132</v>
      </c>
      <c r="JXZ24" s="576" t="s">
        <v>1132</v>
      </c>
      <c r="JYA24" s="576" t="s">
        <v>1132</v>
      </c>
      <c r="JYB24" s="576" t="s">
        <v>1132</v>
      </c>
      <c r="JYC24" s="576" t="s">
        <v>1132</v>
      </c>
      <c r="JYD24" s="576" t="s">
        <v>1132</v>
      </c>
      <c r="JYE24" s="576" t="s">
        <v>1132</v>
      </c>
      <c r="JYF24" s="576" t="s">
        <v>1132</v>
      </c>
      <c r="JYG24" s="576" t="s">
        <v>1132</v>
      </c>
      <c r="JYH24" s="576" t="s">
        <v>1132</v>
      </c>
      <c r="JYI24" s="576" t="s">
        <v>1132</v>
      </c>
      <c r="JYJ24" s="576" t="s">
        <v>1132</v>
      </c>
      <c r="JYK24" s="576" t="s">
        <v>1132</v>
      </c>
      <c r="JYL24" s="576" t="s">
        <v>1132</v>
      </c>
      <c r="JYM24" s="576" t="s">
        <v>1132</v>
      </c>
      <c r="JYN24" s="576" t="s">
        <v>1132</v>
      </c>
      <c r="JYO24" s="576" t="s">
        <v>1132</v>
      </c>
      <c r="JYP24" s="576" t="s">
        <v>1132</v>
      </c>
      <c r="JYQ24" s="576" t="s">
        <v>1132</v>
      </c>
      <c r="JYR24" s="576" t="s">
        <v>1132</v>
      </c>
      <c r="JYS24" s="576" t="s">
        <v>1132</v>
      </c>
      <c r="JYT24" s="576" t="s">
        <v>1132</v>
      </c>
      <c r="JYU24" s="576" t="s">
        <v>1132</v>
      </c>
      <c r="JYV24" s="576" t="s">
        <v>1132</v>
      </c>
      <c r="JYW24" s="576" t="s">
        <v>1132</v>
      </c>
      <c r="JYX24" s="576" t="s">
        <v>1132</v>
      </c>
      <c r="JYY24" s="576" t="s">
        <v>1132</v>
      </c>
      <c r="JYZ24" s="576" t="s">
        <v>1132</v>
      </c>
      <c r="JZA24" s="576" t="s">
        <v>1132</v>
      </c>
      <c r="JZB24" s="576" t="s">
        <v>1132</v>
      </c>
      <c r="JZC24" s="576" t="s">
        <v>1132</v>
      </c>
      <c r="JZD24" s="576" t="s">
        <v>1132</v>
      </c>
      <c r="JZE24" s="576" t="s">
        <v>1132</v>
      </c>
      <c r="JZF24" s="576" t="s">
        <v>1132</v>
      </c>
      <c r="JZG24" s="576" t="s">
        <v>1132</v>
      </c>
      <c r="JZH24" s="576" t="s">
        <v>1132</v>
      </c>
      <c r="JZI24" s="576" t="s">
        <v>1132</v>
      </c>
      <c r="JZJ24" s="576" t="s">
        <v>1132</v>
      </c>
      <c r="JZK24" s="576" t="s">
        <v>1132</v>
      </c>
      <c r="JZL24" s="576" t="s">
        <v>1132</v>
      </c>
      <c r="JZM24" s="576" t="s">
        <v>1132</v>
      </c>
      <c r="JZN24" s="576" t="s">
        <v>1132</v>
      </c>
      <c r="JZO24" s="576" t="s">
        <v>1132</v>
      </c>
      <c r="JZP24" s="576" t="s">
        <v>1132</v>
      </c>
      <c r="JZQ24" s="576" t="s">
        <v>1132</v>
      </c>
      <c r="JZR24" s="576" t="s">
        <v>1132</v>
      </c>
      <c r="JZS24" s="576" t="s">
        <v>1132</v>
      </c>
      <c r="JZT24" s="576" t="s">
        <v>1132</v>
      </c>
      <c r="JZU24" s="576" t="s">
        <v>1132</v>
      </c>
      <c r="JZV24" s="576" t="s">
        <v>1132</v>
      </c>
      <c r="JZW24" s="576" t="s">
        <v>1132</v>
      </c>
      <c r="JZX24" s="576" t="s">
        <v>1132</v>
      </c>
      <c r="JZY24" s="576" t="s">
        <v>1132</v>
      </c>
      <c r="JZZ24" s="576" t="s">
        <v>1132</v>
      </c>
      <c r="KAA24" s="576" t="s">
        <v>1132</v>
      </c>
      <c r="KAB24" s="576" t="s">
        <v>1132</v>
      </c>
      <c r="KAC24" s="576" t="s">
        <v>1132</v>
      </c>
      <c r="KAD24" s="576" t="s">
        <v>1132</v>
      </c>
      <c r="KAE24" s="576" t="s">
        <v>1132</v>
      </c>
      <c r="KAF24" s="576" t="s">
        <v>1132</v>
      </c>
      <c r="KAG24" s="576" t="s">
        <v>1132</v>
      </c>
      <c r="KAH24" s="576" t="s">
        <v>1132</v>
      </c>
      <c r="KAI24" s="576" t="s">
        <v>1132</v>
      </c>
      <c r="KAJ24" s="576" t="s">
        <v>1132</v>
      </c>
      <c r="KAK24" s="576" t="s">
        <v>1132</v>
      </c>
      <c r="KAL24" s="576" t="s">
        <v>1132</v>
      </c>
      <c r="KAM24" s="576" t="s">
        <v>1132</v>
      </c>
      <c r="KAN24" s="576" t="s">
        <v>1132</v>
      </c>
      <c r="KAO24" s="576" t="s">
        <v>1132</v>
      </c>
      <c r="KAP24" s="576" t="s">
        <v>1132</v>
      </c>
      <c r="KAQ24" s="576" t="s">
        <v>1132</v>
      </c>
      <c r="KAR24" s="576" t="s">
        <v>1132</v>
      </c>
      <c r="KAS24" s="576" t="s">
        <v>1132</v>
      </c>
      <c r="KAT24" s="576" t="s">
        <v>1132</v>
      </c>
      <c r="KAU24" s="576" t="s">
        <v>1132</v>
      </c>
      <c r="KAV24" s="576" t="s">
        <v>1132</v>
      </c>
      <c r="KAW24" s="576" t="s">
        <v>1132</v>
      </c>
      <c r="KAX24" s="576" t="s">
        <v>1132</v>
      </c>
      <c r="KAY24" s="576" t="s">
        <v>1132</v>
      </c>
      <c r="KAZ24" s="576" t="s">
        <v>1132</v>
      </c>
      <c r="KBA24" s="576" t="s">
        <v>1132</v>
      </c>
      <c r="KBB24" s="576" t="s">
        <v>1132</v>
      </c>
      <c r="KBC24" s="576" t="s">
        <v>1132</v>
      </c>
      <c r="KBD24" s="576" t="s">
        <v>1132</v>
      </c>
      <c r="KBE24" s="576" t="s">
        <v>1132</v>
      </c>
      <c r="KBF24" s="576" t="s">
        <v>1132</v>
      </c>
      <c r="KBG24" s="576" t="s">
        <v>1132</v>
      </c>
      <c r="KBH24" s="576" t="s">
        <v>1132</v>
      </c>
      <c r="KBI24" s="576" t="s">
        <v>1132</v>
      </c>
      <c r="KBJ24" s="576" t="s">
        <v>1132</v>
      </c>
      <c r="KBK24" s="576" t="s">
        <v>1132</v>
      </c>
      <c r="KBL24" s="576" t="s">
        <v>1132</v>
      </c>
      <c r="KBM24" s="576" t="s">
        <v>1132</v>
      </c>
      <c r="KBN24" s="576" t="s">
        <v>1132</v>
      </c>
      <c r="KBO24" s="576" t="s">
        <v>1132</v>
      </c>
      <c r="KBP24" s="576" t="s">
        <v>1132</v>
      </c>
      <c r="KBQ24" s="576" t="s">
        <v>1132</v>
      </c>
      <c r="KBR24" s="576" t="s">
        <v>1132</v>
      </c>
      <c r="KBS24" s="576" t="s">
        <v>1132</v>
      </c>
      <c r="KBT24" s="576" t="s">
        <v>1132</v>
      </c>
      <c r="KBU24" s="576" t="s">
        <v>1132</v>
      </c>
      <c r="KBV24" s="576" t="s">
        <v>1132</v>
      </c>
      <c r="KBW24" s="576" t="s">
        <v>1132</v>
      </c>
      <c r="KBX24" s="576" t="s">
        <v>1132</v>
      </c>
      <c r="KBY24" s="576" t="s">
        <v>1132</v>
      </c>
      <c r="KBZ24" s="576" t="s">
        <v>1132</v>
      </c>
      <c r="KCA24" s="576" t="s">
        <v>1132</v>
      </c>
      <c r="KCB24" s="576" t="s">
        <v>1132</v>
      </c>
      <c r="KCC24" s="576" t="s">
        <v>1132</v>
      </c>
      <c r="KCD24" s="576" t="s">
        <v>1132</v>
      </c>
      <c r="KCE24" s="576" t="s">
        <v>1132</v>
      </c>
      <c r="KCF24" s="576" t="s">
        <v>1132</v>
      </c>
      <c r="KCG24" s="576" t="s">
        <v>1132</v>
      </c>
      <c r="KCH24" s="576" t="s">
        <v>1132</v>
      </c>
      <c r="KCI24" s="576" t="s">
        <v>1132</v>
      </c>
      <c r="KCJ24" s="576" t="s">
        <v>1132</v>
      </c>
      <c r="KCK24" s="576" t="s">
        <v>1132</v>
      </c>
      <c r="KCL24" s="576" t="s">
        <v>1132</v>
      </c>
      <c r="KCM24" s="576" t="s">
        <v>1132</v>
      </c>
      <c r="KCN24" s="576" t="s">
        <v>1132</v>
      </c>
      <c r="KCO24" s="576" t="s">
        <v>1132</v>
      </c>
      <c r="KCP24" s="576" t="s">
        <v>1132</v>
      </c>
      <c r="KCQ24" s="576" t="s">
        <v>1132</v>
      </c>
      <c r="KCR24" s="576" t="s">
        <v>1132</v>
      </c>
      <c r="KCS24" s="576" t="s">
        <v>1132</v>
      </c>
      <c r="KCT24" s="576" t="s">
        <v>1132</v>
      </c>
      <c r="KCU24" s="576" t="s">
        <v>1132</v>
      </c>
      <c r="KCV24" s="576" t="s">
        <v>1132</v>
      </c>
      <c r="KCW24" s="576" t="s">
        <v>1132</v>
      </c>
      <c r="KCX24" s="576" t="s">
        <v>1132</v>
      </c>
      <c r="KCY24" s="576" t="s">
        <v>1132</v>
      </c>
      <c r="KCZ24" s="576" t="s">
        <v>1132</v>
      </c>
      <c r="KDA24" s="576" t="s">
        <v>1132</v>
      </c>
      <c r="KDB24" s="576" t="s">
        <v>1132</v>
      </c>
      <c r="KDC24" s="576" t="s">
        <v>1132</v>
      </c>
      <c r="KDD24" s="576" t="s">
        <v>1132</v>
      </c>
      <c r="KDE24" s="576" t="s">
        <v>1132</v>
      </c>
      <c r="KDF24" s="576" t="s">
        <v>1132</v>
      </c>
      <c r="KDG24" s="576" t="s">
        <v>1132</v>
      </c>
      <c r="KDH24" s="576" t="s">
        <v>1132</v>
      </c>
      <c r="KDI24" s="576" t="s">
        <v>1132</v>
      </c>
      <c r="KDJ24" s="576" t="s">
        <v>1132</v>
      </c>
      <c r="KDK24" s="576" t="s">
        <v>1132</v>
      </c>
      <c r="KDL24" s="576" t="s">
        <v>1132</v>
      </c>
      <c r="KDM24" s="576" t="s">
        <v>1132</v>
      </c>
      <c r="KDN24" s="576" t="s">
        <v>1132</v>
      </c>
      <c r="KDO24" s="576" t="s">
        <v>1132</v>
      </c>
      <c r="KDP24" s="576" t="s">
        <v>1132</v>
      </c>
      <c r="KDQ24" s="576" t="s">
        <v>1132</v>
      </c>
      <c r="KDR24" s="576" t="s">
        <v>1132</v>
      </c>
      <c r="KDS24" s="576" t="s">
        <v>1132</v>
      </c>
      <c r="KDT24" s="576" t="s">
        <v>1132</v>
      </c>
      <c r="KDU24" s="576" t="s">
        <v>1132</v>
      </c>
      <c r="KDV24" s="576" t="s">
        <v>1132</v>
      </c>
      <c r="KDW24" s="576" t="s">
        <v>1132</v>
      </c>
      <c r="KDX24" s="576" t="s">
        <v>1132</v>
      </c>
      <c r="KDY24" s="576" t="s">
        <v>1132</v>
      </c>
      <c r="KDZ24" s="576" t="s">
        <v>1132</v>
      </c>
      <c r="KEA24" s="576" t="s">
        <v>1132</v>
      </c>
      <c r="KEB24" s="576" t="s">
        <v>1132</v>
      </c>
      <c r="KEC24" s="576" t="s">
        <v>1132</v>
      </c>
      <c r="KED24" s="576" t="s">
        <v>1132</v>
      </c>
      <c r="KEE24" s="576" t="s">
        <v>1132</v>
      </c>
      <c r="KEF24" s="576" t="s">
        <v>1132</v>
      </c>
      <c r="KEG24" s="576" t="s">
        <v>1132</v>
      </c>
      <c r="KEH24" s="576" t="s">
        <v>1132</v>
      </c>
      <c r="KEI24" s="576" t="s">
        <v>1132</v>
      </c>
      <c r="KEJ24" s="576" t="s">
        <v>1132</v>
      </c>
      <c r="KEK24" s="576" t="s">
        <v>1132</v>
      </c>
      <c r="KEL24" s="576" t="s">
        <v>1132</v>
      </c>
      <c r="KEM24" s="576" t="s">
        <v>1132</v>
      </c>
      <c r="KEN24" s="576" t="s">
        <v>1132</v>
      </c>
      <c r="KEO24" s="576" t="s">
        <v>1132</v>
      </c>
      <c r="KEP24" s="576" t="s">
        <v>1132</v>
      </c>
      <c r="KEQ24" s="576" t="s">
        <v>1132</v>
      </c>
      <c r="KER24" s="576" t="s">
        <v>1132</v>
      </c>
      <c r="KES24" s="576" t="s">
        <v>1132</v>
      </c>
      <c r="KET24" s="576" t="s">
        <v>1132</v>
      </c>
      <c r="KEU24" s="576" t="s">
        <v>1132</v>
      </c>
      <c r="KEV24" s="576" t="s">
        <v>1132</v>
      </c>
      <c r="KEW24" s="576" t="s">
        <v>1132</v>
      </c>
      <c r="KEX24" s="576" t="s">
        <v>1132</v>
      </c>
      <c r="KEY24" s="576" t="s">
        <v>1132</v>
      </c>
      <c r="KEZ24" s="576" t="s">
        <v>1132</v>
      </c>
      <c r="KFA24" s="576" t="s">
        <v>1132</v>
      </c>
      <c r="KFB24" s="576" t="s">
        <v>1132</v>
      </c>
      <c r="KFC24" s="576" t="s">
        <v>1132</v>
      </c>
      <c r="KFD24" s="576" t="s">
        <v>1132</v>
      </c>
      <c r="KFE24" s="576" t="s">
        <v>1132</v>
      </c>
      <c r="KFF24" s="576" t="s">
        <v>1132</v>
      </c>
      <c r="KFG24" s="576" t="s">
        <v>1132</v>
      </c>
      <c r="KFH24" s="576" t="s">
        <v>1132</v>
      </c>
      <c r="KFI24" s="576" t="s">
        <v>1132</v>
      </c>
      <c r="KFJ24" s="576" t="s">
        <v>1132</v>
      </c>
      <c r="KFK24" s="576" t="s">
        <v>1132</v>
      </c>
      <c r="KFL24" s="576" t="s">
        <v>1132</v>
      </c>
      <c r="KFM24" s="576" t="s">
        <v>1132</v>
      </c>
      <c r="KFN24" s="576" t="s">
        <v>1132</v>
      </c>
      <c r="KFO24" s="576" t="s">
        <v>1132</v>
      </c>
      <c r="KFP24" s="576" t="s">
        <v>1132</v>
      </c>
      <c r="KFQ24" s="576" t="s">
        <v>1132</v>
      </c>
      <c r="KFR24" s="576" t="s">
        <v>1132</v>
      </c>
      <c r="KFS24" s="576" t="s">
        <v>1132</v>
      </c>
      <c r="KFT24" s="576" t="s">
        <v>1132</v>
      </c>
      <c r="KFU24" s="576" t="s">
        <v>1132</v>
      </c>
      <c r="KFV24" s="576" t="s">
        <v>1132</v>
      </c>
      <c r="KFW24" s="576" t="s">
        <v>1132</v>
      </c>
      <c r="KFX24" s="576" t="s">
        <v>1132</v>
      </c>
      <c r="KFY24" s="576" t="s">
        <v>1132</v>
      </c>
      <c r="KFZ24" s="576" t="s">
        <v>1132</v>
      </c>
      <c r="KGA24" s="576" t="s">
        <v>1132</v>
      </c>
      <c r="KGB24" s="576" t="s">
        <v>1132</v>
      </c>
      <c r="KGC24" s="576" t="s">
        <v>1132</v>
      </c>
      <c r="KGD24" s="576" t="s">
        <v>1132</v>
      </c>
      <c r="KGE24" s="576" t="s">
        <v>1132</v>
      </c>
      <c r="KGF24" s="576" t="s">
        <v>1132</v>
      </c>
      <c r="KGG24" s="576" t="s">
        <v>1132</v>
      </c>
      <c r="KGH24" s="576" t="s">
        <v>1132</v>
      </c>
      <c r="KGI24" s="576" t="s">
        <v>1132</v>
      </c>
      <c r="KGJ24" s="576" t="s">
        <v>1132</v>
      </c>
      <c r="KGK24" s="576" t="s">
        <v>1132</v>
      </c>
      <c r="KGL24" s="576" t="s">
        <v>1132</v>
      </c>
      <c r="KGM24" s="576" t="s">
        <v>1132</v>
      </c>
      <c r="KGN24" s="576" t="s">
        <v>1132</v>
      </c>
      <c r="KGO24" s="576" t="s">
        <v>1132</v>
      </c>
      <c r="KGP24" s="576" t="s">
        <v>1132</v>
      </c>
      <c r="KGQ24" s="576" t="s">
        <v>1132</v>
      </c>
      <c r="KGR24" s="576" t="s">
        <v>1132</v>
      </c>
      <c r="KGS24" s="576" t="s">
        <v>1132</v>
      </c>
      <c r="KGT24" s="576" t="s">
        <v>1132</v>
      </c>
      <c r="KGU24" s="576" t="s">
        <v>1132</v>
      </c>
      <c r="KGV24" s="576" t="s">
        <v>1132</v>
      </c>
      <c r="KGW24" s="576" t="s">
        <v>1132</v>
      </c>
      <c r="KGX24" s="576" t="s">
        <v>1132</v>
      </c>
      <c r="KGY24" s="576" t="s">
        <v>1132</v>
      </c>
      <c r="KGZ24" s="576" t="s">
        <v>1132</v>
      </c>
      <c r="KHA24" s="576" t="s">
        <v>1132</v>
      </c>
      <c r="KHB24" s="576" t="s">
        <v>1132</v>
      </c>
      <c r="KHC24" s="576" t="s">
        <v>1132</v>
      </c>
      <c r="KHD24" s="576" t="s">
        <v>1132</v>
      </c>
      <c r="KHE24" s="576" t="s">
        <v>1132</v>
      </c>
      <c r="KHF24" s="576" t="s">
        <v>1132</v>
      </c>
      <c r="KHG24" s="576" t="s">
        <v>1132</v>
      </c>
      <c r="KHH24" s="576" t="s">
        <v>1132</v>
      </c>
      <c r="KHI24" s="576" t="s">
        <v>1132</v>
      </c>
      <c r="KHJ24" s="576" t="s">
        <v>1132</v>
      </c>
      <c r="KHK24" s="576" t="s">
        <v>1132</v>
      </c>
      <c r="KHL24" s="576" t="s">
        <v>1132</v>
      </c>
      <c r="KHM24" s="576" t="s">
        <v>1132</v>
      </c>
      <c r="KHN24" s="576" t="s">
        <v>1132</v>
      </c>
      <c r="KHO24" s="576" t="s">
        <v>1132</v>
      </c>
      <c r="KHP24" s="576" t="s">
        <v>1132</v>
      </c>
      <c r="KHQ24" s="576" t="s">
        <v>1132</v>
      </c>
      <c r="KHR24" s="576" t="s">
        <v>1132</v>
      </c>
      <c r="KHS24" s="576" t="s">
        <v>1132</v>
      </c>
      <c r="KHT24" s="576" t="s">
        <v>1132</v>
      </c>
      <c r="KHU24" s="576" t="s">
        <v>1132</v>
      </c>
      <c r="KHV24" s="576" t="s">
        <v>1132</v>
      </c>
      <c r="KHW24" s="576" t="s">
        <v>1132</v>
      </c>
      <c r="KHX24" s="576" t="s">
        <v>1132</v>
      </c>
      <c r="KHY24" s="576" t="s">
        <v>1132</v>
      </c>
      <c r="KHZ24" s="576" t="s">
        <v>1132</v>
      </c>
      <c r="KIA24" s="576" t="s">
        <v>1132</v>
      </c>
      <c r="KIB24" s="576" t="s">
        <v>1132</v>
      </c>
      <c r="KIC24" s="576" t="s">
        <v>1132</v>
      </c>
      <c r="KID24" s="576" t="s">
        <v>1132</v>
      </c>
      <c r="KIE24" s="576" t="s">
        <v>1132</v>
      </c>
      <c r="KIF24" s="576" t="s">
        <v>1132</v>
      </c>
      <c r="KIG24" s="576" t="s">
        <v>1132</v>
      </c>
      <c r="KIH24" s="576" t="s">
        <v>1132</v>
      </c>
      <c r="KII24" s="576" t="s">
        <v>1132</v>
      </c>
      <c r="KIJ24" s="576" t="s">
        <v>1132</v>
      </c>
      <c r="KIK24" s="576" t="s">
        <v>1132</v>
      </c>
      <c r="KIL24" s="576" t="s">
        <v>1132</v>
      </c>
      <c r="KIM24" s="576" t="s">
        <v>1132</v>
      </c>
      <c r="KIN24" s="576" t="s">
        <v>1132</v>
      </c>
      <c r="KIO24" s="576" t="s">
        <v>1132</v>
      </c>
      <c r="KIP24" s="576" t="s">
        <v>1132</v>
      </c>
      <c r="KIQ24" s="576" t="s">
        <v>1132</v>
      </c>
      <c r="KIR24" s="576" t="s">
        <v>1132</v>
      </c>
      <c r="KIS24" s="576" t="s">
        <v>1132</v>
      </c>
      <c r="KIT24" s="576" t="s">
        <v>1132</v>
      </c>
      <c r="KIU24" s="576" t="s">
        <v>1132</v>
      </c>
      <c r="KIV24" s="576" t="s">
        <v>1132</v>
      </c>
      <c r="KIW24" s="576" t="s">
        <v>1132</v>
      </c>
      <c r="KIX24" s="576" t="s">
        <v>1132</v>
      </c>
      <c r="KIY24" s="576" t="s">
        <v>1132</v>
      </c>
      <c r="KIZ24" s="576" t="s">
        <v>1132</v>
      </c>
      <c r="KJA24" s="576" t="s">
        <v>1132</v>
      </c>
      <c r="KJB24" s="576" t="s">
        <v>1132</v>
      </c>
      <c r="KJC24" s="576" t="s">
        <v>1132</v>
      </c>
      <c r="KJD24" s="576" t="s">
        <v>1132</v>
      </c>
      <c r="KJE24" s="576" t="s">
        <v>1132</v>
      </c>
      <c r="KJF24" s="576" t="s">
        <v>1132</v>
      </c>
      <c r="KJG24" s="576" t="s">
        <v>1132</v>
      </c>
      <c r="KJH24" s="576" t="s">
        <v>1132</v>
      </c>
      <c r="KJI24" s="576" t="s">
        <v>1132</v>
      </c>
      <c r="KJJ24" s="576" t="s">
        <v>1132</v>
      </c>
      <c r="KJK24" s="576" t="s">
        <v>1132</v>
      </c>
      <c r="KJL24" s="576" t="s">
        <v>1132</v>
      </c>
      <c r="KJM24" s="576" t="s">
        <v>1132</v>
      </c>
      <c r="KJN24" s="576" t="s">
        <v>1132</v>
      </c>
      <c r="KJO24" s="576" t="s">
        <v>1132</v>
      </c>
      <c r="KJP24" s="576" t="s">
        <v>1132</v>
      </c>
      <c r="KJQ24" s="576" t="s">
        <v>1132</v>
      </c>
      <c r="KJR24" s="576" t="s">
        <v>1132</v>
      </c>
      <c r="KJS24" s="576" t="s">
        <v>1132</v>
      </c>
      <c r="KJT24" s="576" t="s">
        <v>1132</v>
      </c>
      <c r="KJU24" s="576" t="s">
        <v>1132</v>
      </c>
      <c r="KJV24" s="576" t="s">
        <v>1132</v>
      </c>
      <c r="KJW24" s="576" t="s">
        <v>1132</v>
      </c>
      <c r="KJX24" s="576" t="s">
        <v>1132</v>
      </c>
      <c r="KJY24" s="576" t="s">
        <v>1132</v>
      </c>
      <c r="KJZ24" s="576" t="s">
        <v>1132</v>
      </c>
      <c r="KKA24" s="576" t="s">
        <v>1132</v>
      </c>
      <c r="KKB24" s="576" t="s">
        <v>1132</v>
      </c>
      <c r="KKC24" s="576" t="s">
        <v>1132</v>
      </c>
      <c r="KKD24" s="576" t="s">
        <v>1132</v>
      </c>
      <c r="KKE24" s="576" t="s">
        <v>1132</v>
      </c>
      <c r="KKF24" s="576" t="s">
        <v>1132</v>
      </c>
      <c r="KKG24" s="576" t="s">
        <v>1132</v>
      </c>
      <c r="KKH24" s="576" t="s">
        <v>1132</v>
      </c>
      <c r="KKI24" s="576" t="s">
        <v>1132</v>
      </c>
      <c r="KKJ24" s="576" t="s">
        <v>1132</v>
      </c>
      <c r="KKK24" s="576" t="s">
        <v>1132</v>
      </c>
      <c r="KKL24" s="576" t="s">
        <v>1132</v>
      </c>
      <c r="KKM24" s="576" t="s">
        <v>1132</v>
      </c>
      <c r="KKN24" s="576" t="s">
        <v>1132</v>
      </c>
      <c r="KKO24" s="576" t="s">
        <v>1132</v>
      </c>
      <c r="KKP24" s="576" t="s">
        <v>1132</v>
      </c>
      <c r="KKQ24" s="576" t="s">
        <v>1132</v>
      </c>
      <c r="KKR24" s="576" t="s">
        <v>1132</v>
      </c>
      <c r="KKS24" s="576" t="s">
        <v>1132</v>
      </c>
      <c r="KKT24" s="576" t="s">
        <v>1132</v>
      </c>
      <c r="KKU24" s="576" t="s">
        <v>1132</v>
      </c>
      <c r="KKV24" s="576" t="s">
        <v>1132</v>
      </c>
      <c r="KKW24" s="576" t="s">
        <v>1132</v>
      </c>
      <c r="KKX24" s="576" t="s">
        <v>1132</v>
      </c>
      <c r="KKY24" s="576" t="s">
        <v>1132</v>
      </c>
      <c r="KKZ24" s="576" t="s">
        <v>1132</v>
      </c>
      <c r="KLA24" s="576" t="s">
        <v>1132</v>
      </c>
      <c r="KLB24" s="576" t="s">
        <v>1132</v>
      </c>
      <c r="KLC24" s="576" t="s">
        <v>1132</v>
      </c>
      <c r="KLD24" s="576" t="s">
        <v>1132</v>
      </c>
      <c r="KLE24" s="576" t="s">
        <v>1132</v>
      </c>
      <c r="KLF24" s="576" t="s">
        <v>1132</v>
      </c>
      <c r="KLG24" s="576" t="s">
        <v>1132</v>
      </c>
      <c r="KLH24" s="576" t="s">
        <v>1132</v>
      </c>
      <c r="KLI24" s="576" t="s">
        <v>1132</v>
      </c>
      <c r="KLJ24" s="576" t="s">
        <v>1132</v>
      </c>
      <c r="KLK24" s="576" t="s">
        <v>1132</v>
      </c>
      <c r="KLL24" s="576" t="s">
        <v>1132</v>
      </c>
      <c r="KLM24" s="576" t="s">
        <v>1132</v>
      </c>
      <c r="KLN24" s="576" t="s">
        <v>1132</v>
      </c>
      <c r="KLO24" s="576" t="s">
        <v>1132</v>
      </c>
      <c r="KLP24" s="576" t="s">
        <v>1132</v>
      </c>
      <c r="KLQ24" s="576" t="s">
        <v>1132</v>
      </c>
      <c r="KLR24" s="576" t="s">
        <v>1132</v>
      </c>
      <c r="KLS24" s="576" t="s">
        <v>1132</v>
      </c>
      <c r="KLT24" s="576" t="s">
        <v>1132</v>
      </c>
      <c r="KLU24" s="576" t="s">
        <v>1132</v>
      </c>
      <c r="KLV24" s="576" t="s">
        <v>1132</v>
      </c>
      <c r="KLW24" s="576" t="s">
        <v>1132</v>
      </c>
      <c r="KLX24" s="576" t="s">
        <v>1132</v>
      </c>
      <c r="KLY24" s="576" t="s">
        <v>1132</v>
      </c>
      <c r="KLZ24" s="576" t="s">
        <v>1132</v>
      </c>
      <c r="KMA24" s="576" t="s">
        <v>1132</v>
      </c>
      <c r="KMB24" s="576" t="s">
        <v>1132</v>
      </c>
      <c r="KMC24" s="576" t="s">
        <v>1132</v>
      </c>
      <c r="KMD24" s="576" t="s">
        <v>1132</v>
      </c>
      <c r="KME24" s="576" t="s">
        <v>1132</v>
      </c>
      <c r="KMF24" s="576" t="s">
        <v>1132</v>
      </c>
      <c r="KMG24" s="576" t="s">
        <v>1132</v>
      </c>
      <c r="KMH24" s="576" t="s">
        <v>1132</v>
      </c>
      <c r="KMI24" s="576" t="s">
        <v>1132</v>
      </c>
      <c r="KMJ24" s="576" t="s">
        <v>1132</v>
      </c>
      <c r="KMK24" s="576" t="s">
        <v>1132</v>
      </c>
      <c r="KML24" s="576" t="s">
        <v>1132</v>
      </c>
      <c r="KMM24" s="576" t="s">
        <v>1132</v>
      </c>
      <c r="KMN24" s="576" t="s">
        <v>1132</v>
      </c>
      <c r="KMO24" s="576" t="s">
        <v>1132</v>
      </c>
      <c r="KMP24" s="576" t="s">
        <v>1132</v>
      </c>
      <c r="KMQ24" s="576" t="s">
        <v>1132</v>
      </c>
      <c r="KMR24" s="576" t="s">
        <v>1132</v>
      </c>
      <c r="KMS24" s="576" t="s">
        <v>1132</v>
      </c>
      <c r="KMT24" s="576" t="s">
        <v>1132</v>
      </c>
      <c r="KMU24" s="576" t="s">
        <v>1132</v>
      </c>
      <c r="KMV24" s="576" t="s">
        <v>1132</v>
      </c>
      <c r="KMW24" s="576" t="s">
        <v>1132</v>
      </c>
      <c r="KMX24" s="576" t="s">
        <v>1132</v>
      </c>
      <c r="KMY24" s="576" t="s">
        <v>1132</v>
      </c>
      <c r="KMZ24" s="576" t="s">
        <v>1132</v>
      </c>
      <c r="KNA24" s="576" t="s">
        <v>1132</v>
      </c>
      <c r="KNB24" s="576" t="s">
        <v>1132</v>
      </c>
      <c r="KNC24" s="576" t="s">
        <v>1132</v>
      </c>
      <c r="KND24" s="576" t="s">
        <v>1132</v>
      </c>
      <c r="KNE24" s="576" t="s">
        <v>1132</v>
      </c>
      <c r="KNF24" s="576" t="s">
        <v>1132</v>
      </c>
      <c r="KNG24" s="576" t="s">
        <v>1132</v>
      </c>
      <c r="KNH24" s="576" t="s">
        <v>1132</v>
      </c>
      <c r="KNI24" s="576" t="s">
        <v>1132</v>
      </c>
      <c r="KNJ24" s="576" t="s">
        <v>1132</v>
      </c>
      <c r="KNK24" s="576" t="s">
        <v>1132</v>
      </c>
      <c r="KNL24" s="576" t="s">
        <v>1132</v>
      </c>
      <c r="KNM24" s="576" t="s">
        <v>1132</v>
      </c>
      <c r="KNN24" s="576" t="s">
        <v>1132</v>
      </c>
      <c r="KNO24" s="576" t="s">
        <v>1132</v>
      </c>
      <c r="KNP24" s="576" t="s">
        <v>1132</v>
      </c>
      <c r="KNQ24" s="576" t="s">
        <v>1132</v>
      </c>
      <c r="KNR24" s="576" t="s">
        <v>1132</v>
      </c>
      <c r="KNS24" s="576" t="s">
        <v>1132</v>
      </c>
      <c r="KNT24" s="576" t="s">
        <v>1132</v>
      </c>
      <c r="KNU24" s="576" t="s">
        <v>1132</v>
      </c>
      <c r="KNV24" s="576" t="s">
        <v>1132</v>
      </c>
      <c r="KNW24" s="576" t="s">
        <v>1132</v>
      </c>
      <c r="KNX24" s="576" t="s">
        <v>1132</v>
      </c>
      <c r="KNY24" s="576" t="s">
        <v>1132</v>
      </c>
      <c r="KNZ24" s="576" t="s">
        <v>1132</v>
      </c>
      <c r="KOA24" s="576" t="s">
        <v>1132</v>
      </c>
      <c r="KOB24" s="576" t="s">
        <v>1132</v>
      </c>
      <c r="KOC24" s="576" t="s">
        <v>1132</v>
      </c>
      <c r="KOD24" s="576" t="s">
        <v>1132</v>
      </c>
      <c r="KOE24" s="576" t="s">
        <v>1132</v>
      </c>
      <c r="KOF24" s="576" t="s">
        <v>1132</v>
      </c>
      <c r="KOG24" s="576" t="s">
        <v>1132</v>
      </c>
      <c r="KOH24" s="576" t="s">
        <v>1132</v>
      </c>
      <c r="KOI24" s="576" t="s">
        <v>1132</v>
      </c>
      <c r="KOJ24" s="576" t="s">
        <v>1132</v>
      </c>
      <c r="KOK24" s="576" t="s">
        <v>1132</v>
      </c>
      <c r="KOL24" s="576" t="s">
        <v>1132</v>
      </c>
      <c r="KOM24" s="576" t="s">
        <v>1132</v>
      </c>
      <c r="KON24" s="576" t="s">
        <v>1132</v>
      </c>
      <c r="KOO24" s="576" t="s">
        <v>1132</v>
      </c>
      <c r="KOP24" s="576" t="s">
        <v>1132</v>
      </c>
      <c r="KOQ24" s="576" t="s">
        <v>1132</v>
      </c>
      <c r="KOR24" s="576" t="s">
        <v>1132</v>
      </c>
      <c r="KOS24" s="576" t="s">
        <v>1132</v>
      </c>
      <c r="KOT24" s="576" t="s">
        <v>1132</v>
      </c>
      <c r="KOU24" s="576" t="s">
        <v>1132</v>
      </c>
      <c r="KOV24" s="576" t="s">
        <v>1132</v>
      </c>
      <c r="KOW24" s="576" t="s">
        <v>1132</v>
      </c>
      <c r="KOX24" s="576" t="s">
        <v>1132</v>
      </c>
      <c r="KOY24" s="576" t="s">
        <v>1132</v>
      </c>
      <c r="KOZ24" s="576" t="s">
        <v>1132</v>
      </c>
      <c r="KPA24" s="576" t="s">
        <v>1132</v>
      </c>
      <c r="KPB24" s="576" t="s">
        <v>1132</v>
      </c>
      <c r="KPC24" s="576" t="s">
        <v>1132</v>
      </c>
      <c r="KPD24" s="576" t="s">
        <v>1132</v>
      </c>
      <c r="KPE24" s="576" t="s">
        <v>1132</v>
      </c>
      <c r="KPF24" s="576" t="s">
        <v>1132</v>
      </c>
      <c r="KPG24" s="576" t="s">
        <v>1132</v>
      </c>
      <c r="KPH24" s="576" t="s">
        <v>1132</v>
      </c>
      <c r="KPI24" s="576" t="s">
        <v>1132</v>
      </c>
      <c r="KPJ24" s="576" t="s">
        <v>1132</v>
      </c>
      <c r="KPK24" s="576" t="s">
        <v>1132</v>
      </c>
      <c r="KPL24" s="576" t="s">
        <v>1132</v>
      </c>
      <c r="KPM24" s="576" t="s">
        <v>1132</v>
      </c>
      <c r="KPN24" s="576" t="s">
        <v>1132</v>
      </c>
      <c r="KPO24" s="576" t="s">
        <v>1132</v>
      </c>
      <c r="KPP24" s="576" t="s">
        <v>1132</v>
      </c>
      <c r="KPQ24" s="576" t="s">
        <v>1132</v>
      </c>
      <c r="KPR24" s="576" t="s">
        <v>1132</v>
      </c>
      <c r="KPS24" s="576" t="s">
        <v>1132</v>
      </c>
      <c r="KPT24" s="576" t="s">
        <v>1132</v>
      </c>
      <c r="KPU24" s="576" t="s">
        <v>1132</v>
      </c>
      <c r="KPV24" s="576" t="s">
        <v>1132</v>
      </c>
      <c r="KPW24" s="576" t="s">
        <v>1132</v>
      </c>
      <c r="KPX24" s="576" t="s">
        <v>1132</v>
      </c>
      <c r="KPY24" s="576" t="s">
        <v>1132</v>
      </c>
      <c r="KPZ24" s="576" t="s">
        <v>1132</v>
      </c>
      <c r="KQA24" s="576" t="s">
        <v>1132</v>
      </c>
      <c r="KQB24" s="576" t="s">
        <v>1132</v>
      </c>
      <c r="KQC24" s="576" t="s">
        <v>1132</v>
      </c>
      <c r="KQD24" s="576" t="s">
        <v>1132</v>
      </c>
      <c r="KQE24" s="576" t="s">
        <v>1132</v>
      </c>
      <c r="KQF24" s="576" t="s">
        <v>1132</v>
      </c>
      <c r="KQG24" s="576" t="s">
        <v>1132</v>
      </c>
      <c r="KQH24" s="576" t="s">
        <v>1132</v>
      </c>
      <c r="KQI24" s="576" t="s">
        <v>1132</v>
      </c>
      <c r="KQJ24" s="576" t="s">
        <v>1132</v>
      </c>
      <c r="KQK24" s="576" t="s">
        <v>1132</v>
      </c>
      <c r="KQL24" s="576" t="s">
        <v>1132</v>
      </c>
      <c r="KQM24" s="576" t="s">
        <v>1132</v>
      </c>
      <c r="KQN24" s="576" t="s">
        <v>1132</v>
      </c>
      <c r="KQO24" s="576" t="s">
        <v>1132</v>
      </c>
      <c r="KQP24" s="576" t="s">
        <v>1132</v>
      </c>
      <c r="KQQ24" s="576" t="s">
        <v>1132</v>
      </c>
      <c r="KQR24" s="576" t="s">
        <v>1132</v>
      </c>
      <c r="KQS24" s="576" t="s">
        <v>1132</v>
      </c>
      <c r="KQT24" s="576" t="s">
        <v>1132</v>
      </c>
      <c r="KQU24" s="576" t="s">
        <v>1132</v>
      </c>
      <c r="KQV24" s="576" t="s">
        <v>1132</v>
      </c>
      <c r="KQW24" s="576" t="s">
        <v>1132</v>
      </c>
      <c r="KQX24" s="576" t="s">
        <v>1132</v>
      </c>
      <c r="KQY24" s="576" t="s">
        <v>1132</v>
      </c>
      <c r="KQZ24" s="576" t="s">
        <v>1132</v>
      </c>
      <c r="KRA24" s="576" t="s">
        <v>1132</v>
      </c>
      <c r="KRB24" s="576" t="s">
        <v>1132</v>
      </c>
      <c r="KRC24" s="576" t="s">
        <v>1132</v>
      </c>
      <c r="KRD24" s="576" t="s">
        <v>1132</v>
      </c>
      <c r="KRE24" s="576" t="s">
        <v>1132</v>
      </c>
      <c r="KRF24" s="576" t="s">
        <v>1132</v>
      </c>
      <c r="KRG24" s="576" t="s">
        <v>1132</v>
      </c>
      <c r="KRH24" s="576" t="s">
        <v>1132</v>
      </c>
      <c r="KRI24" s="576" t="s">
        <v>1132</v>
      </c>
      <c r="KRJ24" s="576" t="s">
        <v>1132</v>
      </c>
      <c r="KRK24" s="576" t="s">
        <v>1132</v>
      </c>
      <c r="KRL24" s="576" t="s">
        <v>1132</v>
      </c>
      <c r="KRM24" s="576" t="s">
        <v>1132</v>
      </c>
      <c r="KRN24" s="576" t="s">
        <v>1132</v>
      </c>
      <c r="KRO24" s="576" t="s">
        <v>1132</v>
      </c>
      <c r="KRP24" s="576" t="s">
        <v>1132</v>
      </c>
      <c r="KRQ24" s="576" t="s">
        <v>1132</v>
      </c>
      <c r="KRR24" s="576" t="s">
        <v>1132</v>
      </c>
      <c r="KRS24" s="576" t="s">
        <v>1132</v>
      </c>
      <c r="KRT24" s="576" t="s">
        <v>1132</v>
      </c>
      <c r="KRU24" s="576" t="s">
        <v>1132</v>
      </c>
      <c r="KRV24" s="576" t="s">
        <v>1132</v>
      </c>
      <c r="KRW24" s="576" t="s">
        <v>1132</v>
      </c>
      <c r="KRX24" s="576" t="s">
        <v>1132</v>
      </c>
      <c r="KRY24" s="576" t="s">
        <v>1132</v>
      </c>
      <c r="KRZ24" s="576" t="s">
        <v>1132</v>
      </c>
      <c r="KSA24" s="576" t="s">
        <v>1132</v>
      </c>
      <c r="KSB24" s="576" t="s">
        <v>1132</v>
      </c>
      <c r="KSC24" s="576" t="s">
        <v>1132</v>
      </c>
      <c r="KSD24" s="576" t="s">
        <v>1132</v>
      </c>
      <c r="KSE24" s="576" t="s">
        <v>1132</v>
      </c>
      <c r="KSF24" s="576" t="s">
        <v>1132</v>
      </c>
      <c r="KSG24" s="576" t="s">
        <v>1132</v>
      </c>
      <c r="KSH24" s="576" t="s">
        <v>1132</v>
      </c>
      <c r="KSI24" s="576" t="s">
        <v>1132</v>
      </c>
      <c r="KSJ24" s="576" t="s">
        <v>1132</v>
      </c>
      <c r="KSK24" s="576" t="s">
        <v>1132</v>
      </c>
      <c r="KSL24" s="576" t="s">
        <v>1132</v>
      </c>
      <c r="KSM24" s="576" t="s">
        <v>1132</v>
      </c>
      <c r="KSN24" s="576" t="s">
        <v>1132</v>
      </c>
      <c r="KSO24" s="576" t="s">
        <v>1132</v>
      </c>
      <c r="KSP24" s="576" t="s">
        <v>1132</v>
      </c>
      <c r="KSQ24" s="576" t="s">
        <v>1132</v>
      </c>
      <c r="KSR24" s="576" t="s">
        <v>1132</v>
      </c>
      <c r="KSS24" s="576" t="s">
        <v>1132</v>
      </c>
      <c r="KST24" s="576" t="s">
        <v>1132</v>
      </c>
      <c r="KSU24" s="576" t="s">
        <v>1132</v>
      </c>
      <c r="KSV24" s="576" t="s">
        <v>1132</v>
      </c>
      <c r="KSW24" s="576" t="s">
        <v>1132</v>
      </c>
      <c r="KSX24" s="576" t="s">
        <v>1132</v>
      </c>
      <c r="KSY24" s="576" t="s">
        <v>1132</v>
      </c>
      <c r="KSZ24" s="576" t="s">
        <v>1132</v>
      </c>
      <c r="KTA24" s="576" t="s">
        <v>1132</v>
      </c>
      <c r="KTB24" s="576" t="s">
        <v>1132</v>
      </c>
      <c r="KTC24" s="576" t="s">
        <v>1132</v>
      </c>
      <c r="KTD24" s="576" t="s">
        <v>1132</v>
      </c>
      <c r="KTE24" s="576" t="s">
        <v>1132</v>
      </c>
      <c r="KTF24" s="576" t="s">
        <v>1132</v>
      </c>
      <c r="KTG24" s="576" t="s">
        <v>1132</v>
      </c>
      <c r="KTH24" s="576" t="s">
        <v>1132</v>
      </c>
      <c r="KTI24" s="576" t="s">
        <v>1132</v>
      </c>
      <c r="KTJ24" s="576" t="s">
        <v>1132</v>
      </c>
      <c r="KTK24" s="576" t="s">
        <v>1132</v>
      </c>
      <c r="KTL24" s="576" t="s">
        <v>1132</v>
      </c>
      <c r="KTM24" s="576" t="s">
        <v>1132</v>
      </c>
      <c r="KTN24" s="576" t="s">
        <v>1132</v>
      </c>
      <c r="KTO24" s="576" t="s">
        <v>1132</v>
      </c>
      <c r="KTP24" s="576" t="s">
        <v>1132</v>
      </c>
      <c r="KTQ24" s="576" t="s">
        <v>1132</v>
      </c>
      <c r="KTR24" s="576" t="s">
        <v>1132</v>
      </c>
      <c r="KTS24" s="576" t="s">
        <v>1132</v>
      </c>
      <c r="KTT24" s="576" t="s">
        <v>1132</v>
      </c>
      <c r="KTU24" s="576" t="s">
        <v>1132</v>
      </c>
      <c r="KTV24" s="576" t="s">
        <v>1132</v>
      </c>
      <c r="KTW24" s="576" t="s">
        <v>1132</v>
      </c>
      <c r="KTX24" s="576" t="s">
        <v>1132</v>
      </c>
      <c r="KTY24" s="576" t="s">
        <v>1132</v>
      </c>
      <c r="KTZ24" s="576" t="s">
        <v>1132</v>
      </c>
      <c r="KUA24" s="576" t="s">
        <v>1132</v>
      </c>
      <c r="KUB24" s="576" t="s">
        <v>1132</v>
      </c>
      <c r="KUC24" s="576" t="s">
        <v>1132</v>
      </c>
      <c r="KUD24" s="576" t="s">
        <v>1132</v>
      </c>
      <c r="KUE24" s="576" t="s">
        <v>1132</v>
      </c>
      <c r="KUF24" s="576" t="s">
        <v>1132</v>
      </c>
      <c r="KUG24" s="576" t="s">
        <v>1132</v>
      </c>
      <c r="KUH24" s="576" t="s">
        <v>1132</v>
      </c>
      <c r="KUI24" s="576" t="s">
        <v>1132</v>
      </c>
      <c r="KUJ24" s="576" t="s">
        <v>1132</v>
      </c>
      <c r="KUK24" s="576" t="s">
        <v>1132</v>
      </c>
      <c r="KUL24" s="576" t="s">
        <v>1132</v>
      </c>
      <c r="KUM24" s="576" t="s">
        <v>1132</v>
      </c>
      <c r="KUN24" s="576" t="s">
        <v>1132</v>
      </c>
      <c r="KUO24" s="576" t="s">
        <v>1132</v>
      </c>
      <c r="KUP24" s="576" t="s">
        <v>1132</v>
      </c>
      <c r="KUQ24" s="576" t="s">
        <v>1132</v>
      </c>
      <c r="KUR24" s="576" t="s">
        <v>1132</v>
      </c>
      <c r="KUS24" s="576" t="s">
        <v>1132</v>
      </c>
      <c r="KUT24" s="576" t="s">
        <v>1132</v>
      </c>
      <c r="KUU24" s="576" t="s">
        <v>1132</v>
      </c>
      <c r="KUV24" s="576" t="s">
        <v>1132</v>
      </c>
      <c r="KUW24" s="576" t="s">
        <v>1132</v>
      </c>
      <c r="KUX24" s="576" t="s">
        <v>1132</v>
      </c>
      <c r="KUY24" s="576" t="s">
        <v>1132</v>
      </c>
      <c r="KUZ24" s="576" t="s">
        <v>1132</v>
      </c>
      <c r="KVA24" s="576" t="s">
        <v>1132</v>
      </c>
      <c r="KVB24" s="576" t="s">
        <v>1132</v>
      </c>
      <c r="KVC24" s="576" t="s">
        <v>1132</v>
      </c>
      <c r="KVD24" s="576" t="s">
        <v>1132</v>
      </c>
      <c r="KVE24" s="576" t="s">
        <v>1132</v>
      </c>
      <c r="KVF24" s="576" t="s">
        <v>1132</v>
      </c>
      <c r="KVG24" s="576" t="s">
        <v>1132</v>
      </c>
      <c r="KVH24" s="576" t="s">
        <v>1132</v>
      </c>
      <c r="KVI24" s="576" t="s">
        <v>1132</v>
      </c>
      <c r="KVJ24" s="576" t="s">
        <v>1132</v>
      </c>
      <c r="KVK24" s="576" t="s">
        <v>1132</v>
      </c>
      <c r="KVL24" s="576" t="s">
        <v>1132</v>
      </c>
      <c r="KVM24" s="576" t="s">
        <v>1132</v>
      </c>
      <c r="KVN24" s="576" t="s">
        <v>1132</v>
      </c>
      <c r="KVO24" s="576" t="s">
        <v>1132</v>
      </c>
      <c r="KVP24" s="576" t="s">
        <v>1132</v>
      </c>
      <c r="KVQ24" s="576" t="s">
        <v>1132</v>
      </c>
      <c r="KVR24" s="576" t="s">
        <v>1132</v>
      </c>
      <c r="KVS24" s="576" t="s">
        <v>1132</v>
      </c>
      <c r="KVT24" s="576" t="s">
        <v>1132</v>
      </c>
      <c r="KVU24" s="576" t="s">
        <v>1132</v>
      </c>
      <c r="KVV24" s="576" t="s">
        <v>1132</v>
      </c>
      <c r="KVW24" s="576" t="s">
        <v>1132</v>
      </c>
      <c r="KVX24" s="576" t="s">
        <v>1132</v>
      </c>
      <c r="KVY24" s="576" t="s">
        <v>1132</v>
      </c>
      <c r="KVZ24" s="576" t="s">
        <v>1132</v>
      </c>
      <c r="KWA24" s="576" t="s">
        <v>1132</v>
      </c>
      <c r="KWB24" s="576" t="s">
        <v>1132</v>
      </c>
      <c r="KWC24" s="576" t="s">
        <v>1132</v>
      </c>
      <c r="KWD24" s="576" t="s">
        <v>1132</v>
      </c>
      <c r="KWE24" s="576" t="s">
        <v>1132</v>
      </c>
      <c r="KWF24" s="576" t="s">
        <v>1132</v>
      </c>
      <c r="KWG24" s="576" t="s">
        <v>1132</v>
      </c>
      <c r="KWH24" s="576" t="s">
        <v>1132</v>
      </c>
      <c r="KWI24" s="576" t="s">
        <v>1132</v>
      </c>
      <c r="KWJ24" s="576" t="s">
        <v>1132</v>
      </c>
      <c r="KWK24" s="576" t="s">
        <v>1132</v>
      </c>
      <c r="KWL24" s="576" t="s">
        <v>1132</v>
      </c>
      <c r="KWM24" s="576" t="s">
        <v>1132</v>
      </c>
      <c r="KWN24" s="576" t="s">
        <v>1132</v>
      </c>
      <c r="KWO24" s="576" t="s">
        <v>1132</v>
      </c>
      <c r="KWP24" s="576" t="s">
        <v>1132</v>
      </c>
      <c r="KWQ24" s="576" t="s">
        <v>1132</v>
      </c>
      <c r="KWR24" s="576" t="s">
        <v>1132</v>
      </c>
      <c r="KWS24" s="576" t="s">
        <v>1132</v>
      </c>
      <c r="KWT24" s="576" t="s">
        <v>1132</v>
      </c>
      <c r="KWU24" s="576" t="s">
        <v>1132</v>
      </c>
      <c r="KWV24" s="576" t="s">
        <v>1132</v>
      </c>
      <c r="KWW24" s="576" t="s">
        <v>1132</v>
      </c>
      <c r="KWX24" s="576" t="s">
        <v>1132</v>
      </c>
      <c r="KWY24" s="576" t="s">
        <v>1132</v>
      </c>
      <c r="KWZ24" s="576" t="s">
        <v>1132</v>
      </c>
      <c r="KXA24" s="576" t="s">
        <v>1132</v>
      </c>
      <c r="KXB24" s="576" t="s">
        <v>1132</v>
      </c>
      <c r="KXC24" s="576" t="s">
        <v>1132</v>
      </c>
      <c r="KXD24" s="576" t="s">
        <v>1132</v>
      </c>
      <c r="KXE24" s="576" t="s">
        <v>1132</v>
      </c>
      <c r="KXF24" s="576" t="s">
        <v>1132</v>
      </c>
      <c r="KXG24" s="576" t="s">
        <v>1132</v>
      </c>
      <c r="KXH24" s="576" t="s">
        <v>1132</v>
      </c>
      <c r="KXI24" s="576" t="s">
        <v>1132</v>
      </c>
      <c r="KXJ24" s="576" t="s">
        <v>1132</v>
      </c>
      <c r="KXK24" s="576" t="s">
        <v>1132</v>
      </c>
      <c r="KXL24" s="576" t="s">
        <v>1132</v>
      </c>
      <c r="KXM24" s="576" t="s">
        <v>1132</v>
      </c>
      <c r="KXN24" s="576" t="s">
        <v>1132</v>
      </c>
      <c r="KXO24" s="576" t="s">
        <v>1132</v>
      </c>
      <c r="KXP24" s="576" t="s">
        <v>1132</v>
      </c>
      <c r="KXQ24" s="576" t="s">
        <v>1132</v>
      </c>
      <c r="KXR24" s="576" t="s">
        <v>1132</v>
      </c>
      <c r="KXS24" s="576" t="s">
        <v>1132</v>
      </c>
      <c r="KXT24" s="576" t="s">
        <v>1132</v>
      </c>
      <c r="KXU24" s="576" t="s">
        <v>1132</v>
      </c>
      <c r="KXV24" s="576" t="s">
        <v>1132</v>
      </c>
      <c r="KXW24" s="576" t="s">
        <v>1132</v>
      </c>
      <c r="KXX24" s="576" t="s">
        <v>1132</v>
      </c>
      <c r="KXY24" s="576" t="s">
        <v>1132</v>
      </c>
      <c r="KXZ24" s="576" t="s">
        <v>1132</v>
      </c>
      <c r="KYA24" s="576" t="s">
        <v>1132</v>
      </c>
      <c r="KYB24" s="576" t="s">
        <v>1132</v>
      </c>
      <c r="KYC24" s="576" t="s">
        <v>1132</v>
      </c>
      <c r="KYD24" s="576" t="s">
        <v>1132</v>
      </c>
      <c r="KYE24" s="576" t="s">
        <v>1132</v>
      </c>
      <c r="KYF24" s="576" t="s">
        <v>1132</v>
      </c>
      <c r="KYG24" s="576" t="s">
        <v>1132</v>
      </c>
      <c r="KYH24" s="576" t="s">
        <v>1132</v>
      </c>
      <c r="KYI24" s="576" t="s">
        <v>1132</v>
      </c>
      <c r="KYJ24" s="576" t="s">
        <v>1132</v>
      </c>
      <c r="KYK24" s="576" t="s">
        <v>1132</v>
      </c>
      <c r="KYL24" s="576" t="s">
        <v>1132</v>
      </c>
      <c r="KYM24" s="576" t="s">
        <v>1132</v>
      </c>
      <c r="KYN24" s="576" t="s">
        <v>1132</v>
      </c>
      <c r="KYO24" s="576" t="s">
        <v>1132</v>
      </c>
      <c r="KYP24" s="576" t="s">
        <v>1132</v>
      </c>
      <c r="KYQ24" s="576" t="s">
        <v>1132</v>
      </c>
      <c r="KYR24" s="576" t="s">
        <v>1132</v>
      </c>
      <c r="KYS24" s="576" t="s">
        <v>1132</v>
      </c>
      <c r="KYT24" s="576" t="s">
        <v>1132</v>
      </c>
      <c r="KYU24" s="576" t="s">
        <v>1132</v>
      </c>
      <c r="KYV24" s="576" t="s">
        <v>1132</v>
      </c>
      <c r="KYW24" s="576" t="s">
        <v>1132</v>
      </c>
      <c r="KYX24" s="576" t="s">
        <v>1132</v>
      </c>
      <c r="KYY24" s="576" t="s">
        <v>1132</v>
      </c>
      <c r="KYZ24" s="576" t="s">
        <v>1132</v>
      </c>
      <c r="KZA24" s="576" t="s">
        <v>1132</v>
      </c>
      <c r="KZB24" s="576" t="s">
        <v>1132</v>
      </c>
      <c r="KZC24" s="576" t="s">
        <v>1132</v>
      </c>
      <c r="KZD24" s="576" t="s">
        <v>1132</v>
      </c>
      <c r="KZE24" s="576" t="s">
        <v>1132</v>
      </c>
      <c r="KZF24" s="576" t="s">
        <v>1132</v>
      </c>
      <c r="KZG24" s="576" t="s">
        <v>1132</v>
      </c>
      <c r="KZH24" s="576" t="s">
        <v>1132</v>
      </c>
      <c r="KZI24" s="576" t="s">
        <v>1132</v>
      </c>
      <c r="KZJ24" s="576" t="s">
        <v>1132</v>
      </c>
      <c r="KZK24" s="576" t="s">
        <v>1132</v>
      </c>
      <c r="KZL24" s="576" t="s">
        <v>1132</v>
      </c>
      <c r="KZM24" s="576" t="s">
        <v>1132</v>
      </c>
      <c r="KZN24" s="576" t="s">
        <v>1132</v>
      </c>
      <c r="KZO24" s="576" t="s">
        <v>1132</v>
      </c>
      <c r="KZP24" s="576" t="s">
        <v>1132</v>
      </c>
      <c r="KZQ24" s="576" t="s">
        <v>1132</v>
      </c>
      <c r="KZR24" s="576" t="s">
        <v>1132</v>
      </c>
      <c r="KZS24" s="576" t="s">
        <v>1132</v>
      </c>
      <c r="KZT24" s="576" t="s">
        <v>1132</v>
      </c>
      <c r="KZU24" s="576" t="s">
        <v>1132</v>
      </c>
      <c r="KZV24" s="576" t="s">
        <v>1132</v>
      </c>
      <c r="KZW24" s="576" t="s">
        <v>1132</v>
      </c>
      <c r="KZX24" s="576" t="s">
        <v>1132</v>
      </c>
      <c r="KZY24" s="576" t="s">
        <v>1132</v>
      </c>
      <c r="KZZ24" s="576" t="s">
        <v>1132</v>
      </c>
      <c r="LAA24" s="576" t="s">
        <v>1132</v>
      </c>
      <c r="LAB24" s="576" t="s">
        <v>1132</v>
      </c>
      <c r="LAC24" s="576" t="s">
        <v>1132</v>
      </c>
      <c r="LAD24" s="576" t="s">
        <v>1132</v>
      </c>
      <c r="LAE24" s="576" t="s">
        <v>1132</v>
      </c>
      <c r="LAF24" s="576" t="s">
        <v>1132</v>
      </c>
      <c r="LAG24" s="576" t="s">
        <v>1132</v>
      </c>
      <c r="LAH24" s="576" t="s">
        <v>1132</v>
      </c>
      <c r="LAI24" s="576" t="s">
        <v>1132</v>
      </c>
      <c r="LAJ24" s="576" t="s">
        <v>1132</v>
      </c>
      <c r="LAK24" s="576" t="s">
        <v>1132</v>
      </c>
      <c r="LAL24" s="576" t="s">
        <v>1132</v>
      </c>
      <c r="LAM24" s="576" t="s">
        <v>1132</v>
      </c>
      <c r="LAN24" s="576" t="s">
        <v>1132</v>
      </c>
      <c r="LAO24" s="576" t="s">
        <v>1132</v>
      </c>
      <c r="LAP24" s="576" t="s">
        <v>1132</v>
      </c>
      <c r="LAQ24" s="576" t="s">
        <v>1132</v>
      </c>
      <c r="LAR24" s="576" t="s">
        <v>1132</v>
      </c>
      <c r="LAS24" s="576" t="s">
        <v>1132</v>
      </c>
      <c r="LAT24" s="576" t="s">
        <v>1132</v>
      </c>
      <c r="LAU24" s="576" t="s">
        <v>1132</v>
      </c>
      <c r="LAV24" s="576" t="s">
        <v>1132</v>
      </c>
      <c r="LAW24" s="576" t="s">
        <v>1132</v>
      </c>
      <c r="LAX24" s="576" t="s">
        <v>1132</v>
      </c>
      <c r="LAY24" s="576" t="s">
        <v>1132</v>
      </c>
      <c r="LAZ24" s="576" t="s">
        <v>1132</v>
      </c>
      <c r="LBA24" s="576" t="s">
        <v>1132</v>
      </c>
      <c r="LBB24" s="576" t="s">
        <v>1132</v>
      </c>
      <c r="LBC24" s="576" t="s">
        <v>1132</v>
      </c>
      <c r="LBD24" s="576" t="s">
        <v>1132</v>
      </c>
      <c r="LBE24" s="576" t="s">
        <v>1132</v>
      </c>
      <c r="LBF24" s="576" t="s">
        <v>1132</v>
      </c>
      <c r="LBG24" s="576" t="s">
        <v>1132</v>
      </c>
      <c r="LBH24" s="576" t="s">
        <v>1132</v>
      </c>
      <c r="LBI24" s="576" t="s">
        <v>1132</v>
      </c>
      <c r="LBJ24" s="576" t="s">
        <v>1132</v>
      </c>
      <c r="LBK24" s="576" t="s">
        <v>1132</v>
      </c>
      <c r="LBL24" s="576" t="s">
        <v>1132</v>
      </c>
      <c r="LBM24" s="576" t="s">
        <v>1132</v>
      </c>
      <c r="LBN24" s="576" t="s">
        <v>1132</v>
      </c>
      <c r="LBO24" s="576" t="s">
        <v>1132</v>
      </c>
      <c r="LBP24" s="576" t="s">
        <v>1132</v>
      </c>
      <c r="LBQ24" s="576" t="s">
        <v>1132</v>
      </c>
      <c r="LBR24" s="576" t="s">
        <v>1132</v>
      </c>
      <c r="LBS24" s="576" t="s">
        <v>1132</v>
      </c>
      <c r="LBT24" s="576" t="s">
        <v>1132</v>
      </c>
      <c r="LBU24" s="576" t="s">
        <v>1132</v>
      </c>
      <c r="LBV24" s="576" t="s">
        <v>1132</v>
      </c>
      <c r="LBW24" s="576" t="s">
        <v>1132</v>
      </c>
      <c r="LBX24" s="576" t="s">
        <v>1132</v>
      </c>
      <c r="LBY24" s="576" t="s">
        <v>1132</v>
      </c>
      <c r="LBZ24" s="576" t="s">
        <v>1132</v>
      </c>
      <c r="LCA24" s="576" t="s">
        <v>1132</v>
      </c>
      <c r="LCB24" s="576" t="s">
        <v>1132</v>
      </c>
      <c r="LCC24" s="576" t="s">
        <v>1132</v>
      </c>
      <c r="LCD24" s="576" t="s">
        <v>1132</v>
      </c>
      <c r="LCE24" s="576" t="s">
        <v>1132</v>
      </c>
      <c r="LCF24" s="576" t="s">
        <v>1132</v>
      </c>
      <c r="LCG24" s="576" t="s">
        <v>1132</v>
      </c>
      <c r="LCH24" s="576" t="s">
        <v>1132</v>
      </c>
      <c r="LCI24" s="576" t="s">
        <v>1132</v>
      </c>
      <c r="LCJ24" s="576" t="s">
        <v>1132</v>
      </c>
      <c r="LCK24" s="576" t="s">
        <v>1132</v>
      </c>
      <c r="LCL24" s="576" t="s">
        <v>1132</v>
      </c>
      <c r="LCM24" s="576" t="s">
        <v>1132</v>
      </c>
      <c r="LCN24" s="576" t="s">
        <v>1132</v>
      </c>
      <c r="LCO24" s="576" t="s">
        <v>1132</v>
      </c>
      <c r="LCP24" s="576" t="s">
        <v>1132</v>
      </c>
      <c r="LCQ24" s="576" t="s">
        <v>1132</v>
      </c>
      <c r="LCR24" s="576" t="s">
        <v>1132</v>
      </c>
      <c r="LCS24" s="576" t="s">
        <v>1132</v>
      </c>
      <c r="LCT24" s="576" t="s">
        <v>1132</v>
      </c>
      <c r="LCU24" s="576" t="s">
        <v>1132</v>
      </c>
      <c r="LCV24" s="576" t="s">
        <v>1132</v>
      </c>
      <c r="LCW24" s="576" t="s">
        <v>1132</v>
      </c>
      <c r="LCX24" s="576" t="s">
        <v>1132</v>
      </c>
      <c r="LCY24" s="576" t="s">
        <v>1132</v>
      </c>
      <c r="LCZ24" s="576" t="s">
        <v>1132</v>
      </c>
      <c r="LDA24" s="576" t="s">
        <v>1132</v>
      </c>
      <c r="LDB24" s="576" t="s">
        <v>1132</v>
      </c>
      <c r="LDC24" s="576" t="s">
        <v>1132</v>
      </c>
      <c r="LDD24" s="576" t="s">
        <v>1132</v>
      </c>
      <c r="LDE24" s="576" t="s">
        <v>1132</v>
      </c>
      <c r="LDF24" s="576" t="s">
        <v>1132</v>
      </c>
      <c r="LDG24" s="576" t="s">
        <v>1132</v>
      </c>
      <c r="LDH24" s="576" t="s">
        <v>1132</v>
      </c>
      <c r="LDI24" s="576" t="s">
        <v>1132</v>
      </c>
      <c r="LDJ24" s="576" t="s">
        <v>1132</v>
      </c>
      <c r="LDK24" s="576" t="s">
        <v>1132</v>
      </c>
      <c r="LDL24" s="576" t="s">
        <v>1132</v>
      </c>
      <c r="LDM24" s="576" t="s">
        <v>1132</v>
      </c>
      <c r="LDN24" s="576" t="s">
        <v>1132</v>
      </c>
      <c r="LDO24" s="576" t="s">
        <v>1132</v>
      </c>
      <c r="LDP24" s="576" t="s">
        <v>1132</v>
      </c>
      <c r="LDQ24" s="576" t="s">
        <v>1132</v>
      </c>
      <c r="LDR24" s="576" t="s">
        <v>1132</v>
      </c>
      <c r="LDS24" s="576" t="s">
        <v>1132</v>
      </c>
      <c r="LDT24" s="576" t="s">
        <v>1132</v>
      </c>
      <c r="LDU24" s="576" t="s">
        <v>1132</v>
      </c>
      <c r="LDV24" s="576" t="s">
        <v>1132</v>
      </c>
      <c r="LDW24" s="576" t="s">
        <v>1132</v>
      </c>
      <c r="LDX24" s="576" t="s">
        <v>1132</v>
      </c>
      <c r="LDY24" s="576" t="s">
        <v>1132</v>
      </c>
      <c r="LDZ24" s="576" t="s">
        <v>1132</v>
      </c>
      <c r="LEA24" s="576" t="s">
        <v>1132</v>
      </c>
      <c r="LEB24" s="576" t="s">
        <v>1132</v>
      </c>
      <c r="LEC24" s="576" t="s">
        <v>1132</v>
      </c>
      <c r="LED24" s="576" t="s">
        <v>1132</v>
      </c>
      <c r="LEE24" s="576" t="s">
        <v>1132</v>
      </c>
      <c r="LEF24" s="576" t="s">
        <v>1132</v>
      </c>
      <c r="LEG24" s="576" t="s">
        <v>1132</v>
      </c>
      <c r="LEH24" s="576" t="s">
        <v>1132</v>
      </c>
      <c r="LEI24" s="576" t="s">
        <v>1132</v>
      </c>
      <c r="LEJ24" s="576" t="s">
        <v>1132</v>
      </c>
      <c r="LEK24" s="576" t="s">
        <v>1132</v>
      </c>
      <c r="LEL24" s="576" t="s">
        <v>1132</v>
      </c>
      <c r="LEM24" s="576" t="s">
        <v>1132</v>
      </c>
      <c r="LEN24" s="576" t="s">
        <v>1132</v>
      </c>
      <c r="LEO24" s="576" t="s">
        <v>1132</v>
      </c>
      <c r="LEP24" s="576" t="s">
        <v>1132</v>
      </c>
      <c r="LEQ24" s="576" t="s">
        <v>1132</v>
      </c>
      <c r="LER24" s="576" t="s">
        <v>1132</v>
      </c>
      <c r="LES24" s="576" t="s">
        <v>1132</v>
      </c>
      <c r="LET24" s="576" t="s">
        <v>1132</v>
      </c>
      <c r="LEU24" s="576" t="s">
        <v>1132</v>
      </c>
      <c r="LEV24" s="576" t="s">
        <v>1132</v>
      </c>
      <c r="LEW24" s="576" t="s">
        <v>1132</v>
      </c>
      <c r="LEX24" s="576" t="s">
        <v>1132</v>
      </c>
      <c r="LEY24" s="576" t="s">
        <v>1132</v>
      </c>
      <c r="LEZ24" s="576" t="s">
        <v>1132</v>
      </c>
      <c r="LFA24" s="576" t="s">
        <v>1132</v>
      </c>
      <c r="LFB24" s="576" t="s">
        <v>1132</v>
      </c>
      <c r="LFC24" s="576" t="s">
        <v>1132</v>
      </c>
      <c r="LFD24" s="576" t="s">
        <v>1132</v>
      </c>
      <c r="LFE24" s="576" t="s">
        <v>1132</v>
      </c>
      <c r="LFF24" s="576" t="s">
        <v>1132</v>
      </c>
      <c r="LFG24" s="576" t="s">
        <v>1132</v>
      </c>
      <c r="LFH24" s="576" t="s">
        <v>1132</v>
      </c>
      <c r="LFI24" s="576" t="s">
        <v>1132</v>
      </c>
      <c r="LFJ24" s="576" t="s">
        <v>1132</v>
      </c>
      <c r="LFK24" s="576" t="s">
        <v>1132</v>
      </c>
      <c r="LFL24" s="576" t="s">
        <v>1132</v>
      </c>
      <c r="LFM24" s="576" t="s">
        <v>1132</v>
      </c>
      <c r="LFN24" s="576" t="s">
        <v>1132</v>
      </c>
      <c r="LFO24" s="576" t="s">
        <v>1132</v>
      </c>
      <c r="LFP24" s="576" t="s">
        <v>1132</v>
      </c>
      <c r="LFQ24" s="576" t="s">
        <v>1132</v>
      </c>
      <c r="LFR24" s="576" t="s">
        <v>1132</v>
      </c>
      <c r="LFS24" s="576" t="s">
        <v>1132</v>
      </c>
      <c r="LFT24" s="576" t="s">
        <v>1132</v>
      </c>
      <c r="LFU24" s="576" t="s">
        <v>1132</v>
      </c>
      <c r="LFV24" s="576" t="s">
        <v>1132</v>
      </c>
      <c r="LFW24" s="576" t="s">
        <v>1132</v>
      </c>
      <c r="LFX24" s="576" t="s">
        <v>1132</v>
      </c>
      <c r="LFY24" s="576" t="s">
        <v>1132</v>
      </c>
      <c r="LFZ24" s="576" t="s">
        <v>1132</v>
      </c>
      <c r="LGA24" s="576" t="s">
        <v>1132</v>
      </c>
      <c r="LGB24" s="576" t="s">
        <v>1132</v>
      </c>
      <c r="LGC24" s="576" t="s">
        <v>1132</v>
      </c>
      <c r="LGD24" s="576" t="s">
        <v>1132</v>
      </c>
      <c r="LGE24" s="576" t="s">
        <v>1132</v>
      </c>
      <c r="LGF24" s="576" t="s">
        <v>1132</v>
      </c>
      <c r="LGG24" s="576" t="s">
        <v>1132</v>
      </c>
      <c r="LGH24" s="576" t="s">
        <v>1132</v>
      </c>
      <c r="LGI24" s="576" t="s">
        <v>1132</v>
      </c>
      <c r="LGJ24" s="576" t="s">
        <v>1132</v>
      </c>
      <c r="LGK24" s="576" t="s">
        <v>1132</v>
      </c>
      <c r="LGL24" s="576" t="s">
        <v>1132</v>
      </c>
      <c r="LGM24" s="576" t="s">
        <v>1132</v>
      </c>
      <c r="LGN24" s="576" t="s">
        <v>1132</v>
      </c>
      <c r="LGO24" s="576" t="s">
        <v>1132</v>
      </c>
      <c r="LGP24" s="576" t="s">
        <v>1132</v>
      </c>
      <c r="LGQ24" s="576" t="s">
        <v>1132</v>
      </c>
      <c r="LGR24" s="576" t="s">
        <v>1132</v>
      </c>
      <c r="LGS24" s="576" t="s">
        <v>1132</v>
      </c>
      <c r="LGT24" s="576" t="s">
        <v>1132</v>
      </c>
      <c r="LGU24" s="576" t="s">
        <v>1132</v>
      </c>
      <c r="LGV24" s="576" t="s">
        <v>1132</v>
      </c>
      <c r="LGW24" s="576" t="s">
        <v>1132</v>
      </c>
      <c r="LGX24" s="576" t="s">
        <v>1132</v>
      </c>
      <c r="LGY24" s="576" t="s">
        <v>1132</v>
      </c>
      <c r="LGZ24" s="576" t="s">
        <v>1132</v>
      </c>
      <c r="LHA24" s="576" t="s">
        <v>1132</v>
      </c>
      <c r="LHB24" s="576" t="s">
        <v>1132</v>
      </c>
      <c r="LHC24" s="576" t="s">
        <v>1132</v>
      </c>
      <c r="LHD24" s="576" t="s">
        <v>1132</v>
      </c>
      <c r="LHE24" s="576" t="s">
        <v>1132</v>
      </c>
      <c r="LHF24" s="576" t="s">
        <v>1132</v>
      </c>
      <c r="LHG24" s="576" t="s">
        <v>1132</v>
      </c>
      <c r="LHH24" s="576" t="s">
        <v>1132</v>
      </c>
      <c r="LHI24" s="576" t="s">
        <v>1132</v>
      </c>
      <c r="LHJ24" s="576" t="s">
        <v>1132</v>
      </c>
      <c r="LHK24" s="576" t="s">
        <v>1132</v>
      </c>
      <c r="LHL24" s="576" t="s">
        <v>1132</v>
      </c>
      <c r="LHM24" s="576" t="s">
        <v>1132</v>
      </c>
      <c r="LHN24" s="576" t="s">
        <v>1132</v>
      </c>
      <c r="LHO24" s="576" t="s">
        <v>1132</v>
      </c>
      <c r="LHP24" s="576" t="s">
        <v>1132</v>
      </c>
      <c r="LHQ24" s="576" t="s">
        <v>1132</v>
      </c>
      <c r="LHR24" s="576" t="s">
        <v>1132</v>
      </c>
      <c r="LHS24" s="576" t="s">
        <v>1132</v>
      </c>
      <c r="LHT24" s="576" t="s">
        <v>1132</v>
      </c>
      <c r="LHU24" s="576" t="s">
        <v>1132</v>
      </c>
      <c r="LHV24" s="576" t="s">
        <v>1132</v>
      </c>
      <c r="LHW24" s="576" t="s">
        <v>1132</v>
      </c>
      <c r="LHX24" s="576" t="s">
        <v>1132</v>
      </c>
      <c r="LHY24" s="576" t="s">
        <v>1132</v>
      </c>
      <c r="LHZ24" s="576" t="s">
        <v>1132</v>
      </c>
      <c r="LIA24" s="576" t="s">
        <v>1132</v>
      </c>
      <c r="LIB24" s="576" t="s">
        <v>1132</v>
      </c>
      <c r="LIC24" s="576" t="s">
        <v>1132</v>
      </c>
      <c r="LID24" s="576" t="s">
        <v>1132</v>
      </c>
      <c r="LIE24" s="576" t="s">
        <v>1132</v>
      </c>
      <c r="LIF24" s="576" t="s">
        <v>1132</v>
      </c>
      <c r="LIG24" s="576" t="s">
        <v>1132</v>
      </c>
      <c r="LIH24" s="576" t="s">
        <v>1132</v>
      </c>
      <c r="LII24" s="576" t="s">
        <v>1132</v>
      </c>
      <c r="LIJ24" s="576" t="s">
        <v>1132</v>
      </c>
      <c r="LIK24" s="576" t="s">
        <v>1132</v>
      </c>
      <c r="LIL24" s="576" t="s">
        <v>1132</v>
      </c>
      <c r="LIM24" s="576" t="s">
        <v>1132</v>
      </c>
      <c r="LIN24" s="576" t="s">
        <v>1132</v>
      </c>
      <c r="LIO24" s="576" t="s">
        <v>1132</v>
      </c>
      <c r="LIP24" s="576" t="s">
        <v>1132</v>
      </c>
      <c r="LIQ24" s="576" t="s">
        <v>1132</v>
      </c>
      <c r="LIR24" s="576" t="s">
        <v>1132</v>
      </c>
      <c r="LIS24" s="576" t="s">
        <v>1132</v>
      </c>
      <c r="LIT24" s="576" t="s">
        <v>1132</v>
      </c>
      <c r="LIU24" s="576" t="s">
        <v>1132</v>
      </c>
      <c r="LIV24" s="576" t="s">
        <v>1132</v>
      </c>
      <c r="LIW24" s="576" t="s">
        <v>1132</v>
      </c>
      <c r="LIX24" s="576" t="s">
        <v>1132</v>
      </c>
      <c r="LIY24" s="576" t="s">
        <v>1132</v>
      </c>
      <c r="LIZ24" s="576" t="s">
        <v>1132</v>
      </c>
      <c r="LJA24" s="576" t="s">
        <v>1132</v>
      </c>
      <c r="LJB24" s="576" t="s">
        <v>1132</v>
      </c>
      <c r="LJC24" s="576" t="s">
        <v>1132</v>
      </c>
      <c r="LJD24" s="576" t="s">
        <v>1132</v>
      </c>
      <c r="LJE24" s="576" t="s">
        <v>1132</v>
      </c>
      <c r="LJF24" s="576" t="s">
        <v>1132</v>
      </c>
      <c r="LJG24" s="576" t="s">
        <v>1132</v>
      </c>
      <c r="LJH24" s="576" t="s">
        <v>1132</v>
      </c>
      <c r="LJI24" s="576" t="s">
        <v>1132</v>
      </c>
      <c r="LJJ24" s="576" t="s">
        <v>1132</v>
      </c>
      <c r="LJK24" s="576" t="s">
        <v>1132</v>
      </c>
      <c r="LJL24" s="576" t="s">
        <v>1132</v>
      </c>
      <c r="LJM24" s="576" t="s">
        <v>1132</v>
      </c>
      <c r="LJN24" s="576" t="s">
        <v>1132</v>
      </c>
      <c r="LJO24" s="576" t="s">
        <v>1132</v>
      </c>
      <c r="LJP24" s="576" t="s">
        <v>1132</v>
      </c>
      <c r="LJQ24" s="576" t="s">
        <v>1132</v>
      </c>
      <c r="LJR24" s="576" t="s">
        <v>1132</v>
      </c>
      <c r="LJS24" s="576" t="s">
        <v>1132</v>
      </c>
      <c r="LJT24" s="576" t="s">
        <v>1132</v>
      </c>
      <c r="LJU24" s="576" t="s">
        <v>1132</v>
      </c>
      <c r="LJV24" s="576" t="s">
        <v>1132</v>
      </c>
      <c r="LJW24" s="576" t="s">
        <v>1132</v>
      </c>
      <c r="LJX24" s="576" t="s">
        <v>1132</v>
      </c>
      <c r="LJY24" s="576" t="s">
        <v>1132</v>
      </c>
      <c r="LJZ24" s="576" t="s">
        <v>1132</v>
      </c>
      <c r="LKA24" s="576" t="s">
        <v>1132</v>
      </c>
      <c r="LKB24" s="576" t="s">
        <v>1132</v>
      </c>
      <c r="LKC24" s="576" t="s">
        <v>1132</v>
      </c>
      <c r="LKD24" s="576" t="s">
        <v>1132</v>
      </c>
      <c r="LKE24" s="576" t="s">
        <v>1132</v>
      </c>
      <c r="LKF24" s="576" t="s">
        <v>1132</v>
      </c>
      <c r="LKG24" s="576" t="s">
        <v>1132</v>
      </c>
      <c r="LKH24" s="576" t="s">
        <v>1132</v>
      </c>
      <c r="LKI24" s="576" t="s">
        <v>1132</v>
      </c>
      <c r="LKJ24" s="576" t="s">
        <v>1132</v>
      </c>
      <c r="LKK24" s="576" t="s">
        <v>1132</v>
      </c>
      <c r="LKL24" s="576" t="s">
        <v>1132</v>
      </c>
      <c r="LKM24" s="576" t="s">
        <v>1132</v>
      </c>
      <c r="LKN24" s="576" t="s">
        <v>1132</v>
      </c>
      <c r="LKO24" s="576" t="s">
        <v>1132</v>
      </c>
      <c r="LKP24" s="576" t="s">
        <v>1132</v>
      </c>
      <c r="LKQ24" s="576" t="s">
        <v>1132</v>
      </c>
      <c r="LKR24" s="576" t="s">
        <v>1132</v>
      </c>
      <c r="LKS24" s="576" t="s">
        <v>1132</v>
      </c>
      <c r="LKT24" s="576" t="s">
        <v>1132</v>
      </c>
      <c r="LKU24" s="576" t="s">
        <v>1132</v>
      </c>
      <c r="LKV24" s="576" t="s">
        <v>1132</v>
      </c>
      <c r="LKW24" s="576" t="s">
        <v>1132</v>
      </c>
      <c r="LKX24" s="576" t="s">
        <v>1132</v>
      </c>
      <c r="LKY24" s="576" t="s">
        <v>1132</v>
      </c>
      <c r="LKZ24" s="576" t="s">
        <v>1132</v>
      </c>
      <c r="LLA24" s="576" t="s">
        <v>1132</v>
      </c>
      <c r="LLB24" s="576" t="s">
        <v>1132</v>
      </c>
      <c r="LLC24" s="576" t="s">
        <v>1132</v>
      </c>
      <c r="LLD24" s="576" t="s">
        <v>1132</v>
      </c>
      <c r="LLE24" s="576" t="s">
        <v>1132</v>
      </c>
      <c r="LLF24" s="576" t="s">
        <v>1132</v>
      </c>
      <c r="LLG24" s="576" t="s">
        <v>1132</v>
      </c>
      <c r="LLH24" s="576" t="s">
        <v>1132</v>
      </c>
      <c r="LLI24" s="576" t="s">
        <v>1132</v>
      </c>
      <c r="LLJ24" s="576" t="s">
        <v>1132</v>
      </c>
      <c r="LLK24" s="576" t="s">
        <v>1132</v>
      </c>
      <c r="LLL24" s="576" t="s">
        <v>1132</v>
      </c>
      <c r="LLM24" s="576" t="s">
        <v>1132</v>
      </c>
      <c r="LLN24" s="576" t="s">
        <v>1132</v>
      </c>
      <c r="LLO24" s="576" t="s">
        <v>1132</v>
      </c>
      <c r="LLP24" s="576" t="s">
        <v>1132</v>
      </c>
      <c r="LLQ24" s="576" t="s">
        <v>1132</v>
      </c>
      <c r="LLR24" s="576" t="s">
        <v>1132</v>
      </c>
      <c r="LLS24" s="576" t="s">
        <v>1132</v>
      </c>
      <c r="LLT24" s="576" t="s">
        <v>1132</v>
      </c>
      <c r="LLU24" s="576" t="s">
        <v>1132</v>
      </c>
      <c r="LLV24" s="576" t="s">
        <v>1132</v>
      </c>
      <c r="LLW24" s="576" t="s">
        <v>1132</v>
      </c>
      <c r="LLX24" s="576" t="s">
        <v>1132</v>
      </c>
      <c r="LLY24" s="576" t="s">
        <v>1132</v>
      </c>
      <c r="LLZ24" s="576" t="s">
        <v>1132</v>
      </c>
      <c r="LMA24" s="576" t="s">
        <v>1132</v>
      </c>
      <c r="LMB24" s="576" t="s">
        <v>1132</v>
      </c>
      <c r="LMC24" s="576" t="s">
        <v>1132</v>
      </c>
      <c r="LMD24" s="576" t="s">
        <v>1132</v>
      </c>
      <c r="LME24" s="576" t="s">
        <v>1132</v>
      </c>
      <c r="LMF24" s="576" t="s">
        <v>1132</v>
      </c>
      <c r="LMG24" s="576" t="s">
        <v>1132</v>
      </c>
      <c r="LMH24" s="576" t="s">
        <v>1132</v>
      </c>
      <c r="LMI24" s="576" t="s">
        <v>1132</v>
      </c>
      <c r="LMJ24" s="576" t="s">
        <v>1132</v>
      </c>
      <c r="LMK24" s="576" t="s">
        <v>1132</v>
      </c>
      <c r="LML24" s="576" t="s">
        <v>1132</v>
      </c>
      <c r="LMM24" s="576" t="s">
        <v>1132</v>
      </c>
      <c r="LMN24" s="576" t="s">
        <v>1132</v>
      </c>
      <c r="LMO24" s="576" t="s">
        <v>1132</v>
      </c>
      <c r="LMP24" s="576" t="s">
        <v>1132</v>
      </c>
      <c r="LMQ24" s="576" t="s">
        <v>1132</v>
      </c>
      <c r="LMR24" s="576" t="s">
        <v>1132</v>
      </c>
      <c r="LMS24" s="576" t="s">
        <v>1132</v>
      </c>
      <c r="LMT24" s="576" t="s">
        <v>1132</v>
      </c>
      <c r="LMU24" s="576" t="s">
        <v>1132</v>
      </c>
      <c r="LMV24" s="576" t="s">
        <v>1132</v>
      </c>
      <c r="LMW24" s="576" t="s">
        <v>1132</v>
      </c>
      <c r="LMX24" s="576" t="s">
        <v>1132</v>
      </c>
      <c r="LMY24" s="576" t="s">
        <v>1132</v>
      </c>
      <c r="LMZ24" s="576" t="s">
        <v>1132</v>
      </c>
      <c r="LNA24" s="576" t="s">
        <v>1132</v>
      </c>
      <c r="LNB24" s="576" t="s">
        <v>1132</v>
      </c>
      <c r="LNC24" s="576" t="s">
        <v>1132</v>
      </c>
      <c r="LND24" s="576" t="s">
        <v>1132</v>
      </c>
      <c r="LNE24" s="576" t="s">
        <v>1132</v>
      </c>
      <c r="LNF24" s="576" t="s">
        <v>1132</v>
      </c>
      <c r="LNG24" s="576" t="s">
        <v>1132</v>
      </c>
      <c r="LNH24" s="576" t="s">
        <v>1132</v>
      </c>
      <c r="LNI24" s="576" t="s">
        <v>1132</v>
      </c>
      <c r="LNJ24" s="576" t="s">
        <v>1132</v>
      </c>
      <c r="LNK24" s="576" t="s">
        <v>1132</v>
      </c>
      <c r="LNL24" s="576" t="s">
        <v>1132</v>
      </c>
      <c r="LNM24" s="576" t="s">
        <v>1132</v>
      </c>
      <c r="LNN24" s="576" t="s">
        <v>1132</v>
      </c>
      <c r="LNO24" s="576" t="s">
        <v>1132</v>
      </c>
      <c r="LNP24" s="576" t="s">
        <v>1132</v>
      </c>
      <c r="LNQ24" s="576" t="s">
        <v>1132</v>
      </c>
      <c r="LNR24" s="576" t="s">
        <v>1132</v>
      </c>
      <c r="LNS24" s="576" t="s">
        <v>1132</v>
      </c>
      <c r="LNT24" s="576" t="s">
        <v>1132</v>
      </c>
      <c r="LNU24" s="576" t="s">
        <v>1132</v>
      </c>
      <c r="LNV24" s="576" t="s">
        <v>1132</v>
      </c>
      <c r="LNW24" s="576" t="s">
        <v>1132</v>
      </c>
      <c r="LNX24" s="576" t="s">
        <v>1132</v>
      </c>
      <c r="LNY24" s="576" t="s">
        <v>1132</v>
      </c>
      <c r="LNZ24" s="576" t="s">
        <v>1132</v>
      </c>
      <c r="LOA24" s="576" t="s">
        <v>1132</v>
      </c>
      <c r="LOB24" s="576" t="s">
        <v>1132</v>
      </c>
      <c r="LOC24" s="576" t="s">
        <v>1132</v>
      </c>
      <c r="LOD24" s="576" t="s">
        <v>1132</v>
      </c>
      <c r="LOE24" s="576" t="s">
        <v>1132</v>
      </c>
      <c r="LOF24" s="576" t="s">
        <v>1132</v>
      </c>
      <c r="LOG24" s="576" t="s">
        <v>1132</v>
      </c>
      <c r="LOH24" s="576" t="s">
        <v>1132</v>
      </c>
      <c r="LOI24" s="576" t="s">
        <v>1132</v>
      </c>
      <c r="LOJ24" s="576" t="s">
        <v>1132</v>
      </c>
      <c r="LOK24" s="576" t="s">
        <v>1132</v>
      </c>
      <c r="LOL24" s="576" t="s">
        <v>1132</v>
      </c>
      <c r="LOM24" s="576" t="s">
        <v>1132</v>
      </c>
      <c r="LON24" s="576" t="s">
        <v>1132</v>
      </c>
      <c r="LOO24" s="576" t="s">
        <v>1132</v>
      </c>
      <c r="LOP24" s="576" t="s">
        <v>1132</v>
      </c>
      <c r="LOQ24" s="576" t="s">
        <v>1132</v>
      </c>
      <c r="LOR24" s="576" t="s">
        <v>1132</v>
      </c>
      <c r="LOS24" s="576" t="s">
        <v>1132</v>
      </c>
      <c r="LOT24" s="576" t="s">
        <v>1132</v>
      </c>
      <c r="LOU24" s="576" t="s">
        <v>1132</v>
      </c>
      <c r="LOV24" s="576" t="s">
        <v>1132</v>
      </c>
      <c r="LOW24" s="576" t="s">
        <v>1132</v>
      </c>
      <c r="LOX24" s="576" t="s">
        <v>1132</v>
      </c>
      <c r="LOY24" s="576" t="s">
        <v>1132</v>
      </c>
      <c r="LOZ24" s="576" t="s">
        <v>1132</v>
      </c>
      <c r="LPA24" s="576" t="s">
        <v>1132</v>
      </c>
      <c r="LPB24" s="576" t="s">
        <v>1132</v>
      </c>
      <c r="LPC24" s="576" t="s">
        <v>1132</v>
      </c>
      <c r="LPD24" s="576" t="s">
        <v>1132</v>
      </c>
      <c r="LPE24" s="576" t="s">
        <v>1132</v>
      </c>
      <c r="LPF24" s="576" t="s">
        <v>1132</v>
      </c>
      <c r="LPG24" s="576" t="s">
        <v>1132</v>
      </c>
      <c r="LPH24" s="576" t="s">
        <v>1132</v>
      </c>
      <c r="LPI24" s="576" t="s">
        <v>1132</v>
      </c>
      <c r="LPJ24" s="576" t="s">
        <v>1132</v>
      </c>
      <c r="LPK24" s="576" t="s">
        <v>1132</v>
      </c>
      <c r="LPL24" s="576" t="s">
        <v>1132</v>
      </c>
      <c r="LPM24" s="576" t="s">
        <v>1132</v>
      </c>
      <c r="LPN24" s="576" t="s">
        <v>1132</v>
      </c>
      <c r="LPO24" s="576" t="s">
        <v>1132</v>
      </c>
      <c r="LPP24" s="576" t="s">
        <v>1132</v>
      </c>
      <c r="LPQ24" s="576" t="s">
        <v>1132</v>
      </c>
      <c r="LPR24" s="576" t="s">
        <v>1132</v>
      </c>
      <c r="LPS24" s="576" t="s">
        <v>1132</v>
      </c>
      <c r="LPT24" s="576" t="s">
        <v>1132</v>
      </c>
      <c r="LPU24" s="576" t="s">
        <v>1132</v>
      </c>
      <c r="LPV24" s="576" t="s">
        <v>1132</v>
      </c>
      <c r="LPW24" s="576" t="s">
        <v>1132</v>
      </c>
      <c r="LPX24" s="576" t="s">
        <v>1132</v>
      </c>
      <c r="LPY24" s="576" t="s">
        <v>1132</v>
      </c>
      <c r="LPZ24" s="576" t="s">
        <v>1132</v>
      </c>
      <c r="LQA24" s="576" t="s">
        <v>1132</v>
      </c>
      <c r="LQB24" s="576" t="s">
        <v>1132</v>
      </c>
      <c r="LQC24" s="576" t="s">
        <v>1132</v>
      </c>
      <c r="LQD24" s="576" t="s">
        <v>1132</v>
      </c>
      <c r="LQE24" s="576" t="s">
        <v>1132</v>
      </c>
      <c r="LQF24" s="576" t="s">
        <v>1132</v>
      </c>
      <c r="LQG24" s="576" t="s">
        <v>1132</v>
      </c>
      <c r="LQH24" s="576" t="s">
        <v>1132</v>
      </c>
      <c r="LQI24" s="576" t="s">
        <v>1132</v>
      </c>
      <c r="LQJ24" s="576" t="s">
        <v>1132</v>
      </c>
      <c r="LQK24" s="576" t="s">
        <v>1132</v>
      </c>
      <c r="LQL24" s="576" t="s">
        <v>1132</v>
      </c>
      <c r="LQM24" s="576" t="s">
        <v>1132</v>
      </c>
      <c r="LQN24" s="576" t="s">
        <v>1132</v>
      </c>
      <c r="LQO24" s="576" t="s">
        <v>1132</v>
      </c>
      <c r="LQP24" s="576" t="s">
        <v>1132</v>
      </c>
      <c r="LQQ24" s="576" t="s">
        <v>1132</v>
      </c>
      <c r="LQR24" s="576" t="s">
        <v>1132</v>
      </c>
      <c r="LQS24" s="576" t="s">
        <v>1132</v>
      </c>
      <c r="LQT24" s="576" t="s">
        <v>1132</v>
      </c>
      <c r="LQU24" s="576" t="s">
        <v>1132</v>
      </c>
      <c r="LQV24" s="576" t="s">
        <v>1132</v>
      </c>
      <c r="LQW24" s="576" t="s">
        <v>1132</v>
      </c>
      <c r="LQX24" s="576" t="s">
        <v>1132</v>
      </c>
      <c r="LQY24" s="576" t="s">
        <v>1132</v>
      </c>
      <c r="LQZ24" s="576" t="s">
        <v>1132</v>
      </c>
      <c r="LRA24" s="576" t="s">
        <v>1132</v>
      </c>
      <c r="LRB24" s="576" t="s">
        <v>1132</v>
      </c>
      <c r="LRC24" s="576" t="s">
        <v>1132</v>
      </c>
      <c r="LRD24" s="576" t="s">
        <v>1132</v>
      </c>
      <c r="LRE24" s="576" t="s">
        <v>1132</v>
      </c>
      <c r="LRF24" s="576" t="s">
        <v>1132</v>
      </c>
      <c r="LRG24" s="576" t="s">
        <v>1132</v>
      </c>
      <c r="LRH24" s="576" t="s">
        <v>1132</v>
      </c>
      <c r="LRI24" s="576" t="s">
        <v>1132</v>
      </c>
      <c r="LRJ24" s="576" t="s">
        <v>1132</v>
      </c>
      <c r="LRK24" s="576" t="s">
        <v>1132</v>
      </c>
      <c r="LRL24" s="576" t="s">
        <v>1132</v>
      </c>
      <c r="LRM24" s="576" t="s">
        <v>1132</v>
      </c>
      <c r="LRN24" s="576" t="s">
        <v>1132</v>
      </c>
      <c r="LRO24" s="576" t="s">
        <v>1132</v>
      </c>
      <c r="LRP24" s="576" t="s">
        <v>1132</v>
      </c>
      <c r="LRQ24" s="576" t="s">
        <v>1132</v>
      </c>
      <c r="LRR24" s="576" t="s">
        <v>1132</v>
      </c>
      <c r="LRS24" s="576" t="s">
        <v>1132</v>
      </c>
      <c r="LRT24" s="576" t="s">
        <v>1132</v>
      </c>
      <c r="LRU24" s="576" t="s">
        <v>1132</v>
      </c>
      <c r="LRV24" s="576" t="s">
        <v>1132</v>
      </c>
      <c r="LRW24" s="576" t="s">
        <v>1132</v>
      </c>
      <c r="LRX24" s="576" t="s">
        <v>1132</v>
      </c>
      <c r="LRY24" s="576" t="s">
        <v>1132</v>
      </c>
      <c r="LRZ24" s="576" t="s">
        <v>1132</v>
      </c>
      <c r="LSA24" s="576" t="s">
        <v>1132</v>
      </c>
      <c r="LSB24" s="576" t="s">
        <v>1132</v>
      </c>
      <c r="LSC24" s="576" t="s">
        <v>1132</v>
      </c>
      <c r="LSD24" s="576" t="s">
        <v>1132</v>
      </c>
      <c r="LSE24" s="576" t="s">
        <v>1132</v>
      </c>
      <c r="LSF24" s="576" t="s">
        <v>1132</v>
      </c>
      <c r="LSG24" s="576" t="s">
        <v>1132</v>
      </c>
      <c r="LSH24" s="576" t="s">
        <v>1132</v>
      </c>
      <c r="LSI24" s="576" t="s">
        <v>1132</v>
      </c>
      <c r="LSJ24" s="576" t="s">
        <v>1132</v>
      </c>
      <c r="LSK24" s="576" t="s">
        <v>1132</v>
      </c>
      <c r="LSL24" s="576" t="s">
        <v>1132</v>
      </c>
      <c r="LSM24" s="576" t="s">
        <v>1132</v>
      </c>
      <c r="LSN24" s="576" t="s">
        <v>1132</v>
      </c>
      <c r="LSO24" s="576" t="s">
        <v>1132</v>
      </c>
      <c r="LSP24" s="576" t="s">
        <v>1132</v>
      </c>
      <c r="LSQ24" s="576" t="s">
        <v>1132</v>
      </c>
      <c r="LSR24" s="576" t="s">
        <v>1132</v>
      </c>
      <c r="LSS24" s="576" t="s">
        <v>1132</v>
      </c>
      <c r="LST24" s="576" t="s">
        <v>1132</v>
      </c>
      <c r="LSU24" s="576" t="s">
        <v>1132</v>
      </c>
      <c r="LSV24" s="576" t="s">
        <v>1132</v>
      </c>
      <c r="LSW24" s="576" t="s">
        <v>1132</v>
      </c>
      <c r="LSX24" s="576" t="s">
        <v>1132</v>
      </c>
      <c r="LSY24" s="576" t="s">
        <v>1132</v>
      </c>
      <c r="LSZ24" s="576" t="s">
        <v>1132</v>
      </c>
      <c r="LTA24" s="576" t="s">
        <v>1132</v>
      </c>
      <c r="LTB24" s="576" t="s">
        <v>1132</v>
      </c>
      <c r="LTC24" s="576" t="s">
        <v>1132</v>
      </c>
      <c r="LTD24" s="576" t="s">
        <v>1132</v>
      </c>
      <c r="LTE24" s="576" t="s">
        <v>1132</v>
      </c>
      <c r="LTF24" s="576" t="s">
        <v>1132</v>
      </c>
      <c r="LTG24" s="576" t="s">
        <v>1132</v>
      </c>
      <c r="LTH24" s="576" t="s">
        <v>1132</v>
      </c>
      <c r="LTI24" s="576" t="s">
        <v>1132</v>
      </c>
      <c r="LTJ24" s="576" t="s">
        <v>1132</v>
      </c>
      <c r="LTK24" s="576" t="s">
        <v>1132</v>
      </c>
      <c r="LTL24" s="576" t="s">
        <v>1132</v>
      </c>
      <c r="LTM24" s="576" t="s">
        <v>1132</v>
      </c>
      <c r="LTN24" s="576" t="s">
        <v>1132</v>
      </c>
      <c r="LTO24" s="576" t="s">
        <v>1132</v>
      </c>
      <c r="LTP24" s="576" t="s">
        <v>1132</v>
      </c>
      <c r="LTQ24" s="576" t="s">
        <v>1132</v>
      </c>
      <c r="LTR24" s="576" t="s">
        <v>1132</v>
      </c>
      <c r="LTS24" s="576" t="s">
        <v>1132</v>
      </c>
      <c r="LTT24" s="576" t="s">
        <v>1132</v>
      </c>
      <c r="LTU24" s="576" t="s">
        <v>1132</v>
      </c>
      <c r="LTV24" s="576" t="s">
        <v>1132</v>
      </c>
      <c r="LTW24" s="576" t="s">
        <v>1132</v>
      </c>
      <c r="LTX24" s="576" t="s">
        <v>1132</v>
      </c>
      <c r="LTY24" s="576" t="s">
        <v>1132</v>
      </c>
      <c r="LTZ24" s="576" t="s">
        <v>1132</v>
      </c>
      <c r="LUA24" s="576" t="s">
        <v>1132</v>
      </c>
      <c r="LUB24" s="576" t="s">
        <v>1132</v>
      </c>
      <c r="LUC24" s="576" t="s">
        <v>1132</v>
      </c>
      <c r="LUD24" s="576" t="s">
        <v>1132</v>
      </c>
      <c r="LUE24" s="576" t="s">
        <v>1132</v>
      </c>
      <c r="LUF24" s="576" t="s">
        <v>1132</v>
      </c>
      <c r="LUG24" s="576" t="s">
        <v>1132</v>
      </c>
      <c r="LUH24" s="576" t="s">
        <v>1132</v>
      </c>
      <c r="LUI24" s="576" t="s">
        <v>1132</v>
      </c>
      <c r="LUJ24" s="576" t="s">
        <v>1132</v>
      </c>
      <c r="LUK24" s="576" t="s">
        <v>1132</v>
      </c>
      <c r="LUL24" s="576" t="s">
        <v>1132</v>
      </c>
      <c r="LUM24" s="576" t="s">
        <v>1132</v>
      </c>
      <c r="LUN24" s="576" t="s">
        <v>1132</v>
      </c>
      <c r="LUO24" s="576" t="s">
        <v>1132</v>
      </c>
      <c r="LUP24" s="576" t="s">
        <v>1132</v>
      </c>
      <c r="LUQ24" s="576" t="s">
        <v>1132</v>
      </c>
      <c r="LUR24" s="576" t="s">
        <v>1132</v>
      </c>
      <c r="LUS24" s="576" t="s">
        <v>1132</v>
      </c>
      <c r="LUT24" s="576" t="s">
        <v>1132</v>
      </c>
      <c r="LUU24" s="576" t="s">
        <v>1132</v>
      </c>
      <c r="LUV24" s="576" t="s">
        <v>1132</v>
      </c>
      <c r="LUW24" s="576" t="s">
        <v>1132</v>
      </c>
      <c r="LUX24" s="576" t="s">
        <v>1132</v>
      </c>
      <c r="LUY24" s="576" t="s">
        <v>1132</v>
      </c>
      <c r="LUZ24" s="576" t="s">
        <v>1132</v>
      </c>
      <c r="LVA24" s="576" t="s">
        <v>1132</v>
      </c>
      <c r="LVB24" s="576" t="s">
        <v>1132</v>
      </c>
      <c r="LVC24" s="576" t="s">
        <v>1132</v>
      </c>
      <c r="LVD24" s="576" t="s">
        <v>1132</v>
      </c>
      <c r="LVE24" s="576" t="s">
        <v>1132</v>
      </c>
      <c r="LVF24" s="576" t="s">
        <v>1132</v>
      </c>
      <c r="LVG24" s="576" t="s">
        <v>1132</v>
      </c>
      <c r="LVH24" s="576" t="s">
        <v>1132</v>
      </c>
      <c r="LVI24" s="576" t="s">
        <v>1132</v>
      </c>
      <c r="LVJ24" s="576" t="s">
        <v>1132</v>
      </c>
      <c r="LVK24" s="576" t="s">
        <v>1132</v>
      </c>
      <c r="LVL24" s="576" t="s">
        <v>1132</v>
      </c>
      <c r="LVM24" s="576" t="s">
        <v>1132</v>
      </c>
      <c r="LVN24" s="576" t="s">
        <v>1132</v>
      </c>
      <c r="LVO24" s="576" t="s">
        <v>1132</v>
      </c>
      <c r="LVP24" s="576" t="s">
        <v>1132</v>
      </c>
      <c r="LVQ24" s="576" t="s">
        <v>1132</v>
      </c>
      <c r="LVR24" s="576" t="s">
        <v>1132</v>
      </c>
      <c r="LVS24" s="576" t="s">
        <v>1132</v>
      </c>
      <c r="LVT24" s="576" t="s">
        <v>1132</v>
      </c>
      <c r="LVU24" s="576" t="s">
        <v>1132</v>
      </c>
      <c r="LVV24" s="576" t="s">
        <v>1132</v>
      </c>
      <c r="LVW24" s="576" t="s">
        <v>1132</v>
      </c>
      <c r="LVX24" s="576" t="s">
        <v>1132</v>
      </c>
      <c r="LVY24" s="576" t="s">
        <v>1132</v>
      </c>
      <c r="LVZ24" s="576" t="s">
        <v>1132</v>
      </c>
      <c r="LWA24" s="576" t="s">
        <v>1132</v>
      </c>
      <c r="LWB24" s="576" t="s">
        <v>1132</v>
      </c>
      <c r="LWC24" s="576" t="s">
        <v>1132</v>
      </c>
      <c r="LWD24" s="576" t="s">
        <v>1132</v>
      </c>
      <c r="LWE24" s="576" t="s">
        <v>1132</v>
      </c>
      <c r="LWF24" s="576" t="s">
        <v>1132</v>
      </c>
      <c r="LWG24" s="576" t="s">
        <v>1132</v>
      </c>
      <c r="LWH24" s="576" t="s">
        <v>1132</v>
      </c>
      <c r="LWI24" s="576" t="s">
        <v>1132</v>
      </c>
      <c r="LWJ24" s="576" t="s">
        <v>1132</v>
      </c>
      <c r="LWK24" s="576" t="s">
        <v>1132</v>
      </c>
      <c r="LWL24" s="576" t="s">
        <v>1132</v>
      </c>
      <c r="LWM24" s="576" t="s">
        <v>1132</v>
      </c>
      <c r="LWN24" s="576" t="s">
        <v>1132</v>
      </c>
      <c r="LWO24" s="576" t="s">
        <v>1132</v>
      </c>
      <c r="LWP24" s="576" t="s">
        <v>1132</v>
      </c>
      <c r="LWQ24" s="576" t="s">
        <v>1132</v>
      </c>
      <c r="LWR24" s="576" t="s">
        <v>1132</v>
      </c>
      <c r="LWS24" s="576" t="s">
        <v>1132</v>
      </c>
      <c r="LWT24" s="576" t="s">
        <v>1132</v>
      </c>
      <c r="LWU24" s="576" t="s">
        <v>1132</v>
      </c>
      <c r="LWV24" s="576" t="s">
        <v>1132</v>
      </c>
      <c r="LWW24" s="576" t="s">
        <v>1132</v>
      </c>
      <c r="LWX24" s="576" t="s">
        <v>1132</v>
      </c>
      <c r="LWY24" s="576" t="s">
        <v>1132</v>
      </c>
      <c r="LWZ24" s="576" t="s">
        <v>1132</v>
      </c>
      <c r="LXA24" s="576" t="s">
        <v>1132</v>
      </c>
      <c r="LXB24" s="576" t="s">
        <v>1132</v>
      </c>
      <c r="LXC24" s="576" t="s">
        <v>1132</v>
      </c>
      <c r="LXD24" s="576" t="s">
        <v>1132</v>
      </c>
      <c r="LXE24" s="576" t="s">
        <v>1132</v>
      </c>
      <c r="LXF24" s="576" t="s">
        <v>1132</v>
      </c>
      <c r="LXG24" s="576" t="s">
        <v>1132</v>
      </c>
      <c r="LXH24" s="576" t="s">
        <v>1132</v>
      </c>
      <c r="LXI24" s="576" t="s">
        <v>1132</v>
      </c>
      <c r="LXJ24" s="576" t="s">
        <v>1132</v>
      </c>
      <c r="LXK24" s="576" t="s">
        <v>1132</v>
      </c>
      <c r="LXL24" s="576" t="s">
        <v>1132</v>
      </c>
      <c r="LXM24" s="576" t="s">
        <v>1132</v>
      </c>
      <c r="LXN24" s="576" t="s">
        <v>1132</v>
      </c>
      <c r="LXO24" s="576" t="s">
        <v>1132</v>
      </c>
      <c r="LXP24" s="576" t="s">
        <v>1132</v>
      </c>
      <c r="LXQ24" s="576" t="s">
        <v>1132</v>
      </c>
      <c r="LXR24" s="576" t="s">
        <v>1132</v>
      </c>
      <c r="LXS24" s="576" t="s">
        <v>1132</v>
      </c>
      <c r="LXT24" s="576" t="s">
        <v>1132</v>
      </c>
      <c r="LXU24" s="576" t="s">
        <v>1132</v>
      </c>
      <c r="LXV24" s="576" t="s">
        <v>1132</v>
      </c>
      <c r="LXW24" s="576" t="s">
        <v>1132</v>
      </c>
      <c r="LXX24" s="576" t="s">
        <v>1132</v>
      </c>
      <c r="LXY24" s="576" t="s">
        <v>1132</v>
      </c>
      <c r="LXZ24" s="576" t="s">
        <v>1132</v>
      </c>
      <c r="LYA24" s="576" t="s">
        <v>1132</v>
      </c>
      <c r="LYB24" s="576" t="s">
        <v>1132</v>
      </c>
      <c r="LYC24" s="576" t="s">
        <v>1132</v>
      </c>
      <c r="LYD24" s="576" t="s">
        <v>1132</v>
      </c>
      <c r="LYE24" s="576" t="s">
        <v>1132</v>
      </c>
      <c r="LYF24" s="576" t="s">
        <v>1132</v>
      </c>
      <c r="LYG24" s="576" t="s">
        <v>1132</v>
      </c>
      <c r="LYH24" s="576" t="s">
        <v>1132</v>
      </c>
      <c r="LYI24" s="576" t="s">
        <v>1132</v>
      </c>
      <c r="LYJ24" s="576" t="s">
        <v>1132</v>
      </c>
      <c r="LYK24" s="576" t="s">
        <v>1132</v>
      </c>
      <c r="LYL24" s="576" t="s">
        <v>1132</v>
      </c>
      <c r="LYM24" s="576" t="s">
        <v>1132</v>
      </c>
      <c r="LYN24" s="576" t="s">
        <v>1132</v>
      </c>
      <c r="LYO24" s="576" t="s">
        <v>1132</v>
      </c>
      <c r="LYP24" s="576" t="s">
        <v>1132</v>
      </c>
      <c r="LYQ24" s="576" t="s">
        <v>1132</v>
      </c>
      <c r="LYR24" s="576" t="s">
        <v>1132</v>
      </c>
      <c r="LYS24" s="576" t="s">
        <v>1132</v>
      </c>
      <c r="LYT24" s="576" t="s">
        <v>1132</v>
      </c>
      <c r="LYU24" s="576" t="s">
        <v>1132</v>
      </c>
      <c r="LYV24" s="576" t="s">
        <v>1132</v>
      </c>
      <c r="LYW24" s="576" t="s">
        <v>1132</v>
      </c>
      <c r="LYX24" s="576" t="s">
        <v>1132</v>
      </c>
      <c r="LYY24" s="576" t="s">
        <v>1132</v>
      </c>
      <c r="LYZ24" s="576" t="s">
        <v>1132</v>
      </c>
      <c r="LZA24" s="576" t="s">
        <v>1132</v>
      </c>
      <c r="LZB24" s="576" t="s">
        <v>1132</v>
      </c>
      <c r="LZC24" s="576" t="s">
        <v>1132</v>
      </c>
      <c r="LZD24" s="576" t="s">
        <v>1132</v>
      </c>
      <c r="LZE24" s="576" t="s">
        <v>1132</v>
      </c>
      <c r="LZF24" s="576" t="s">
        <v>1132</v>
      </c>
      <c r="LZG24" s="576" t="s">
        <v>1132</v>
      </c>
      <c r="LZH24" s="576" t="s">
        <v>1132</v>
      </c>
      <c r="LZI24" s="576" t="s">
        <v>1132</v>
      </c>
      <c r="LZJ24" s="576" t="s">
        <v>1132</v>
      </c>
      <c r="LZK24" s="576" t="s">
        <v>1132</v>
      </c>
      <c r="LZL24" s="576" t="s">
        <v>1132</v>
      </c>
      <c r="LZM24" s="576" t="s">
        <v>1132</v>
      </c>
      <c r="LZN24" s="576" t="s">
        <v>1132</v>
      </c>
      <c r="LZO24" s="576" t="s">
        <v>1132</v>
      </c>
      <c r="LZP24" s="576" t="s">
        <v>1132</v>
      </c>
      <c r="LZQ24" s="576" t="s">
        <v>1132</v>
      </c>
      <c r="LZR24" s="576" t="s">
        <v>1132</v>
      </c>
      <c r="LZS24" s="576" t="s">
        <v>1132</v>
      </c>
      <c r="LZT24" s="576" t="s">
        <v>1132</v>
      </c>
      <c r="LZU24" s="576" t="s">
        <v>1132</v>
      </c>
      <c r="LZV24" s="576" t="s">
        <v>1132</v>
      </c>
      <c r="LZW24" s="576" t="s">
        <v>1132</v>
      </c>
      <c r="LZX24" s="576" t="s">
        <v>1132</v>
      </c>
      <c r="LZY24" s="576" t="s">
        <v>1132</v>
      </c>
      <c r="LZZ24" s="576" t="s">
        <v>1132</v>
      </c>
      <c r="MAA24" s="576" t="s">
        <v>1132</v>
      </c>
      <c r="MAB24" s="576" t="s">
        <v>1132</v>
      </c>
      <c r="MAC24" s="576" t="s">
        <v>1132</v>
      </c>
      <c r="MAD24" s="576" t="s">
        <v>1132</v>
      </c>
      <c r="MAE24" s="576" t="s">
        <v>1132</v>
      </c>
      <c r="MAF24" s="576" t="s">
        <v>1132</v>
      </c>
      <c r="MAG24" s="576" t="s">
        <v>1132</v>
      </c>
      <c r="MAH24" s="576" t="s">
        <v>1132</v>
      </c>
      <c r="MAI24" s="576" t="s">
        <v>1132</v>
      </c>
      <c r="MAJ24" s="576" t="s">
        <v>1132</v>
      </c>
      <c r="MAK24" s="576" t="s">
        <v>1132</v>
      </c>
      <c r="MAL24" s="576" t="s">
        <v>1132</v>
      </c>
      <c r="MAM24" s="576" t="s">
        <v>1132</v>
      </c>
      <c r="MAN24" s="576" t="s">
        <v>1132</v>
      </c>
      <c r="MAO24" s="576" t="s">
        <v>1132</v>
      </c>
      <c r="MAP24" s="576" t="s">
        <v>1132</v>
      </c>
      <c r="MAQ24" s="576" t="s">
        <v>1132</v>
      </c>
      <c r="MAR24" s="576" t="s">
        <v>1132</v>
      </c>
      <c r="MAS24" s="576" t="s">
        <v>1132</v>
      </c>
      <c r="MAT24" s="576" t="s">
        <v>1132</v>
      </c>
      <c r="MAU24" s="576" t="s">
        <v>1132</v>
      </c>
      <c r="MAV24" s="576" t="s">
        <v>1132</v>
      </c>
      <c r="MAW24" s="576" t="s">
        <v>1132</v>
      </c>
      <c r="MAX24" s="576" t="s">
        <v>1132</v>
      </c>
      <c r="MAY24" s="576" t="s">
        <v>1132</v>
      </c>
      <c r="MAZ24" s="576" t="s">
        <v>1132</v>
      </c>
      <c r="MBA24" s="576" t="s">
        <v>1132</v>
      </c>
      <c r="MBB24" s="576" t="s">
        <v>1132</v>
      </c>
      <c r="MBC24" s="576" t="s">
        <v>1132</v>
      </c>
      <c r="MBD24" s="576" t="s">
        <v>1132</v>
      </c>
      <c r="MBE24" s="576" t="s">
        <v>1132</v>
      </c>
      <c r="MBF24" s="576" t="s">
        <v>1132</v>
      </c>
      <c r="MBG24" s="576" t="s">
        <v>1132</v>
      </c>
      <c r="MBH24" s="576" t="s">
        <v>1132</v>
      </c>
      <c r="MBI24" s="576" t="s">
        <v>1132</v>
      </c>
      <c r="MBJ24" s="576" t="s">
        <v>1132</v>
      </c>
      <c r="MBK24" s="576" t="s">
        <v>1132</v>
      </c>
      <c r="MBL24" s="576" t="s">
        <v>1132</v>
      </c>
      <c r="MBM24" s="576" t="s">
        <v>1132</v>
      </c>
      <c r="MBN24" s="576" t="s">
        <v>1132</v>
      </c>
      <c r="MBO24" s="576" t="s">
        <v>1132</v>
      </c>
      <c r="MBP24" s="576" t="s">
        <v>1132</v>
      </c>
      <c r="MBQ24" s="576" t="s">
        <v>1132</v>
      </c>
      <c r="MBR24" s="576" t="s">
        <v>1132</v>
      </c>
      <c r="MBS24" s="576" t="s">
        <v>1132</v>
      </c>
      <c r="MBT24" s="576" t="s">
        <v>1132</v>
      </c>
      <c r="MBU24" s="576" t="s">
        <v>1132</v>
      </c>
      <c r="MBV24" s="576" t="s">
        <v>1132</v>
      </c>
      <c r="MBW24" s="576" t="s">
        <v>1132</v>
      </c>
      <c r="MBX24" s="576" t="s">
        <v>1132</v>
      </c>
      <c r="MBY24" s="576" t="s">
        <v>1132</v>
      </c>
      <c r="MBZ24" s="576" t="s">
        <v>1132</v>
      </c>
      <c r="MCA24" s="576" t="s">
        <v>1132</v>
      </c>
      <c r="MCB24" s="576" t="s">
        <v>1132</v>
      </c>
      <c r="MCC24" s="576" t="s">
        <v>1132</v>
      </c>
      <c r="MCD24" s="576" t="s">
        <v>1132</v>
      </c>
      <c r="MCE24" s="576" t="s">
        <v>1132</v>
      </c>
      <c r="MCF24" s="576" t="s">
        <v>1132</v>
      </c>
      <c r="MCG24" s="576" t="s">
        <v>1132</v>
      </c>
      <c r="MCH24" s="576" t="s">
        <v>1132</v>
      </c>
      <c r="MCI24" s="576" t="s">
        <v>1132</v>
      </c>
      <c r="MCJ24" s="576" t="s">
        <v>1132</v>
      </c>
      <c r="MCK24" s="576" t="s">
        <v>1132</v>
      </c>
      <c r="MCL24" s="576" t="s">
        <v>1132</v>
      </c>
      <c r="MCM24" s="576" t="s">
        <v>1132</v>
      </c>
      <c r="MCN24" s="576" t="s">
        <v>1132</v>
      </c>
      <c r="MCO24" s="576" t="s">
        <v>1132</v>
      </c>
      <c r="MCP24" s="576" t="s">
        <v>1132</v>
      </c>
      <c r="MCQ24" s="576" t="s">
        <v>1132</v>
      </c>
      <c r="MCR24" s="576" t="s">
        <v>1132</v>
      </c>
      <c r="MCS24" s="576" t="s">
        <v>1132</v>
      </c>
      <c r="MCT24" s="576" t="s">
        <v>1132</v>
      </c>
      <c r="MCU24" s="576" t="s">
        <v>1132</v>
      </c>
      <c r="MCV24" s="576" t="s">
        <v>1132</v>
      </c>
      <c r="MCW24" s="576" t="s">
        <v>1132</v>
      </c>
      <c r="MCX24" s="576" t="s">
        <v>1132</v>
      </c>
      <c r="MCY24" s="576" t="s">
        <v>1132</v>
      </c>
      <c r="MCZ24" s="576" t="s">
        <v>1132</v>
      </c>
      <c r="MDA24" s="576" t="s">
        <v>1132</v>
      </c>
      <c r="MDB24" s="576" t="s">
        <v>1132</v>
      </c>
      <c r="MDC24" s="576" t="s">
        <v>1132</v>
      </c>
      <c r="MDD24" s="576" t="s">
        <v>1132</v>
      </c>
      <c r="MDE24" s="576" t="s">
        <v>1132</v>
      </c>
      <c r="MDF24" s="576" t="s">
        <v>1132</v>
      </c>
      <c r="MDG24" s="576" t="s">
        <v>1132</v>
      </c>
      <c r="MDH24" s="576" t="s">
        <v>1132</v>
      </c>
      <c r="MDI24" s="576" t="s">
        <v>1132</v>
      </c>
      <c r="MDJ24" s="576" t="s">
        <v>1132</v>
      </c>
      <c r="MDK24" s="576" t="s">
        <v>1132</v>
      </c>
      <c r="MDL24" s="576" t="s">
        <v>1132</v>
      </c>
      <c r="MDM24" s="576" t="s">
        <v>1132</v>
      </c>
      <c r="MDN24" s="576" t="s">
        <v>1132</v>
      </c>
      <c r="MDO24" s="576" t="s">
        <v>1132</v>
      </c>
      <c r="MDP24" s="576" t="s">
        <v>1132</v>
      </c>
      <c r="MDQ24" s="576" t="s">
        <v>1132</v>
      </c>
      <c r="MDR24" s="576" t="s">
        <v>1132</v>
      </c>
      <c r="MDS24" s="576" t="s">
        <v>1132</v>
      </c>
      <c r="MDT24" s="576" t="s">
        <v>1132</v>
      </c>
      <c r="MDU24" s="576" t="s">
        <v>1132</v>
      </c>
      <c r="MDV24" s="576" t="s">
        <v>1132</v>
      </c>
      <c r="MDW24" s="576" t="s">
        <v>1132</v>
      </c>
      <c r="MDX24" s="576" t="s">
        <v>1132</v>
      </c>
      <c r="MDY24" s="576" t="s">
        <v>1132</v>
      </c>
      <c r="MDZ24" s="576" t="s">
        <v>1132</v>
      </c>
      <c r="MEA24" s="576" t="s">
        <v>1132</v>
      </c>
      <c r="MEB24" s="576" t="s">
        <v>1132</v>
      </c>
      <c r="MEC24" s="576" t="s">
        <v>1132</v>
      </c>
      <c r="MED24" s="576" t="s">
        <v>1132</v>
      </c>
      <c r="MEE24" s="576" t="s">
        <v>1132</v>
      </c>
      <c r="MEF24" s="576" t="s">
        <v>1132</v>
      </c>
      <c r="MEG24" s="576" t="s">
        <v>1132</v>
      </c>
      <c r="MEH24" s="576" t="s">
        <v>1132</v>
      </c>
      <c r="MEI24" s="576" t="s">
        <v>1132</v>
      </c>
      <c r="MEJ24" s="576" t="s">
        <v>1132</v>
      </c>
      <c r="MEK24" s="576" t="s">
        <v>1132</v>
      </c>
      <c r="MEL24" s="576" t="s">
        <v>1132</v>
      </c>
      <c r="MEM24" s="576" t="s">
        <v>1132</v>
      </c>
      <c r="MEN24" s="576" t="s">
        <v>1132</v>
      </c>
      <c r="MEO24" s="576" t="s">
        <v>1132</v>
      </c>
      <c r="MEP24" s="576" t="s">
        <v>1132</v>
      </c>
      <c r="MEQ24" s="576" t="s">
        <v>1132</v>
      </c>
      <c r="MER24" s="576" t="s">
        <v>1132</v>
      </c>
      <c r="MES24" s="576" t="s">
        <v>1132</v>
      </c>
      <c r="MET24" s="576" t="s">
        <v>1132</v>
      </c>
      <c r="MEU24" s="576" t="s">
        <v>1132</v>
      </c>
      <c r="MEV24" s="576" t="s">
        <v>1132</v>
      </c>
      <c r="MEW24" s="576" t="s">
        <v>1132</v>
      </c>
      <c r="MEX24" s="576" t="s">
        <v>1132</v>
      </c>
      <c r="MEY24" s="576" t="s">
        <v>1132</v>
      </c>
      <c r="MEZ24" s="576" t="s">
        <v>1132</v>
      </c>
      <c r="MFA24" s="576" t="s">
        <v>1132</v>
      </c>
      <c r="MFB24" s="576" t="s">
        <v>1132</v>
      </c>
      <c r="MFC24" s="576" t="s">
        <v>1132</v>
      </c>
      <c r="MFD24" s="576" t="s">
        <v>1132</v>
      </c>
      <c r="MFE24" s="576" t="s">
        <v>1132</v>
      </c>
      <c r="MFF24" s="576" t="s">
        <v>1132</v>
      </c>
      <c r="MFG24" s="576" t="s">
        <v>1132</v>
      </c>
      <c r="MFH24" s="576" t="s">
        <v>1132</v>
      </c>
      <c r="MFI24" s="576" t="s">
        <v>1132</v>
      </c>
      <c r="MFJ24" s="576" t="s">
        <v>1132</v>
      </c>
      <c r="MFK24" s="576" t="s">
        <v>1132</v>
      </c>
      <c r="MFL24" s="576" t="s">
        <v>1132</v>
      </c>
      <c r="MFM24" s="576" t="s">
        <v>1132</v>
      </c>
      <c r="MFN24" s="576" t="s">
        <v>1132</v>
      </c>
      <c r="MFO24" s="576" t="s">
        <v>1132</v>
      </c>
      <c r="MFP24" s="576" t="s">
        <v>1132</v>
      </c>
      <c r="MFQ24" s="576" t="s">
        <v>1132</v>
      </c>
      <c r="MFR24" s="576" t="s">
        <v>1132</v>
      </c>
      <c r="MFS24" s="576" t="s">
        <v>1132</v>
      </c>
      <c r="MFT24" s="576" t="s">
        <v>1132</v>
      </c>
      <c r="MFU24" s="576" t="s">
        <v>1132</v>
      </c>
      <c r="MFV24" s="576" t="s">
        <v>1132</v>
      </c>
      <c r="MFW24" s="576" t="s">
        <v>1132</v>
      </c>
      <c r="MFX24" s="576" t="s">
        <v>1132</v>
      </c>
      <c r="MFY24" s="576" t="s">
        <v>1132</v>
      </c>
      <c r="MFZ24" s="576" t="s">
        <v>1132</v>
      </c>
      <c r="MGA24" s="576" t="s">
        <v>1132</v>
      </c>
      <c r="MGB24" s="576" t="s">
        <v>1132</v>
      </c>
      <c r="MGC24" s="576" t="s">
        <v>1132</v>
      </c>
      <c r="MGD24" s="576" t="s">
        <v>1132</v>
      </c>
      <c r="MGE24" s="576" t="s">
        <v>1132</v>
      </c>
      <c r="MGF24" s="576" t="s">
        <v>1132</v>
      </c>
      <c r="MGG24" s="576" t="s">
        <v>1132</v>
      </c>
      <c r="MGH24" s="576" t="s">
        <v>1132</v>
      </c>
      <c r="MGI24" s="576" t="s">
        <v>1132</v>
      </c>
      <c r="MGJ24" s="576" t="s">
        <v>1132</v>
      </c>
      <c r="MGK24" s="576" t="s">
        <v>1132</v>
      </c>
      <c r="MGL24" s="576" t="s">
        <v>1132</v>
      </c>
      <c r="MGM24" s="576" t="s">
        <v>1132</v>
      </c>
      <c r="MGN24" s="576" t="s">
        <v>1132</v>
      </c>
      <c r="MGO24" s="576" t="s">
        <v>1132</v>
      </c>
      <c r="MGP24" s="576" t="s">
        <v>1132</v>
      </c>
      <c r="MGQ24" s="576" t="s">
        <v>1132</v>
      </c>
      <c r="MGR24" s="576" t="s">
        <v>1132</v>
      </c>
      <c r="MGS24" s="576" t="s">
        <v>1132</v>
      </c>
      <c r="MGT24" s="576" t="s">
        <v>1132</v>
      </c>
      <c r="MGU24" s="576" t="s">
        <v>1132</v>
      </c>
      <c r="MGV24" s="576" t="s">
        <v>1132</v>
      </c>
      <c r="MGW24" s="576" t="s">
        <v>1132</v>
      </c>
      <c r="MGX24" s="576" t="s">
        <v>1132</v>
      </c>
      <c r="MGY24" s="576" t="s">
        <v>1132</v>
      </c>
      <c r="MGZ24" s="576" t="s">
        <v>1132</v>
      </c>
      <c r="MHA24" s="576" t="s">
        <v>1132</v>
      </c>
      <c r="MHB24" s="576" t="s">
        <v>1132</v>
      </c>
      <c r="MHC24" s="576" t="s">
        <v>1132</v>
      </c>
      <c r="MHD24" s="576" t="s">
        <v>1132</v>
      </c>
      <c r="MHE24" s="576" t="s">
        <v>1132</v>
      </c>
      <c r="MHF24" s="576" t="s">
        <v>1132</v>
      </c>
      <c r="MHG24" s="576" t="s">
        <v>1132</v>
      </c>
      <c r="MHH24" s="576" t="s">
        <v>1132</v>
      </c>
      <c r="MHI24" s="576" t="s">
        <v>1132</v>
      </c>
      <c r="MHJ24" s="576" t="s">
        <v>1132</v>
      </c>
      <c r="MHK24" s="576" t="s">
        <v>1132</v>
      </c>
      <c r="MHL24" s="576" t="s">
        <v>1132</v>
      </c>
      <c r="MHM24" s="576" t="s">
        <v>1132</v>
      </c>
      <c r="MHN24" s="576" t="s">
        <v>1132</v>
      </c>
      <c r="MHO24" s="576" t="s">
        <v>1132</v>
      </c>
      <c r="MHP24" s="576" t="s">
        <v>1132</v>
      </c>
      <c r="MHQ24" s="576" t="s">
        <v>1132</v>
      </c>
      <c r="MHR24" s="576" t="s">
        <v>1132</v>
      </c>
      <c r="MHS24" s="576" t="s">
        <v>1132</v>
      </c>
      <c r="MHT24" s="576" t="s">
        <v>1132</v>
      </c>
      <c r="MHU24" s="576" t="s">
        <v>1132</v>
      </c>
      <c r="MHV24" s="576" t="s">
        <v>1132</v>
      </c>
      <c r="MHW24" s="576" t="s">
        <v>1132</v>
      </c>
      <c r="MHX24" s="576" t="s">
        <v>1132</v>
      </c>
      <c r="MHY24" s="576" t="s">
        <v>1132</v>
      </c>
      <c r="MHZ24" s="576" t="s">
        <v>1132</v>
      </c>
      <c r="MIA24" s="576" t="s">
        <v>1132</v>
      </c>
      <c r="MIB24" s="576" t="s">
        <v>1132</v>
      </c>
      <c r="MIC24" s="576" t="s">
        <v>1132</v>
      </c>
      <c r="MID24" s="576" t="s">
        <v>1132</v>
      </c>
      <c r="MIE24" s="576" t="s">
        <v>1132</v>
      </c>
      <c r="MIF24" s="576" t="s">
        <v>1132</v>
      </c>
      <c r="MIG24" s="576" t="s">
        <v>1132</v>
      </c>
      <c r="MIH24" s="576" t="s">
        <v>1132</v>
      </c>
      <c r="MII24" s="576" t="s">
        <v>1132</v>
      </c>
      <c r="MIJ24" s="576" t="s">
        <v>1132</v>
      </c>
      <c r="MIK24" s="576" t="s">
        <v>1132</v>
      </c>
      <c r="MIL24" s="576" t="s">
        <v>1132</v>
      </c>
      <c r="MIM24" s="576" t="s">
        <v>1132</v>
      </c>
      <c r="MIN24" s="576" t="s">
        <v>1132</v>
      </c>
      <c r="MIO24" s="576" t="s">
        <v>1132</v>
      </c>
      <c r="MIP24" s="576" t="s">
        <v>1132</v>
      </c>
      <c r="MIQ24" s="576" t="s">
        <v>1132</v>
      </c>
      <c r="MIR24" s="576" t="s">
        <v>1132</v>
      </c>
      <c r="MIS24" s="576" t="s">
        <v>1132</v>
      </c>
      <c r="MIT24" s="576" t="s">
        <v>1132</v>
      </c>
      <c r="MIU24" s="576" t="s">
        <v>1132</v>
      </c>
      <c r="MIV24" s="576" t="s">
        <v>1132</v>
      </c>
      <c r="MIW24" s="576" t="s">
        <v>1132</v>
      </c>
      <c r="MIX24" s="576" t="s">
        <v>1132</v>
      </c>
      <c r="MIY24" s="576" t="s">
        <v>1132</v>
      </c>
      <c r="MIZ24" s="576" t="s">
        <v>1132</v>
      </c>
      <c r="MJA24" s="576" t="s">
        <v>1132</v>
      </c>
      <c r="MJB24" s="576" t="s">
        <v>1132</v>
      </c>
      <c r="MJC24" s="576" t="s">
        <v>1132</v>
      </c>
      <c r="MJD24" s="576" t="s">
        <v>1132</v>
      </c>
      <c r="MJE24" s="576" t="s">
        <v>1132</v>
      </c>
      <c r="MJF24" s="576" t="s">
        <v>1132</v>
      </c>
      <c r="MJG24" s="576" t="s">
        <v>1132</v>
      </c>
      <c r="MJH24" s="576" t="s">
        <v>1132</v>
      </c>
      <c r="MJI24" s="576" t="s">
        <v>1132</v>
      </c>
      <c r="MJJ24" s="576" t="s">
        <v>1132</v>
      </c>
      <c r="MJK24" s="576" t="s">
        <v>1132</v>
      </c>
      <c r="MJL24" s="576" t="s">
        <v>1132</v>
      </c>
      <c r="MJM24" s="576" t="s">
        <v>1132</v>
      </c>
      <c r="MJN24" s="576" t="s">
        <v>1132</v>
      </c>
      <c r="MJO24" s="576" t="s">
        <v>1132</v>
      </c>
      <c r="MJP24" s="576" t="s">
        <v>1132</v>
      </c>
      <c r="MJQ24" s="576" t="s">
        <v>1132</v>
      </c>
      <c r="MJR24" s="576" t="s">
        <v>1132</v>
      </c>
      <c r="MJS24" s="576" t="s">
        <v>1132</v>
      </c>
      <c r="MJT24" s="576" t="s">
        <v>1132</v>
      </c>
      <c r="MJU24" s="576" t="s">
        <v>1132</v>
      </c>
      <c r="MJV24" s="576" t="s">
        <v>1132</v>
      </c>
      <c r="MJW24" s="576" t="s">
        <v>1132</v>
      </c>
      <c r="MJX24" s="576" t="s">
        <v>1132</v>
      </c>
      <c r="MJY24" s="576" t="s">
        <v>1132</v>
      </c>
      <c r="MJZ24" s="576" t="s">
        <v>1132</v>
      </c>
      <c r="MKA24" s="576" t="s">
        <v>1132</v>
      </c>
      <c r="MKB24" s="576" t="s">
        <v>1132</v>
      </c>
      <c r="MKC24" s="576" t="s">
        <v>1132</v>
      </c>
      <c r="MKD24" s="576" t="s">
        <v>1132</v>
      </c>
      <c r="MKE24" s="576" t="s">
        <v>1132</v>
      </c>
      <c r="MKF24" s="576" t="s">
        <v>1132</v>
      </c>
      <c r="MKG24" s="576" t="s">
        <v>1132</v>
      </c>
      <c r="MKH24" s="576" t="s">
        <v>1132</v>
      </c>
      <c r="MKI24" s="576" t="s">
        <v>1132</v>
      </c>
      <c r="MKJ24" s="576" t="s">
        <v>1132</v>
      </c>
      <c r="MKK24" s="576" t="s">
        <v>1132</v>
      </c>
      <c r="MKL24" s="576" t="s">
        <v>1132</v>
      </c>
      <c r="MKM24" s="576" t="s">
        <v>1132</v>
      </c>
      <c r="MKN24" s="576" t="s">
        <v>1132</v>
      </c>
      <c r="MKO24" s="576" t="s">
        <v>1132</v>
      </c>
      <c r="MKP24" s="576" t="s">
        <v>1132</v>
      </c>
      <c r="MKQ24" s="576" t="s">
        <v>1132</v>
      </c>
      <c r="MKR24" s="576" t="s">
        <v>1132</v>
      </c>
      <c r="MKS24" s="576" t="s">
        <v>1132</v>
      </c>
      <c r="MKT24" s="576" t="s">
        <v>1132</v>
      </c>
      <c r="MKU24" s="576" t="s">
        <v>1132</v>
      </c>
      <c r="MKV24" s="576" t="s">
        <v>1132</v>
      </c>
      <c r="MKW24" s="576" t="s">
        <v>1132</v>
      </c>
      <c r="MKX24" s="576" t="s">
        <v>1132</v>
      </c>
      <c r="MKY24" s="576" t="s">
        <v>1132</v>
      </c>
      <c r="MKZ24" s="576" t="s">
        <v>1132</v>
      </c>
      <c r="MLA24" s="576" t="s">
        <v>1132</v>
      </c>
      <c r="MLB24" s="576" t="s">
        <v>1132</v>
      </c>
      <c r="MLC24" s="576" t="s">
        <v>1132</v>
      </c>
      <c r="MLD24" s="576" t="s">
        <v>1132</v>
      </c>
      <c r="MLE24" s="576" t="s">
        <v>1132</v>
      </c>
      <c r="MLF24" s="576" t="s">
        <v>1132</v>
      </c>
      <c r="MLG24" s="576" t="s">
        <v>1132</v>
      </c>
      <c r="MLH24" s="576" t="s">
        <v>1132</v>
      </c>
      <c r="MLI24" s="576" t="s">
        <v>1132</v>
      </c>
      <c r="MLJ24" s="576" t="s">
        <v>1132</v>
      </c>
      <c r="MLK24" s="576" t="s">
        <v>1132</v>
      </c>
      <c r="MLL24" s="576" t="s">
        <v>1132</v>
      </c>
      <c r="MLM24" s="576" t="s">
        <v>1132</v>
      </c>
      <c r="MLN24" s="576" t="s">
        <v>1132</v>
      </c>
      <c r="MLO24" s="576" t="s">
        <v>1132</v>
      </c>
      <c r="MLP24" s="576" t="s">
        <v>1132</v>
      </c>
      <c r="MLQ24" s="576" t="s">
        <v>1132</v>
      </c>
      <c r="MLR24" s="576" t="s">
        <v>1132</v>
      </c>
      <c r="MLS24" s="576" t="s">
        <v>1132</v>
      </c>
      <c r="MLT24" s="576" t="s">
        <v>1132</v>
      </c>
      <c r="MLU24" s="576" t="s">
        <v>1132</v>
      </c>
      <c r="MLV24" s="576" t="s">
        <v>1132</v>
      </c>
      <c r="MLW24" s="576" t="s">
        <v>1132</v>
      </c>
      <c r="MLX24" s="576" t="s">
        <v>1132</v>
      </c>
      <c r="MLY24" s="576" t="s">
        <v>1132</v>
      </c>
      <c r="MLZ24" s="576" t="s">
        <v>1132</v>
      </c>
      <c r="MMA24" s="576" t="s">
        <v>1132</v>
      </c>
      <c r="MMB24" s="576" t="s">
        <v>1132</v>
      </c>
      <c r="MMC24" s="576" t="s">
        <v>1132</v>
      </c>
      <c r="MMD24" s="576" t="s">
        <v>1132</v>
      </c>
      <c r="MME24" s="576" t="s">
        <v>1132</v>
      </c>
      <c r="MMF24" s="576" t="s">
        <v>1132</v>
      </c>
      <c r="MMG24" s="576" t="s">
        <v>1132</v>
      </c>
      <c r="MMH24" s="576" t="s">
        <v>1132</v>
      </c>
      <c r="MMI24" s="576" t="s">
        <v>1132</v>
      </c>
      <c r="MMJ24" s="576" t="s">
        <v>1132</v>
      </c>
      <c r="MMK24" s="576" t="s">
        <v>1132</v>
      </c>
      <c r="MML24" s="576" t="s">
        <v>1132</v>
      </c>
      <c r="MMM24" s="576" t="s">
        <v>1132</v>
      </c>
      <c r="MMN24" s="576" t="s">
        <v>1132</v>
      </c>
      <c r="MMO24" s="576" t="s">
        <v>1132</v>
      </c>
      <c r="MMP24" s="576" t="s">
        <v>1132</v>
      </c>
      <c r="MMQ24" s="576" t="s">
        <v>1132</v>
      </c>
      <c r="MMR24" s="576" t="s">
        <v>1132</v>
      </c>
      <c r="MMS24" s="576" t="s">
        <v>1132</v>
      </c>
      <c r="MMT24" s="576" t="s">
        <v>1132</v>
      </c>
      <c r="MMU24" s="576" t="s">
        <v>1132</v>
      </c>
      <c r="MMV24" s="576" t="s">
        <v>1132</v>
      </c>
      <c r="MMW24" s="576" t="s">
        <v>1132</v>
      </c>
      <c r="MMX24" s="576" t="s">
        <v>1132</v>
      </c>
      <c r="MMY24" s="576" t="s">
        <v>1132</v>
      </c>
      <c r="MMZ24" s="576" t="s">
        <v>1132</v>
      </c>
      <c r="MNA24" s="576" t="s">
        <v>1132</v>
      </c>
      <c r="MNB24" s="576" t="s">
        <v>1132</v>
      </c>
      <c r="MNC24" s="576" t="s">
        <v>1132</v>
      </c>
      <c r="MND24" s="576" t="s">
        <v>1132</v>
      </c>
      <c r="MNE24" s="576" t="s">
        <v>1132</v>
      </c>
      <c r="MNF24" s="576" t="s">
        <v>1132</v>
      </c>
      <c r="MNG24" s="576" t="s">
        <v>1132</v>
      </c>
      <c r="MNH24" s="576" t="s">
        <v>1132</v>
      </c>
      <c r="MNI24" s="576" t="s">
        <v>1132</v>
      </c>
      <c r="MNJ24" s="576" t="s">
        <v>1132</v>
      </c>
      <c r="MNK24" s="576" t="s">
        <v>1132</v>
      </c>
      <c r="MNL24" s="576" t="s">
        <v>1132</v>
      </c>
      <c r="MNM24" s="576" t="s">
        <v>1132</v>
      </c>
      <c r="MNN24" s="576" t="s">
        <v>1132</v>
      </c>
      <c r="MNO24" s="576" t="s">
        <v>1132</v>
      </c>
      <c r="MNP24" s="576" t="s">
        <v>1132</v>
      </c>
      <c r="MNQ24" s="576" t="s">
        <v>1132</v>
      </c>
      <c r="MNR24" s="576" t="s">
        <v>1132</v>
      </c>
      <c r="MNS24" s="576" t="s">
        <v>1132</v>
      </c>
      <c r="MNT24" s="576" t="s">
        <v>1132</v>
      </c>
      <c r="MNU24" s="576" t="s">
        <v>1132</v>
      </c>
      <c r="MNV24" s="576" t="s">
        <v>1132</v>
      </c>
      <c r="MNW24" s="576" t="s">
        <v>1132</v>
      </c>
      <c r="MNX24" s="576" t="s">
        <v>1132</v>
      </c>
      <c r="MNY24" s="576" t="s">
        <v>1132</v>
      </c>
      <c r="MNZ24" s="576" t="s">
        <v>1132</v>
      </c>
      <c r="MOA24" s="576" t="s">
        <v>1132</v>
      </c>
      <c r="MOB24" s="576" t="s">
        <v>1132</v>
      </c>
      <c r="MOC24" s="576" t="s">
        <v>1132</v>
      </c>
      <c r="MOD24" s="576" t="s">
        <v>1132</v>
      </c>
      <c r="MOE24" s="576" t="s">
        <v>1132</v>
      </c>
      <c r="MOF24" s="576" t="s">
        <v>1132</v>
      </c>
      <c r="MOG24" s="576" t="s">
        <v>1132</v>
      </c>
      <c r="MOH24" s="576" t="s">
        <v>1132</v>
      </c>
      <c r="MOI24" s="576" t="s">
        <v>1132</v>
      </c>
      <c r="MOJ24" s="576" t="s">
        <v>1132</v>
      </c>
      <c r="MOK24" s="576" t="s">
        <v>1132</v>
      </c>
      <c r="MOL24" s="576" t="s">
        <v>1132</v>
      </c>
      <c r="MOM24" s="576" t="s">
        <v>1132</v>
      </c>
      <c r="MON24" s="576" t="s">
        <v>1132</v>
      </c>
      <c r="MOO24" s="576" t="s">
        <v>1132</v>
      </c>
      <c r="MOP24" s="576" t="s">
        <v>1132</v>
      </c>
      <c r="MOQ24" s="576" t="s">
        <v>1132</v>
      </c>
      <c r="MOR24" s="576" t="s">
        <v>1132</v>
      </c>
      <c r="MOS24" s="576" t="s">
        <v>1132</v>
      </c>
      <c r="MOT24" s="576" t="s">
        <v>1132</v>
      </c>
      <c r="MOU24" s="576" t="s">
        <v>1132</v>
      </c>
      <c r="MOV24" s="576" t="s">
        <v>1132</v>
      </c>
      <c r="MOW24" s="576" t="s">
        <v>1132</v>
      </c>
      <c r="MOX24" s="576" t="s">
        <v>1132</v>
      </c>
      <c r="MOY24" s="576" t="s">
        <v>1132</v>
      </c>
      <c r="MOZ24" s="576" t="s">
        <v>1132</v>
      </c>
      <c r="MPA24" s="576" t="s">
        <v>1132</v>
      </c>
      <c r="MPB24" s="576" t="s">
        <v>1132</v>
      </c>
      <c r="MPC24" s="576" t="s">
        <v>1132</v>
      </c>
      <c r="MPD24" s="576" t="s">
        <v>1132</v>
      </c>
      <c r="MPE24" s="576" t="s">
        <v>1132</v>
      </c>
      <c r="MPF24" s="576" t="s">
        <v>1132</v>
      </c>
      <c r="MPG24" s="576" t="s">
        <v>1132</v>
      </c>
      <c r="MPH24" s="576" t="s">
        <v>1132</v>
      </c>
      <c r="MPI24" s="576" t="s">
        <v>1132</v>
      </c>
      <c r="MPJ24" s="576" t="s">
        <v>1132</v>
      </c>
      <c r="MPK24" s="576" t="s">
        <v>1132</v>
      </c>
      <c r="MPL24" s="576" t="s">
        <v>1132</v>
      </c>
      <c r="MPM24" s="576" t="s">
        <v>1132</v>
      </c>
      <c r="MPN24" s="576" t="s">
        <v>1132</v>
      </c>
      <c r="MPO24" s="576" t="s">
        <v>1132</v>
      </c>
      <c r="MPP24" s="576" t="s">
        <v>1132</v>
      </c>
      <c r="MPQ24" s="576" t="s">
        <v>1132</v>
      </c>
      <c r="MPR24" s="576" t="s">
        <v>1132</v>
      </c>
      <c r="MPS24" s="576" t="s">
        <v>1132</v>
      </c>
      <c r="MPT24" s="576" t="s">
        <v>1132</v>
      </c>
      <c r="MPU24" s="576" t="s">
        <v>1132</v>
      </c>
      <c r="MPV24" s="576" t="s">
        <v>1132</v>
      </c>
      <c r="MPW24" s="576" t="s">
        <v>1132</v>
      </c>
      <c r="MPX24" s="576" t="s">
        <v>1132</v>
      </c>
      <c r="MPY24" s="576" t="s">
        <v>1132</v>
      </c>
      <c r="MPZ24" s="576" t="s">
        <v>1132</v>
      </c>
      <c r="MQA24" s="576" t="s">
        <v>1132</v>
      </c>
      <c r="MQB24" s="576" t="s">
        <v>1132</v>
      </c>
      <c r="MQC24" s="576" t="s">
        <v>1132</v>
      </c>
      <c r="MQD24" s="576" t="s">
        <v>1132</v>
      </c>
      <c r="MQE24" s="576" t="s">
        <v>1132</v>
      </c>
      <c r="MQF24" s="576" t="s">
        <v>1132</v>
      </c>
      <c r="MQG24" s="576" t="s">
        <v>1132</v>
      </c>
      <c r="MQH24" s="576" t="s">
        <v>1132</v>
      </c>
      <c r="MQI24" s="576" t="s">
        <v>1132</v>
      </c>
      <c r="MQJ24" s="576" t="s">
        <v>1132</v>
      </c>
      <c r="MQK24" s="576" t="s">
        <v>1132</v>
      </c>
      <c r="MQL24" s="576" t="s">
        <v>1132</v>
      </c>
      <c r="MQM24" s="576" t="s">
        <v>1132</v>
      </c>
      <c r="MQN24" s="576" t="s">
        <v>1132</v>
      </c>
      <c r="MQO24" s="576" t="s">
        <v>1132</v>
      </c>
      <c r="MQP24" s="576" t="s">
        <v>1132</v>
      </c>
      <c r="MQQ24" s="576" t="s">
        <v>1132</v>
      </c>
      <c r="MQR24" s="576" t="s">
        <v>1132</v>
      </c>
      <c r="MQS24" s="576" t="s">
        <v>1132</v>
      </c>
      <c r="MQT24" s="576" t="s">
        <v>1132</v>
      </c>
      <c r="MQU24" s="576" t="s">
        <v>1132</v>
      </c>
      <c r="MQV24" s="576" t="s">
        <v>1132</v>
      </c>
      <c r="MQW24" s="576" t="s">
        <v>1132</v>
      </c>
      <c r="MQX24" s="576" t="s">
        <v>1132</v>
      </c>
      <c r="MQY24" s="576" t="s">
        <v>1132</v>
      </c>
      <c r="MQZ24" s="576" t="s">
        <v>1132</v>
      </c>
      <c r="MRA24" s="576" t="s">
        <v>1132</v>
      </c>
      <c r="MRB24" s="576" t="s">
        <v>1132</v>
      </c>
      <c r="MRC24" s="576" t="s">
        <v>1132</v>
      </c>
      <c r="MRD24" s="576" t="s">
        <v>1132</v>
      </c>
      <c r="MRE24" s="576" t="s">
        <v>1132</v>
      </c>
      <c r="MRF24" s="576" t="s">
        <v>1132</v>
      </c>
      <c r="MRG24" s="576" t="s">
        <v>1132</v>
      </c>
      <c r="MRH24" s="576" t="s">
        <v>1132</v>
      </c>
      <c r="MRI24" s="576" t="s">
        <v>1132</v>
      </c>
      <c r="MRJ24" s="576" t="s">
        <v>1132</v>
      </c>
      <c r="MRK24" s="576" t="s">
        <v>1132</v>
      </c>
      <c r="MRL24" s="576" t="s">
        <v>1132</v>
      </c>
      <c r="MRM24" s="576" t="s">
        <v>1132</v>
      </c>
      <c r="MRN24" s="576" t="s">
        <v>1132</v>
      </c>
      <c r="MRO24" s="576" t="s">
        <v>1132</v>
      </c>
      <c r="MRP24" s="576" t="s">
        <v>1132</v>
      </c>
      <c r="MRQ24" s="576" t="s">
        <v>1132</v>
      </c>
      <c r="MRR24" s="576" t="s">
        <v>1132</v>
      </c>
      <c r="MRS24" s="576" t="s">
        <v>1132</v>
      </c>
      <c r="MRT24" s="576" t="s">
        <v>1132</v>
      </c>
      <c r="MRU24" s="576" t="s">
        <v>1132</v>
      </c>
      <c r="MRV24" s="576" t="s">
        <v>1132</v>
      </c>
      <c r="MRW24" s="576" t="s">
        <v>1132</v>
      </c>
      <c r="MRX24" s="576" t="s">
        <v>1132</v>
      </c>
      <c r="MRY24" s="576" t="s">
        <v>1132</v>
      </c>
      <c r="MRZ24" s="576" t="s">
        <v>1132</v>
      </c>
      <c r="MSA24" s="576" t="s">
        <v>1132</v>
      </c>
      <c r="MSB24" s="576" t="s">
        <v>1132</v>
      </c>
      <c r="MSC24" s="576" t="s">
        <v>1132</v>
      </c>
      <c r="MSD24" s="576" t="s">
        <v>1132</v>
      </c>
      <c r="MSE24" s="576" t="s">
        <v>1132</v>
      </c>
      <c r="MSF24" s="576" t="s">
        <v>1132</v>
      </c>
      <c r="MSG24" s="576" t="s">
        <v>1132</v>
      </c>
      <c r="MSH24" s="576" t="s">
        <v>1132</v>
      </c>
      <c r="MSI24" s="576" t="s">
        <v>1132</v>
      </c>
      <c r="MSJ24" s="576" t="s">
        <v>1132</v>
      </c>
      <c r="MSK24" s="576" t="s">
        <v>1132</v>
      </c>
      <c r="MSL24" s="576" t="s">
        <v>1132</v>
      </c>
      <c r="MSM24" s="576" t="s">
        <v>1132</v>
      </c>
      <c r="MSN24" s="576" t="s">
        <v>1132</v>
      </c>
      <c r="MSO24" s="576" t="s">
        <v>1132</v>
      </c>
      <c r="MSP24" s="576" t="s">
        <v>1132</v>
      </c>
      <c r="MSQ24" s="576" t="s">
        <v>1132</v>
      </c>
      <c r="MSR24" s="576" t="s">
        <v>1132</v>
      </c>
      <c r="MSS24" s="576" t="s">
        <v>1132</v>
      </c>
      <c r="MST24" s="576" t="s">
        <v>1132</v>
      </c>
      <c r="MSU24" s="576" t="s">
        <v>1132</v>
      </c>
      <c r="MSV24" s="576" t="s">
        <v>1132</v>
      </c>
      <c r="MSW24" s="576" t="s">
        <v>1132</v>
      </c>
      <c r="MSX24" s="576" t="s">
        <v>1132</v>
      </c>
      <c r="MSY24" s="576" t="s">
        <v>1132</v>
      </c>
      <c r="MSZ24" s="576" t="s">
        <v>1132</v>
      </c>
      <c r="MTA24" s="576" t="s">
        <v>1132</v>
      </c>
      <c r="MTB24" s="576" t="s">
        <v>1132</v>
      </c>
      <c r="MTC24" s="576" t="s">
        <v>1132</v>
      </c>
      <c r="MTD24" s="576" t="s">
        <v>1132</v>
      </c>
      <c r="MTE24" s="576" t="s">
        <v>1132</v>
      </c>
      <c r="MTF24" s="576" t="s">
        <v>1132</v>
      </c>
      <c r="MTG24" s="576" t="s">
        <v>1132</v>
      </c>
      <c r="MTH24" s="576" t="s">
        <v>1132</v>
      </c>
      <c r="MTI24" s="576" t="s">
        <v>1132</v>
      </c>
      <c r="MTJ24" s="576" t="s">
        <v>1132</v>
      </c>
      <c r="MTK24" s="576" t="s">
        <v>1132</v>
      </c>
      <c r="MTL24" s="576" t="s">
        <v>1132</v>
      </c>
      <c r="MTM24" s="576" t="s">
        <v>1132</v>
      </c>
      <c r="MTN24" s="576" t="s">
        <v>1132</v>
      </c>
      <c r="MTO24" s="576" t="s">
        <v>1132</v>
      </c>
      <c r="MTP24" s="576" t="s">
        <v>1132</v>
      </c>
      <c r="MTQ24" s="576" t="s">
        <v>1132</v>
      </c>
      <c r="MTR24" s="576" t="s">
        <v>1132</v>
      </c>
      <c r="MTS24" s="576" t="s">
        <v>1132</v>
      </c>
      <c r="MTT24" s="576" t="s">
        <v>1132</v>
      </c>
      <c r="MTU24" s="576" t="s">
        <v>1132</v>
      </c>
      <c r="MTV24" s="576" t="s">
        <v>1132</v>
      </c>
      <c r="MTW24" s="576" t="s">
        <v>1132</v>
      </c>
      <c r="MTX24" s="576" t="s">
        <v>1132</v>
      </c>
      <c r="MTY24" s="576" t="s">
        <v>1132</v>
      </c>
      <c r="MTZ24" s="576" t="s">
        <v>1132</v>
      </c>
      <c r="MUA24" s="576" t="s">
        <v>1132</v>
      </c>
      <c r="MUB24" s="576" t="s">
        <v>1132</v>
      </c>
      <c r="MUC24" s="576" t="s">
        <v>1132</v>
      </c>
      <c r="MUD24" s="576" t="s">
        <v>1132</v>
      </c>
      <c r="MUE24" s="576" t="s">
        <v>1132</v>
      </c>
      <c r="MUF24" s="576" t="s">
        <v>1132</v>
      </c>
      <c r="MUG24" s="576" t="s">
        <v>1132</v>
      </c>
      <c r="MUH24" s="576" t="s">
        <v>1132</v>
      </c>
      <c r="MUI24" s="576" t="s">
        <v>1132</v>
      </c>
      <c r="MUJ24" s="576" t="s">
        <v>1132</v>
      </c>
      <c r="MUK24" s="576" t="s">
        <v>1132</v>
      </c>
      <c r="MUL24" s="576" t="s">
        <v>1132</v>
      </c>
      <c r="MUM24" s="576" t="s">
        <v>1132</v>
      </c>
      <c r="MUN24" s="576" t="s">
        <v>1132</v>
      </c>
      <c r="MUO24" s="576" t="s">
        <v>1132</v>
      </c>
      <c r="MUP24" s="576" t="s">
        <v>1132</v>
      </c>
      <c r="MUQ24" s="576" t="s">
        <v>1132</v>
      </c>
      <c r="MUR24" s="576" t="s">
        <v>1132</v>
      </c>
      <c r="MUS24" s="576" t="s">
        <v>1132</v>
      </c>
      <c r="MUT24" s="576" t="s">
        <v>1132</v>
      </c>
      <c r="MUU24" s="576" t="s">
        <v>1132</v>
      </c>
      <c r="MUV24" s="576" t="s">
        <v>1132</v>
      </c>
      <c r="MUW24" s="576" t="s">
        <v>1132</v>
      </c>
      <c r="MUX24" s="576" t="s">
        <v>1132</v>
      </c>
      <c r="MUY24" s="576" t="s">
        <v>1132</v>
      </c>
      <c r="MUZ24" s="576" t="s">
        <v>1132</v>
      </c>
      <c r="MVA24" s="576" t="s">
        <v>1132</v>
      </c>
      <c r="MVB24" s="576" t="s">
        <v>1132</v>
      </c>
      <c r="MVC24" s="576" t="s">
        <v>1132</v>
      </c>
      <c r="MVD24" s="576" t="s">
        <v>1132</v>
      </c>
      <c r="MVE24" s="576" t="s">
        <v>1132</v>
      </c>
      <c r="MVF24" s="576" t="s">
        <v>1132</v>
      </c>
      <c r="MVG24" s="576" t="s">
        <v>1132</v>
      </c>
      <c r="MVH24" s="576" t="s">
        <v>1132</v>
      </c>
      <c r="MVI24" s="576" t="s">
        <v>1132</v>
      </c>
      <c r="MVJ24" s="576" t="s">
        <v>1132</v>
      </c>
      <c r="MVK24" s="576" t="s">
        <v>1132</v>
      </c>
      <c r="MVL24" s="576" t="s">
        <v>1132</v>
      </c>
      <c r="MVM24" s="576" t="s">
        <v>1132</v>
      </c>
      <c r="MVN24" s="576" t="s">
        <v>1132</v>
      </c>
      <c r="MVO24" s="576" t="s">
        <v>1132</v>
      </c>
      <c r="MVP24" s="576" t="s">
        <v>1132</v>
      </c>
      <c r="MVQ24" s="576" t="s">
        <v>1132</v>
      </c>
      <c r="MVR24" s="576" t="s">
        <v>1132</v>
      </c>
      <c r="MVS24" s="576" t="s">
        <v>1132</v>
      </c>
      <c r="MVT24" s="576" t="s">
        <v>1132</v>
      </c>
      <c r="MVU24" s="576" t="s">
        <v>1132</v>
      </c>
      <c r="MVV24" s="576" t="s">
        <v>1132</v>
      </c>
      <c r="MVW24" s="576" t="s">
        <v>1132</v>
      </c>
      <c r="MVX24" s="576" t="s">
        <v>1132</v>
      </c>
      <c r="MVY24" s="576" t="s">
        <v>1132</v>
      </c>
      <c r="MVZ24" s="576" t="s">
        <v>1132</v>
      </c>
      <c r="MWA24" s="576" t="s">
        <v>1132</v>
      </c>
      <c r="MWB24" s="576" t="s">
        <v>1132</v>
      </c>
      <c r="MWC24" s="576" t="s">
        <v>1132</v>
      </c>
      <c r="MWD24" s="576" t="s">
        <v>1132</v>
      </c>
      <c r="MWE24" s="576" t="s">
        <v>1132</v>
      </c>
      <c r="MWF24" s="576" t="s">
        <v>1132</v>
      </c>
      <c r="MWG24" s="576" t="s">
        <v>1132</v>
      </c>
      <c r="MWH24" s="576" t="s">
        <v>1132</v>
      </c>
      <c r="MWI24" s="576" t="s">
        <v>1132</v>
      </c>
      <c r="MWJ24" s="576" t="s">
        <v>1132</v>
      </c>
      <c r="MWK24" s="576" t="s">
        <v>1132</v>
      </c>
      <c r="MWL24" s="576" t="s">
        <v>1132</v>
      </c>
      <c r="MWM24" s="576" t="s">
        <v>1132</v>
      </c>
      <c r="MWN24" s="576" t="s">
        <v>1132</v>
      </c>
      <c r="MWO24" s="576" t="s">
        <v>1132</v>
      </c>
      <c r="MWP24" s="576" t="s">
        <v>1132</v>
      </c>
      <c r="MWQ24" s="576" t="s">
        <v>1132</v>
      </c>
      <c r="MWR24" s="576" t="s">
        <v>1132</v>
      </c>
      <c r="MWS24" s="576" t="s">
        <v>1132</v>
      </c>
      <c r="MWT24" s="576" t="s">
        <v>1132</v>
      </c>
      <c r="MWU24" s="576" t="s">
        <v>1132</v>
      </c>
      <c r="MWV24" s="576" t="s">
        <v>1132</v>
      </c>
      <c r="MWW24" s="576" t="s">
        <v>1132</v>
      </c>
      <c r="MWX24" s="576" t="s">
        <v>1132</v>
      </c>
      <c r="MWY24" s="576" t="s">
        <v>1132</v>
      </c>
      <c r="MWZ24" s="576" t="s">
        <v>1132</v>
      </c>
      <c r="MXA24" s="576" t="s">
        <v>1132</v>
      </c>
      <c r="MXB24" s="576" t="s">
        <v>1132</v>
      </c>
      <c r="MXC24" s="576" t="s">
        <v>1132</v>
      </c>
      <c r="MXD24" s="576" t="s">
        <v>1132</v>
      </c>
      <c r="MXE24" s="576" t="s">
        <v>1132</v>
      </c>
      <c r="MXF24" s="576" t="s">
        <v>1132</v>
      </c>
      <c r="MXG24" s="576" t="s">
        <v>1132</v>
      </c>
      <c r="MXH24" s="576" t="s">
        <v>1132</v>
      </c>
      <c r="MXI24" s="576" t="s">
        <v>1132</v>
      </c>
      <c r="MXJ24" s="576" t="s">
        <v>1132</v>
      </c>
      <c r="MXK24" s="576" t="s">
        <v>1132</v>
      </c>
      <c r="MXL24" s="576" t="s">
        <v>1132</v>
      </c>
      <c r="MXM24" s="576" t="s">
        <v>1132</v>
      </c>
      <c r="MXN24" s="576" t="s">
        <v>1132</v>
      </c>
      <c r="MXO24" s="576" t="s">
        <v>1132</v>
      </c>
      <c r="MXP24" s="576" t="s">
        <v>1132</v>
      </c>
      <c r="MXQ24" s="576" t="s">
        <v>1132</v>
      </c>
      <c r="MXR24" s="576" t="s">
        <v>1132</v>
      </c>
      <c r="MXS24" s="576" t="s">
        <v>1132</v>
      </c>
      <c r="MXT24" s="576" t="s">
        <v>1132</v>
      </c>
      <c r="MXU24" s="576" t="s">
        <v>1132</v>
      </c>
      <c r="MXV24" s="576" t="s">
        <v>1132</v>
      </c>
      <c r="MXW24" s="576" t="s">
        <v>1132</v>
      </c>
      <c r="MXX24" s="576" t="s">
        <v>1132</v>
      </c>
      <c r="MXY24" s="576" t="s">
        <v>1132</v>
      </c>
      <c r="MXZ24" s="576" t="s">
        <v>1132</v>
      </c>
      <c r="MYA24" s="576" t="s">
        <v>1132</v>
      </c>
      <c r="MYB24" s="576" t="s">
        <v>1132</v>
      </c>
      <c r="MYC24" s="576" t="s">
        <v>1132</v>
      </c>
      <c r="MYD24" s="576" t="s">
        <v>1132</v>
      </c>
      <c r="MYE24" s="576" t="s">
        <v>1132</v>
      </c>
      <c r="MYF24" s="576" t="s">
        <v>1132</v>
      </c>
      <c r="MYG24" s="576" t="s">
        <v>1132</v>
      </c>
      <c r="MYH24" s="576" t="s">
        <v>1132</v>
      </c>
      <c r="MYI24" s="576" t="s">
        <v>1132</v>
      </c>
      <c r="MYJ24" s="576" t="s">
        <v>1132</v>
      </c>
      <c r="MYK24" s="576" t="s">
        <v>1132</v>
      </c>
      <c r="MYL24" s="576" t="s">
        <v>1132</v>
      </c>
      <c r="MYM24" s="576" t="s">
        <v>1132</v>
      </c>
      <c r="MYN24" s="576" t="s">
        <v>1132</v>
      </c>
      <c r="MYO24" s="576" t="s">
        <v>1132</v>
      </c>
      <c r="MYP24" s="576" t="s">
        <v>1132</v>
      </c>
      <c r="MYQ24" s="576" t="s">
        <v>1132</v>
      </c>
      <c r="MYR24" s="576" t="s">
        <v>1132</v>
      </c>
      <c r="MYS24" s="576" t="s">
        <v>1132</v>
      </c>
      <c r="MYT24" s="576" t="s">
        <v>1132</v>
      </c>
      <c r="MYU24" s="576" t="s">
        <v>1132</v>
      </c>
      <c r="MYV24" s="576" t="s">
        <v>1132</v>
      </c>
      <c r="MYW24" s="576" t="s">
        <v>1132</v>
      </c>
      <c r="MYX24" s="576" t="s">
        <v>1132</v>
      </c>
      <c r="MYY24" s="576" t="s">
        <v>1132</v>
      </c>
      <c r="MYZ24" s="576" t="s">
        <v>1132</v>
      </c>
      <c r="MZA24" s="576" t="s">
        <v>1132</v>
      </c>
      <c r="MZB24" s="576" t="s">
        <v>1132</v>
      </c>
      <c r="MZC24" s="576" t="s">
        <v>1132</v>
      </c>
      <c r="MZD24" s="576" t="s">
        <v>1132</v>
      </c>
      <c r="MZE24" s="576" t="s">
        <v>1132</v>
      </c>
      <c r="MZF24" s="576" t="s">
        <v>1132</v>
      </c>
      <c r="MZG24" s="576" t="s">
        <v>1132</v>
      </c>
      <c r="MZH24" s="576" t="s">
        <v>1132</v>
      </c>
      <c r="MZI24" s="576" t="s">
        <v>1132</v>
      </c>
      <c r="MZJ24" s="576" t="s">
        <v>1132</v>
      </c>
      <c r="MZK24" s="576" t="s">
        <v>1132</v>
      </c>
      <c r="MZL24" s="576" t="s">
        <v>1132</v>
      </c>
      <c r="MZM24" s="576" t="s">
        <v>1132</v>
      </c>
      <c r="MZN24" s="576" t="s">
        <v>1132</v>
      </c>
      <c r="MZO24" s="576" t="s">
        <v>1132</v>
      </c>
      <c r="MZP24" s="576" t="s">
        <v>1132</v>
      </c>
      <c r="MZQ24" s="576" t="s">
        <v>1132</v>
      </c>
      <c r="MZR24" s="576" t="s">
        <v>1132</v>
      </c>
      <c r="MZS24" s="576" t="s">
        <v>1132</v>
      </c>
      <c r="MZT24" s="576" t="s">
        <v>1132</v>
      </c>
      <c r="MZU24" s="576" t="s">
        <v>1132</v>
      </c>
      <c r="MZV24" s="576" t="s">
        <v>1132</v>
      </c>
      <c r="MZW24" s="576" t="s">
        <v>1132</v>
      </c>
      <c r="MZX24" s="576" t="s">
        <v>1132</v>
      </c>
      <c r="MZY24" s="576" t="s">
        <v>1132</v>
      </c>
      <c r="MZZ24" s="576" t="s">
        <v>1132</v>
      </c>
      <c r="NAA24" s="576" t="s">
        <v>1132</v>
      </c>
      <c r="NAB24" s="576" t="s">
        <v>1132</v>
      </c>
      <c r="NAC24" s="576" t="s">
        <v>1132</v>
      </c>
      <c r="NAD24" s="576" t="s">
        <v>1132</v>
      </c>
      <c r="NAE24" s="576" t="s">
        <v>1132</v>
      </c>
      <c r="NAF24" s="576" t="s">
        <v>1132</v>
      </c>
      <c r="NAG24" s="576" t="s">
        <v>1132</v>
      </c>
      <c r="NAH24" s="576" t="s">
        <v>1132</v>
      </c>
      <c r="NAI24" s="576" t="s">
        <v>1132</v>
      </c>
      <c r="NAJ24" s="576" t="s">
        <v>1132</v>
      </c>
      <c r="NAK24" s="576" t="s">
        <v>1132</v>
      </c>
      <c r="NAL24" s="576" t="s">
        <v>1132</v>
      </c>
      <c r="NAM24" s="576" t="s">
        <v>1132</v>
      </c>
      <c r="NAN24" s="576" t="s">
        <v>1132</v>
      </c>
      <c r="NAO24" s="576" t="s">
        <v>1132</v>
      </c>
      <c r="NAP24" s="576" t="s">
        <v>1132</v>
      </c>
      <c r="NAQ24" s="576" t="s">
        <v>1132</v>
      </c>
      <c r="NAR24" s="576" t="s">
        <v>1132</v>
      </c>
      <c r="NAS24" s="576" t="s">
        <v>1132</v>
      </c>
      <c r="NAT24" s="576" t="s">
        <v>1132</v>
      </c>
      <c r="NAU24" s="576" t="s">
        <v>1132</v>
      </c>
      <c r="NAV24" s="576" t="s">
        <v>1132</v>
      </c>
      <c r="NAW24" s="576" t="s">
        <v>1132</v>
      </c>
      <c r="NAX24" s="576" t="s">
        <v>1132</v>
      </c>
      <c r="NAY24" s="576" t="s">
        <v>1132</v>
      </c>
      <c r="NAZ24" s="576" t="s">
        <v>1132</v>
      </c>
      <c r="NBA24" s="576" t="s">
        <v>1132</v>
      </c>
      <c r="NBB24" s="576" t="s">
        <v>1132</v>
      </c>
      <c r="NBC24" s="576" t="s">
        <v>1132</v>
      </c>
      <c r="NBD24" s="576" t="s">
        <v>1132</v>
      </c>
      <c r="NBE24" s="576" t="s">
        <v>1132</v>
      </c>
      <c r="NBF24" s="576" t="s">
        <v>1132</v>
      </c>
      <c r="NBG24" s="576" t="s">
        <v>1132</v>
      </c>
      <c r="NBH24" s="576" t="s">
        <v>1132</v>
      </c>
      <c r="NBI24" s="576" t="s">
        <v>1132</v>
      </c>
      <c r="NBJ24" s="576" t="s">
        <v>1132</v>
      </c>
      <c r="NBK24" s="576" t="s">
        <v>1132</v>
      </c>
      <c r="NBL24" s="576" t="s">
        <v>1132</v>
      </c>
      <c r="NBM24" s="576" t="s">
        <v>1132</v>
      </c>
      <c r="NBN24" s="576" t="s">
        <v>1132</v>
      </c>
      <c r="NBO24" s="576" t="s">
        <v>1132</v>
      </c>
      <c r="NBP24" s="576" t="s">
        <v>1132</v>
      </c>
      <c r="NBQ24" s="576" t="s">
        <v>1132</v>
      </c>
      <c r="NBR24" s="576" t="s">
        <v>1132</v>
      </c>
      <c r="NBS24" s="576" t="s">
        <v>1132</v>
      </c>
      <c r="NBT24" s="576" t="s">
        <v>1132</v>
      </c>
      <c r="NBU24" s="576" t="s">
        <v>1132</v>
      </c>
      <c r="NBV24" s="576" t="s">
        <v>1132</v>
      </c>
      <c r="NBW24" s="576" t="s">
        <v>1132</v>
      </c>
      <c r="NBX24" s="576" t="s">
        <v>1132</v>
      </c>
      <c r="NBY24" s="576" t="s">
        <v>1132</v>
      </c>
      <c r="NBZ24" s="576" t="s">
        <v>1132</v>
      </c>
      <c r="NCA24" s="576" t="s">
        <v>1132</v>
      </c>
      <c r="NCB24" s="576" t="s">
        <v>1132</v>
      </c>
      <c r="NCC24" s="576" t="s">
        <v>1132</v>
      </c>
      <c r="NCD24" s="576" t="s">
        <v>1132</v>
      </c>
      <c r="NCE24" s="576" t="s">
        <v>1132</v>
      </c>
      <c r="NCF24" s="576" t="s">
        <v>1132</v>
      </c>
      <c r="NCG24" s="576" t="s">
        <v>1132</v>
      </c>
      <c r="NCH24" s="576" t="s">
        <v>1132</v>
      </c>
      <c r="NCI24" s="576" t="s">
        <v>1132</v>
      </c>
      <c r="NCJ24" s="576" t="s">
        <v>1132</v>
      </c>
      <c r="NCK24" s="576" t="s">
        <v>1132</v>
      </c>
      <c r="NCL24" s="576" t="s">
        <v>1132</v>
      </c>
      <c r="NCM24" s="576" t="s">
        <v>1132</v>
      </c>
      <c r="NCN24" s="576" t="s">
        <v>1132</v>
      </c>
      <c r="NCO24" s="576" t="s">
        <v>1132</v>
      </c>
      <c r="NCP24" s="576" t="s">
        <v>1132</v>
      </c>
      <c r="NCQ24" s="576" t="s">
        <v>1132</v>
      </c>
      <c r="NCR24" s="576" t="s">
        <v>1132</v>
      </c>
      <c r="NCS24" s="576" t="s">
        <v>1132</v>
      </c>
      <c r="NCT24" s="576" t="s">
        <v>1132</v>
      </c>
      <c r="NCU24" s="576" t="s">
        <v>1132</v>
      </c>
      <c r="NCV24" s="576" t="s">
        <v>1132</v>
      </c>
      <c r="NCW24" s="576" t="s">
        <v>1132</v>
      </c>
      <c r="NCX24" s="576" t="s">
        <v>1132</v>
      </c>
      <c r="NCY24" s="576" t="s">
        <v>1132</v>
      </c>
      <c r="NCZ24" s="576" t="s">
        <v>1132</v>
      </c>
      <c r="NDA24" s="576" t="s">
        <v>1132</v>
      </c>
      <c r="NDB24" s="576" t="s">
        <v>1132</v>
      </c>
      <c r="NDC24" s="576" t="s">
        <v>1132</v>
      </c>
      <c r="NDD24" s="576" t="s">
        <v>1132</v>
      </c>
      <c r="NDE24" s="576" t="s">
        <v>1132</v>
      </c>
      <c r="NDF24" s="576" t="s">
        <v>1132</v>
      </c>
      <c r="NDG24" s="576" t="s">
        <v>1132</v>
      </c>
      <c r="NDH24" s="576" t="s">
        <v>1132</v>
      </c>
      <c r="NDI24" s="576" t="s">
        <v>1132</v>
      </c>
      <c r="NDJ24" s="576" t="s">
        <v>1132</v>
      </c>
      <c r="NDK24" s="576" t="s">
        <v>1132</v>
      </c>
      <c r="NDL24" s="576" t="s">
        <v>1132</v>
      </c>
      <c r="NDM24" s="576" t="s">
        <v>1132</v>
      </c>
      <c r="NDN24" s="576" t="s">
        <v>1132</v>
      </c>
      <c r="NDO24" s="576" t="s">
        <v>1132</v>
      </c>
      <c r="NDP24" s="576" t="s">
        <v>1132</v>
      </c>
      <c r="NDQ24" s="576" t="s">
        <v>1132</v>
      </c>
      <c r="NDR24" s="576" t="s">
        <v>1132</v>
      </c>
      <c r="NDS24" s="576" t="s">
        <v>1132</v>
      </c>
      <c r="NDT24" s="576" t="s">
        <v>1132</v>
      </c>
      <c r="NDU24" s="576" t="s">
        <v>1132</v>
      </c>
      <c r="NDV24" s="576" t="s">
        <v>1132</v>
      </c>
      <c r="NDW24" s="576" t="s">
        <v>1132</v>
      </c>
      <c r="NDX24" s="576" t="s">
        <v>1132</v>
      </c>
      <c r="NDY24" s="576" t="s">
        <v>1132</v>
      </c>
      <c r="NDZ24" s="576" t="s">
        <v>1132</v>
      </c>
      <c r="NEA24" s="576" t="s">
        <v>1132</v>
      </c>
      <c r="NEB24" s="576" t="s">
        <v>1132</v>
      </c>
      <c r="NEC24" s="576" t="s">
        <v>1132</v>
      </c>
      <c r="NED24" s="576" t="s">
        <v>1132</v>
      </c>
      <c r="NEE24" s="576" t="s">
        <v>1132</v>
      </c>
      <c r="NEF24" s="576" t="s">
        <v>1132</v>
      </c>
      <c r="NEG24" s="576" t="s">
        <v>1132</v>
      </c>
      <c r="NEH24" s="576" t="s">
        <v>1132</v>
      </c>
      <c r="NEI24" s="576" t="s">
        <v>1132</v>
      </c>
      <c r="NEJ24" s="576" t="s">
        <v>1132</v>
      </c>
      <c r="NEK24" s="576" t="s">
        <v>1132</v>
      </c>
      <c r="NEL24" s="576" t="s">
        <v>1132</v>
      </c>
      <c r="NEM24" s="576" t="s">
        <v>1132</v>
      </c>
      <c r="NEN24" s="576" t="s">
        <v>1132</v>
      </c>
      <c r="NEO24" s="576" t="s">
        <v>1132</v>
      </c>
      <c r="NEP24" s="576" t="s">
        <v>1132</v>
      </c>
      <c r="NEQ24" s="576" t="s">
        <v>1132</v>
      </c>
      <c r="NER24" s="576" t="s">
        <v>1132</v>
      </c>
      <c r="NES24" s="576" t="s">
        <v>1132</v>
      </c>
      <c r="NET24" s="576" t="s">
        <v>1132</v>
      </c>
      <c r="NEU24" s="576" t="s">
        <v>1132</v>
      </c>
      <c r="NEV24" s="576" t="s">
        <v>1132</v>
      </c>
      <c r="NEW24" s="576" t="s">
        <v>1132</v>
      </c>
      <c r="NEX24" s="576" t="s">
        <v>1132</v>
      </c>
      <c r="NEY24" s="576" t="s">
        <v>1132</v>
      </c>
      <c r="NEZ24" s="576" t="s">
        <v>1132</v>
      </c>
      <c r="NFA24" s="576" t="s">
        <v>1132</v>
      </c>
      <c r="NFB24" s="576" t="s">
        <v>1132</v>
      </c>
      <c r="NFC24" s="576" t="s">
        <v>1132</v>
      </c>
      <c r="NFD24" s="576" t="s">
        <v>1132</v>
      </c>
      <c r="NFE24" s="576" t="s">
        <v>1132</v>
      </c>
      <c r="NFF24" s="576" t="s">
        <v>1132</v>
      </c>
      <c r="NFG24" s="576" t="s">
        <v>1132</v>
      </c>
      <c r="NFH24" s="576" t="s">
        <v>1132</v>
      </c>
      <c r="NFI24" s="576" t="s">
        <v>1132</v>
      </c>
      <c r="NFJ24" s="576" t="s">
        <v>1132</v>
      </c>
      <c r="NFK24" s="576" t="s">
        <v>1132</v>
      </c>
      <c r="NFL24" s="576" t="s">
        <v>1132</v>
      </c>
      <c r="NFM24" s="576" t="s">
        <v>1132</v>
      </c>
      <c r="NFN24" s="576" t="s">
        <v>1132</v>
      </c>
      <c r="NFO24" s="576" t="s">
        <v>1132</v>
      </c>
      <c r="NFP24" s="576" t="s">
        <v>1132</v>
      </c>
      <c r="NFQ24" s="576" t="s">
        <v>1132</v>
      </c>
      <c r="NFR24" s="576" t="s">
        <v>1132</v>
      </c>
      <c r="NFS24" s="576" t="s">
        <v>1132</v>
      </c>
      <c r="NFT24" s="576" t="s">
        <v>1132</v>
      </c>
      <c r="NFU24" s="576" t="s">
        <v>1132</v>
      </c>
      <c r="NFV24" s="576" t="s">
        <v>1132</v>
      </c>
      <c r="NFW24" s="576" t="s">
        <v>1132</v>
      </c>
      <c r="NFX24" s="576" t="s">
        <v>1132</v>
      </c>
      <c r="NFY24" s="576" t="s">
        <v>1132</v>
      </c>
      <c r="NFZ24" s="576" t="s">
        <v>1132</v>
      </c>
      <c r="NGA24" s="576" t="s">
        <v>1132</v>
      </c>
      <c r="NGB24" s="576" t="s">
        <v>1132</v>
      </c>
      <c r="NGC24" s="576" t="s">
        <v>1132</v>
      </c>
      <c r="NGD24" s="576" t="s">
        <v>1132</v>
      </c>
      <c r="NGE24" s="576" t="s">
        <v>1132</v>
      </c>
      <c r="NGF24" s="576" t="s">
        <v>1132</v>
      </c>
      <c r="NGG24" s="576" t="s">
        <v>1132</v>
      </c>
      <c r="NGH24" s="576" t="s">
        <v>1132</v>
      </c>
      <c r="NGI24" s="576" t="s">
        <v>1132</v>
      </c>
      <c r="NGJ24" s="576" t="s">
        <v>1132</v>
      </c>
      <c r="NGK24" s="576" t="s">
        <v>1132</v>
      </c>
      <c r="NGL24" s="576" t="s">
        <v>1132</v>
      </c>
      <c r="NGM24" s="576" t="s">
        <v>1132</v>
      </c>
      <c r="NGN24" s="576" t="s">
        <v>1132</v>
      </c>
      <c r="NGO24" s="576" t="s">
        <v>1132</v>
      </c>
      <c r="NGP24" s="576" t="s">
        <v>1132</v>
      </c>
      <c r="NGQ24" s="576" t="s">
        <v>1132</v>
      </c>
      <c r="NGR24" s="576" t="s">
        <v>1132</v>
      </c>
      <c r="NGS24" s="576" t="s">
        <v>1132</v>
      </c>
      <c r="NGT24" s="576" t="s">
        <v>1132</v>
      </c>
      <c r="NGU24" s="576" t="s">
        <v>1132</v>
      </c>
      <c r="NGV24" s="576" t="s">
        <v>1132</v>
      </c>
      <c r="NGW24" s="576" t="s">
        <v>1132</v>
      </c>
      <c r="NGX24" s="576" t="s">
        <v>1132</v>
      </c>
      <c r="NGY24" s="576" t="s">
        <v>1132</v>
      </c>
      <c r="NGZ24" s="576" t="s">
        <v>1132</v>
      </c>
      <c r="NHA24" s="576" t="s">
        <v>1132</v>
      </c>
      <c r="NHB24" s="576" t="s">
        <v>1132</v>
      </c>
      <c r="NHC24" s="576" t="s">
        <v>1132</v>
      </c>
      <c r="NHD24" s="576" t="s">
        <v>1132</v>
      </c>
      <c r="NHE24" s="576" t="s">
        <v>1132</v>
      </c>
      <c r="NHF24" s="576" t="s">
        <v>1132</v>
      </c>
      <c r="NHG24" s="576" t="s">
        <v>1132</v>
      </c>
      <c r="NHH24" s="576" t="s">
        <v>1132</v>
      </c>
      <c r="NHI24" s="576" t="s">
        <v>1132</v>
      </c>
      <c r="NHJ24" s="576" t="s">
        <v>1132</v>
      </c>
      <c r="NHK24" s="576" t="s">
        <v>1132</v>
      </c>
      <c r="NHL24" s="576" t="s">
        <v>1132</v>
      </c>
      <c r="NHM24" s="576" t="s">
        <v>1132</v>
      </c>
      <c r="NHN24" s="576" t="s">
        <v>1132</v>
      </c>
      <c r="NHO24" s="576" t="s">
        <v>1132</v>
      </c>
      <c r="NHP24" s="576" t="s">
        <v>1132</v>
      </c>
      <c r="NHQ24" s="576" t="s">
        <v>1132</v>
      </c>
      <c r="NHR24" s="576" t="s">
        <v>1132</v>
      </c>
      <c r="NHS24" s="576" t="s">
        <v>1132</v>
      </c>
      <c r="NHT24" s="576" t="s">
        <v>1132</v>
      </c>
      <c r="NHU24" s="576" t="s">
        <v>1132</v>
      </c>
      <c r="NHV24" s="576" t="s">
        <v>1132</v>
      </c>
      <c r="NHW24" s="576" t="s">
        <v>1132</v>
      </c>
      <c r="NHX24" s="576" t="s">
        <v>1132</v>
      </c>
      <c r="NHY24" s="576" t="s">
        <v>1132</v>
      </c>
      <c r="NHZ24" s="576" t="s">
        <v>1132</v>
      </c>
      <c r="NIA24" s="576" t="s">
        <v>1132</v>
      </c>
      <c r="NIB24" s="576" t="s">
        <v>1132</v>
      </c>
      <c r="NIC24" s="576" t="s">
        <v>1132</v>
      </c>
      <c r="NID24" s="576" t="s">
        <v>1132</v>
      </c>
      <c r="NIE24" s="576" t="s">
        <v>1132</v>
      </c>
      <c r="NIF24" s="576" t="s">
        <v>1132</v>
      </c>
      <c r="NIG24" s="576" t="s">
        <v>1132</v>
      </c>
      <c r="NIH24" s="576" t="s">
        <v>1132</v>
      </c>
      <c r="NII24" s="576" t="s">
        <v>1132</v>
      </c>
      <c r="NIJ24" s="576" t="s">
        <v>1132</v>
      </c>
      <c r="NIK24" s="576" t="s">
        <v>1132</v>
      </c>
      <c r="NIL24" s="576" t="s">
        <v>1132</v>
      </c>
      <c r="NIM24" s="576" t="s">
        <v>1132</v>
      </c>
      <c r="NIN24" s="576" t="s">
        <v>1132</v>
      </c>
      <c r="NIO24" s="576" t="s">
        <v>1132</v>
      </c>
      <c r="NIP24" s="576" t="s">
        <v>1132</v>
      </c>
      <c r="NIQ24" s="576" t="s">
        <v>1132</v>
      </c>
      <c r="NIR24" s="576" t="s">
        <v>1132</v>
      </c>
      <c r="NIS24" s="576" t="s">
        <v>1132</v>
      </c>
      <c r="NIT24" s="576" t="s">
        <v>1132</v>
      </c>
      <c r="NIU24" s="576" t="s">
        <v>1132</v>
      </c>
      <c r="NIV24" s="576" t="s">
        <v>1132</v>
      </c>
      <c r="NIW24" s="576" t="s">
        <v>1132</v>
      </c>
      <c r="NIX24" s="576" t="s">
        <v>1132</v>
      </c>
      <c r="NIY24" s="576" t="s">
        <v>1132</v>
      </c>
      <c r="NIZ24" s="576" t="s">
        <v>1132</v>
      </c>
      <c r="NJA24" s="576" t="s">
        <v>1132</v>
      </c>
      <c r="NJB24" s="576" t="s">
        <v>1132</v>
      </c>
      <c r="NJC24" s="576" t="s">
        <v>1132</v>
      </c>
      <c r="NJD24" s="576" t="s">
        <v>1132</v>
      </c>
      <c r="NJE24" s="576" t="s">
        <v>1132</v>
      </c>
      <c r="NJF24" s="576" t="s">
        <v>1132</v>
      </c>
      <c r="NJG24" s="576" t="s">
        <v>1132</v>
      </c>
      <c r="NJH24" s="576" t="s">
        <v>1132</v>
      </c>
      <c r="NJI24" s="576" t="s">
        <v>1132</v>
      </c>
      <c r="NJJ24" s="576" t="s">
        <v>1132</v>
      </c>
      <c r="NJK24" s="576" t="s">
        <v>1132</v>
      </c>
      <c r="NJL24" s="576" t="s">
        <v>1132</v>
      </c>
      <c r="NJM24" s="576" t="s">
        <v>1132</v>
      </c>
      <c r="NJN24" s="576" t="s">
        <v>1132</v>
      </c>
      <c r="NJO24" s="576" t="s">
        <v>1132</v>
      </c>
      <c r="NJP24" s="576" t="s">
        <v>1132</v>
      </c>
      <c r="NJQ24" s="576" t="s">
        <v>1132</v>
      </c>
      <c r="NJR24" s="576" t="s">
        <v>1132</v>
      </c>
      <c r="NJS24" s="576" t="s">
        <v>1132</v>
      </c>
      <c r="NJT24" s="576" t="s">
        <v>1132</v>
      </c>
      <c r="NJU24" s="576" t="s">
        <v>1132</v>
      </c>
      <c r="NJV24" s="576" t="s">
        <v>1132</v>
      </c>
      <c r="NJW24" s="576" t="s">
        <v>1132</v>
      </c>
      <c r="NJX24" s="576" t="s">
        <v>1132</v>
      </c>
      <c r="NJY24" s="576" t="s">
        <v>1132</v>
      </c>
      <c r="NJZ24" s="576" t="s">
        <v>1132</v>
      </c>
      <c r="NKA24" s="576" t="s">
        <v>1132</v>
      </c>
      <c r="NKB24" s="576" t="s">
        <v>1132</v>
      </c>
      <c r="NKC24" s="576" t="s">
        <v>1132</v>
      </c>
      <c r="NKD24" s="576" t="s">
        <v>1132</v>
      </c>
      <c r="NKE24" s="576" t="s">
        <v>1132</v>
      </c>
      <c r="NKF24" s="576" t="s">
        <v>1132</v>
      </c>
      <c r="NKG24" s="576" t="s">
        <v>1132</v>
      </c>
      <c r="NKH24" s="576" t="s">
        <v>1132</v>
      </c>
      <c r="NKI24" s="576" t="s">
        <v>1132</v>
      </c>
      <c r="NKJ24" s="576" t="s">
        <v>1132</v>
      </c>
      <c r="NKK24" s="576" t="s">
        <v>1132</v>
      </c>
      <c r="NKL24" s="576" t="s">
        <v>1132</v>
      </c>
      <c r="NKM24" s="576" t="s">
        <v>1132</v>
      </c>
      <c r="NKN24" s="576" t="s">
        <v>1132</v>
      </c>
      <c r="NKO24" s="576" t="s">
        <v>1132</v>
      </c>
      <c r="NKP24" s="576" t="s">
        <v>1132</v>
      </c>
      <c r="NKQ24" s="576" t="s">
        <v>1132</v>
      </c>
      <c r="NKR24" s="576" t="s">
        <v>1132</v>
      </c>
      <c r="NKS24" s="576" t="s">
        <v>1132</v>
      </c>
      <c r="NKT24" s="576" t="s">
        <v>1132</v>
      </c>
      <c r="NKU24" s="576" t="s">
        <v>1132</v>
      </c>
      <c r="NKV24" s="576" t="s">
        <v>1132</v>
      </c>
      <c r="NKW24" s="576" t="s">
        <v>1132</v>
      </c>
      <c r="NKX24" s="576" t="s">
        <v>1132</v>
      </c>
      <c r="NKY24" s="576" t="s">
        <v>1132</v>
      </c>
      <c r="NKZ24" s="576" t="s">
        <v>1132</v>
      </c>
      <c r="NLA24" s="576" t="s">
        <v>1132</v>
      </c>
      <c r="NLB24" s="576" t="s">
        <v>1132</v>
      </c>
      <c r="NLC24" s="576" t="s">
        <v>1132</v>
      </c>
      <c r="NLD24" s="576" t="s">
        <v>1132</v>
      </c>
      <c r="NLE24" s="576" t="s">
        <v>1132</v>
      </c>
      <c r="NLF24" s="576" t="s">
        <v>1132</v>
      </c>
      <c r="NLG24" s="576" t="s">
        <v>1132</v>
      </c>
      <c r="NLH24" s="576" t="s">
        <v>1132</v>
      </c>
      <c r="NLI24" s="576" t="s">
        <v>1132</v>
      </c>
      <c r="NLJ24" s="576" t="s">
        <v>1132</v>
      </c>
      <c r="NLK24" s="576" t="s">
        <v>1132</v>
      </c>
      <c r="NLL24" s="576" t="s">
        <v>1132</v>
      </c>
      <c r="NLM24" s="576" t="s">
        <v>1132</v>
      </c>
      <c r="NLN24" s="576" t="s">
        <v>1132</v>
      </c>
      <c r="NLO24" s="576" t="s">
        <v>1132</v>
      </c>
      <c r="NLP24" s="576" t="s">
        <v>1132</v>
      </c>
      <c r="NLQ24" s="576" t="s">
        <v>1132</v>
      </c>
      <c r="NLR24" s="576" t="s">
        <v>1132</v>
      </c>
      <c r="NLS24" s="576" t="s">
        <v>1132</v>
      </c>
      <c r="NLT24" s="576" t="s">
        <v>1132</v>
      </c>
      <c r="NLU24" s="576" t="s">
        <v>1132</v>
      </c>
      <c r="NLV24" s="576" t="s">
        <v>1132</v>
      </c>
      <c r="NLW24" s="576" t="s">
        <v>1132</v>
      </c>
      <c r="NLX24" s="576" t="s">
        <v>1132</v>
      </c>
      <c r="NLY24" s="576" t="s">
        <v>1132</v>
      </c>
      <c r="NLZ24" s="576" t="s">
        <v>1132</v>
      </c>
      <c r="NMA24" s="576" t="s">
        <v>1132</v>
      </c>
      <c r="NMB24" s="576" t="s">
        <v>1132</v>
      </c>
      <c r="NMC24" s="576" t="s">
        <v>1132</v>
      </c>
      <c r="NMD24" s="576" t="s">
        <v>1132</v>
      </c>
      <c r="NME24" s="576" t="s">
        <v>1132</v>
      </c>
      <c r="NMF24" s="576" t="s">
        <v>1132</v>
      </c>
      <c r="NMG24" s="576" t="s">
        <v>1132</v>
      </c>
      <c r="NMH24" s="576" t="s">
        <v>1132</v>
      </c>
      <c r="NMI24" s="576" t="s">
        <v>1132</v>
      </c>
      <c r="NMJ24" s="576" t="s">
        <v>1132</v>
      </c>
      <c r="NMK24" s="576" t="s">
        <v>1132</v>
      </c>
      <c r="NML24" s="576" t="s">
        <v>1132</v>
      </c>
      <c r="NMM24" s="576" t="s">
        <v>1132</v>
      </c>
      <c r="NMN24" s="576" t="s">
        <v>1132</v>
      </c>
      <c r="NMO24" s="576" t="s">
        <v>1132</v>
      </c>
      <c r="NMP24" s="576" t="s">
        <v>1132</v>
      </c>
      <c r="NMQ24" s="576" t="s">
        <v>1132</v>
      </c>
      <c r="NMR24" s="576" t="s">
        <v>1132</v>
      </c>
      <c r="NMS24" s="576" t="s">
        <v>1132</v>
      </c>
      <c r="NMT24" s="576" t="s">
        <v>1132</v>
      </c>
      <c r="NMU24" s="576" t="s">
        <v>1132</v>
      </c>
      <c r="NMV24" s="576" t="s">
        <v>1132</v>
      </c>
      <c r="NMW24" s="576" t="s">
        <v>1132</v>
      </c>
      <c r="NMX24" s="576" t="s">
        <v>1132</v>
      </c>
      <c r="NMY24" s="576" t="s">
        <v>1132</v>
      </c>
      <c r="NMZ24" s="576" t="s">
        <v>1132</v>
      </c>
      <c r="NNA24" s="576" t="s">
        <v>1132</v>
      </c>
      <c r="NNB24" s="576" t="s">
        <v>1132</v>
      </c>
      <c r="NNC24" s="576" t="s">
        <v>1132</v>
      </c>
      <c r="NND24" s="576" t="s">
        <v>1132</v>
      </c>
      <c r="NNE24" s="576" t="s">
        <v>1132</v>
      </c>
      <c r="NNF24" s="576" t="s">
        <v>1132</v>
      </c>
      <c r="NNG24" s="576" t="s">
        <v>1132</v>
      </c>
      <c r="NNH24" s="576" t="s">
        <v>1132</v>
      </c>
      <c r="NNI24" s="576" t="s">
        <v>1132</v>
      </c>
      <c r="NNJ24" s="576" t="s">
        <v>1132</v>
      </c>
      <c r="NNK24" s="576" t="s">
        <v>1132</v>
      </c>
      <c r="NNL24" s="576" t="s">
        <v>1132</v>
      </c>
      <c r="NNM24" s="576" t="s">
        <v>1132</v>
      </c>
      <c r="NNN24" s="576" t="s">
        <v>1132</v>
      </c>
      <c r="NNO24" s="576" t="s">
        <v>1132</v>
      </c>
      <c r="NNP24" s="576" t="s">
        <v>1132</v>
      </c>
      <c r="NNQ24" s="576" t="s">
        <v>1132</v>
      </c>
      <c r="NNR24" s="576" t="s">
        <v>1132</v>
      </c>
      <c r="NNS24" s="576" t="s">
        <v>1132</v>
      </c>
      <c r="NNT24" s="576" t="s">
        <v>1132</v>
      </c>
      <c r="NNU24" s="576" t="s">
        <v>1132</v>
      </c>
      <c r="NNV24" s="576" t="s">
        <v>1132</v>
      </c>
      <c r="NNW24" s="576" t="s">
        <v>1132</v>
      </c>
      <c r="NNX24" s="576" t="s">
        <v>1132</v>
      </c>
      <c r="NNY24" s="576" t="s">
        <v>1132</v>
      </c>
      <c r="NNZ24" s="576" t="s">
        <v>1132</v>
      </c>
      <c r="NOA24" s="576" t="s">
        <v>1132</v>
      </c>
      <c r="NOB24" s="576" t="s">
        <v>1132</v>
      </c>
      <c r="NOC24" s="576" t="s">
        <v>1132</v>
      </c>
      <c r="NOD24" s="576" t="s">
        <v>1132</v>
      </c>
      <c r="NOE24" s="576" t="s">
        <v>1132</v>
      </c>
      <c r="NOF24" s="576" t="s">
        <v>1132</v>
      </c>
      <c r="NOG24" s="576" t="s">
        <v>1132</v>
      </c>
      <c r="NOH24" s="576" t="s">
        <v>1132</v>
      </c>
      <c r="NOI24" s="576" t="s">
        <v>1132</v>
      </c>
      <c r="NOJ24" s="576" t="s">
        <v>1132</v>
      </c>
      <c r="NOK24" s="576" t="s">
        <v>1132</v>
      </c>
      <c r="NOL24" s="576" t="s">
        <v>1132</v>
      </c>
      <c r="NOM24" s="576" t="s">
        <v>1132</v>
      </c>
      <c r="NON24" s="576" t="s">
        <v>1132</v>
      </c>
      <c r="NOO24" s="576" t="s">
        <v>1132</v>
      </c>
      <c r="NOP24" s="576" t="s">
        <v>1132</v>
      </c>
      <c r="NOQ24" s="576" t="s">
        <v>1132</v>
      </c>
      <c r="NOR24" s="576" t="s">
        <v>1132</v>
      </c>
      <c r="NOS24" s="576" t="s">
        <v>1132</v>
      </c>
      <c r="NOT24" s="576" t="s">
        <v>1132</v>
      </c>
      <c r="NOU24" s="576" t="s">
        <v>1132</v>
      </c>
      <c r="NOV24" s="576" t="s">
        <v>1132</v>
      </c>
      <c r="NOW24" s="576" t="s">
        <v>1132</v>
      </c>
      <c r="NOX24" s="576" t="s">
        <v>1132</v>
      </c>
      <c r="NOY24" s="576" t="s">
        <v>1132</v>
      </c>
      <c r="NOZ24" s="576" t="s">
        <v>1132</v>
      </c>
      <c r="NPA24" s="576" t="s">
        <v>1132</v>
      </c>
      <c r="NPB24" s="576" t="s">
        <v>1132</v>
      </c>
      <c r="NPC24" s="576" t="s">
        <v>1132</v>
      </c>
      <c r="NPD24" s="576" t="s">
        <v>1132</v>
      </c>
      <c r="NPE24" s="576" t="s">
        <v>1132</v>
      </c>
      <c r="NPF24" s="576" t="s">
        <v>1132</v>
      </c>
      <c r="NPG24" s="576" t="s">
        <v>1132</v>
      </c>
      <c r="NPH24" s="576" t="s">
        <v>1132</v>
      </c>
      <c r="NPI24" s="576" t="s">
        <v>1132</v>
      </c>
      <c r="NPJ24" s="576" t="s">
        <v>1132</v>
      </c>
      <c r="NPK24" s="576" t="s">
        <v>1132</v>
      </c>
      <c r="NPL24" s="576" t="s">
        <v>1132</v>
      </c>
      <c r="NPM24" s="576" t="s">
        <v>1132</v>
      </c>
      <c r="NPN24" s="576" t="s">
        <v>1132</v>
      </c>
      <c r="NPO24" s="576" t="s">
        <v>1132</v>
      </c>
      <c r="NPP24" s="576" t="s">
        <v>1132</v>
      </c>
      <c r="NPQ24" s="576" t="s">
        <v>1132</v>
      </c>
      <c r="NPR24" s="576" t="s">
        <v>1132</v>
      </c>
      <c r="NPS24" s="576" t="s">
        <v>1132</v>
      </c>
      <c r="NPT24" s="576" t="s">
        <v>1132</v>
      </c>
      <c r="NPU24" s="576" t="s">
        <v>1132</v>
      </c>
      <c r="NPV24" s="576" t="s">
        <v>1132</v>
      </c>
      <c r="NPW24" s="576" t="s">
        <v>1132</v>
      </c>
      <c r="NPX24" s="576" t="s">
        <v>1132</v>
      </c>
      <c r="NPY24" s="576" t="s">
        <v>1132</v>
      </c>
      <c r="NPZ24" s="576" t="s">
        <v>1132</v>
      </c>
      <c r="NQA24" s="576" t="s">
        <v>1132</v>
      </c>
      <c r="NQB24" s="576" t="s">
        <v>1132</v>
      </c>
      <c r="NQC24" s="576" t="s">
        <v>1132</v>
      </c>
      <c r="NQD24" s="576" t="s">
        <v>1132</v>
      </c>
      <c r="NQE24" s="576" t="s">
        <v>1132</v>
      </c>
      <c r="NQF24" s="576" t="s">
        <v>1132</v>
      </c>
      <c r="NQG24" s="576" t="s">
        <v>1132</v>
      </c>
      <c r="NQH24" s="576" t="s">
        <v>1132</v>
      </c>
      <c r="NQI24" s="576" t="s">
        <v>1132</v>
      </c>
      <c r="NQJ24" s="576" t="s">
        <v>1132</v>
      </c>
      <c r="NQK24" s="576" t="s">
        <v>1132</v>
      </c>
      <c r="NQL24" s="576" t="s">
        <v>1132</v>
      </c>
      <c r="NQM24" s="576" t="s">
        <v>1132</v>
      </c>
      <c r="NQN24" s="576" t="s">
        <v>1132</v>
      </c>
      <c r="NQO24" s="576" t="s">
        <v>1132</v>
      </c>
      <c r="NQP24" s="576" t="s">
        <v>1132</v>
      </c>
      <c r="NQQ24" s="576" t="s">
        <v>1132</v>
      </c>
      <c r="NQR24" s="576" t="s">
        <v>1132</v>
      </c>
      <c r="NQS24" s="576" t="s">
        <v>1132</v>
      </c>
      <c r="NQT24" s="576" t="s">
        <v>1132</v>
      </c>
      <c r="NQU24" s="576" t="s">
        <v>1132</v>
      </c>
      <c r="NQV24" s="576" t="s">
        <v>1132</v>
      </c>
      <c r="NQW24" s="576" t="s">
        <v>1132</v>
      </c>
      <c r="NQX24" s="576" t="s">
        <v>1132</v>
      </c>
      <c r="NQY24" s="576" t="s">
        <v>1132</v>
      </c>
      <c r="NQZ24" s="576" t="s">
        <v>1132</v>
      </c>
      <c r="NRA24" s="576" t="s">
        <v>1132</v>
      </c>
      <c r="NRB24" s="576" t="s">
        <v>1132</v>
      </c>
      <c r="NRC24" s="576" t="s">
        <v>1132</v>
      </c>
      <c r="NRD24" s="576" t="s">
        <v>1132</v>
      </c>
      <c r="NRE24" s="576" t="s">
        <v>1132</v>
      </c>
      <c r="NRF24" s="576" t="s">
        <v>1132</v>
      </c>
      <c r="NRG24" s="576" t="s">
        <v>1132</v>
      </c>
      <c r="NRH24" s="576" t="s">
        <v>1132</v>
      </c>
      <c r="NRI24" s="576" t="s">
        <v>1132</v>
      </c>
      <c r="NRJ24" s="576" t="s">
        <v>1132</v>
      </c>
      <c r="NRK24" s="576" t="s">
        <v>1132</v>
      </c>
      <c r="NRL24" s="576" t="s">
        <v>1132</v>
      </c>
      <c r="NRM24" s="576" t="s">
        <v>1132</v>
      </c>
      <c r="NRN24" s="576" t="s">
        <v>1132</v>
      </c>
      <c r="NRO24" s="576" t="s">
        <v>1132</v>
      </c>
      <c r="NRP24" s="576" t="s">
        <v>1132</v>
      </c>
      <c r="NRQ24" s="576" t="s">
        <v>1132</v>
      </c>
      <c r="NRR24" s="576" t="s">
        <v>1132</v>
      </c>
      <c r="NRS24" s="576" t="s">
        <v>1132</v>
      </c>
      <c r="NRT24" s="576" t="s">
        <v>1132</v>
      </c>
      <c r="NRU24" s="576" t="s">
        <v>1132</v>
      </c>
      <c r="NRV24" s="576" t="s">
        <v>1132</v>
      </c>
      <c r="NRW24" s="576" t="s">
        <v>1132</v>
      </c>
      <c r="NRX24" s="576" t="s">
        <v>1132</v>
      </c>
      <c r="NRY24" s="576" t="s">
        <v>1132</v>
      </c>
      <c r="NRZ24" s="576" t="s">
        <v>1132</v>
      </c>
      <c r="NSA24" s="576" t="s">
        <v>1132</v>
      </c>
      <c r="NSB24" s="576" t="s">
        <v>1132</v>
      </c>
      <c r="NSC24" s="576" t="s">
        <v>1132</v>
      </c>
      <c r="NSD24" s="576" t="s">
        <v>1132</v>
      </c>
      <c r="NSE24" s="576" t="s">
        <v>1132</v>
      </c>
      <c r="NSF24" s="576" t="s">
        <v>1132</v>
      </c>
      <c r="NSG24" s="576" t="s">
        <v>1132</v>
      </c>
      <c r="NSH24" s="576" t="s">
        <v>1132</v>
      </c>
      <c r="NSI24" s="576" t="s">
        <v>1132</v>
      </c>
      <c r="NSJ24" s="576" t="s">
        <v>1132</v>
      </c>
      <c r="NSK24" s="576" t="s">
        <v>1132</v>
      </c>
      <c r="NSL24" s="576" t="s">
        <v>1132</v>
      </c>
      <c r="NSM24" s="576" t="s">
        <v>1132</v>
      </c>
      <c r="NSN24" s="576" t="s">
        <v>1132</v>
      </c>
      <c r="NSO24" s="576" t="s">
        <v>1132</v>
      </c>
      <c r="NSP24" s="576" t="s">
        <v>1132</v>
      </c>
      <c r="NSQ24" s="576" t="s">
        <v>1132</v>
      </c>
      <c r="NSR24" s="576" t="s">
        <v>1132</v>
      </c>
      <c r="NSS24" s="576" t="s">
        <v>1132</v>
      </c>
      <c r="NST24" s="576" t="s">
        <v>1132</v>
      </c>
      <c r="NSU24" s="576" t="s">
        <v>1132</v>
      </c>
      <c r="NSV24" s="576" t="s">
        <v>1132</v>
      </c>
      <c r="NSW24" s="576" t="s">
        <v>1132</v>
      </c>
      <c r="NSX24" s="576" t="s">
        <v>1132</v>
      </c>
      <c r="NSY24" s="576" t="s">
        <v>1132</v>
      </c>
      <c r="NSZ24" s="576" t="s">
        <v>1132</v>
      </c>
      <c r="NTA24" s="576" t="s">
        <v>1132</v>
      </c>
      <c r="NTB24" s="576" t="s">
        <v>1132</v>
      </c>
      <c r="NTC24" s="576" t="s">
        <v>1132</v>
      </c>
      <c r="NTD24" s="576" t="s">
        <v>1132</v>
      </c>
      <c r="NTE24" s="576" t="s">
        <v>1132</v>
      </c>
      <c r="NTF24" s="576" t="s">
        <v>1132</v>
      </c>
      <c r="NTG24" s="576" t="s">
        <v>1132</v>
      </c>
      <c r="NTH24" s="576" t="s">
        <v>1132</v>
      </c>
      <c r="NTI24" s="576" t="s">
        <v>1132</v>
      </c>
      <c r="NTJ24" s="576" t="s">
        <v>1132</v>
      </c>
      <c r="NTK24" s="576" t="s">
        <v>1132</v>
      </c>
      <c r="NTL24" s="576" t="s">
        <v>1132</v>
      </c>
      <c r="NTM24" s="576" t="s">
        <v>1132</v>
      </c>
      <c r="NTN24" s="576" t="s">
        <v>1132</v>
      </c>
      <c r="NTO24" s="576" t="s">
        <v>1132</v>
      </c>
      <c r="NTP24" s="576" t="s">
        <v>1132</v>
      </c>
      <c r="NTQ24" s="576" t="s">
        <v>1132</v>
      </c>
      <c r="NTR24" s="576" t="s">
        <v>1132</v>
      </c>
      <c r="NTS24" s="576" t="s">
        <v>1132</v>
      </c>
      <c r="NTT24" s="576" t="s">
        <v>1132</v>
      </c>
      <c r="NTU24" s="576" t="s">
        <v>1132</v>
      </c>
      <c r="NTV24" s="576" t="s">
        <v>1132</v>
      </c>
      <c r="NTW24" s="576" t="s">
        <v>1132</v>
      </c>
      <c r="NTX24" s="576" t="s">
        <v>1132</v>
      </c>
      <c r="NTY24" s="576" t="s">
        <v>1132</v>
      </c>
      <c r="NTZ24" s="576" t="s">
        <v>1132</v>
      </c>
      <c r="NUA24" s="576" t="s">
        <v>1132</v>
      </c>
      <c r="NUB24" s="576" t="s">
        <v>1132</v>
      </c>
      <c r="NUC24" s="576" t="s">
        <v>1132</v>
      </c>
      <c r="NUD24" s="576" t="s">
        <v>1132</v>
      </c>
      <c r="NUE24" s="576" t="s">
        <v>1132</v>
      </c>
      <c r="NUF24" s="576" t="s">
        <v>1132</v>
      </c>
      <c r="NUG24" s="576" t="s">
        <v>1132</v>
      </c>
      <c r="NUH24" s="576" t="s">
        <v>1132</v>
      </c>
      <c r="NUI24" s="576" t="s">
        <v>1132</v>
      </c>
      <c r="NUJ24" s="576" t="s">
        <v>1132</v>
      </c>
      <c r="NUK24" s="576" t="s">
        <v>1132</v>
      </c>
      <c r="NUL24" s="576" t="s">
        <v>1132</v>
      </c>
      <c r="NUM24" s="576" t="s">
        <v>1132</v>
      </c>
      <c r="NUN24" s="576" t="s">
        <v>1132</v>
      </c>
      <c r="NUO24" s="576" t="s">
        <v>1132</v>
      </c>
      <c r="NUP24" s="576" t="s">
        <v>1132</v>
      </c>
      <c r="NUQ24" s="576" t="s">
        <v>1132</v>
      </c>
      <c r="NUR24" s="576" t="s">
        <v>1132</v>
      </c>
      <c r="NUS24" s="576" t="s">
        <v>1132</v>
      </c>
      <c r="NUT24" s="576" t="s">
        <v>1132</v>
      </c>
      <c r="NUU24" s="576" t="s">
        <v>1132</v>
      </c>
      <c r="NUV24" s="576" t="s">
        <v>1132</v>
      </c>
      <c r="NUW24" s="576" t="s">
        <v>1132</v>
      </c>
      <c r="NUX24" s="576" t="s">
        <v>1132</v>
      </c>
      <c r="NUY24" s="576" t="s">
        <v>1132</v>
      </c>
      <c r="NUZ24" s="576" t="s">
        <v>1132</v>
      </c>
      <c r="NVA24" s="576" t="s">
        <v>1132</v>
      </c>
      <c r="NVB24" s="576" t="s">
        <v>1132</v>
      </c>
      <c r="NVC24" s="576" t="s">
        <v>1132</v>
      </c>
      <c r="NVD24" s="576" t="s">
        <v>1132</v>
      </c>
      <c r="NVE24" s="576" t="s">
        <v>1132</v>
      </c>
      <c r="NVF24" s="576" t="s">
        <v>1132</v>
      </c>
      <c r="NVG24" s="576" t="s">
        <v>1132</v>
      </c>
      <c r="NVH24" s="576" t="s">
        <v>1132</v>
      </c>
      <c r="NVI24" s="576" t="s">
        <v>1132</v>
      </c>
      <c r="NVJ24" s="576" t="s">
        <v>1132</v>
      </c>
      <c r="NVK24" s="576" t="s">
        <v>1132</v>
      </c>
      <c r="NVL24" s="576" t="s">
        <v>1132</v>
      </c>
      <c r="NVM24" s="576" t="s">
        <v>1132</v>
      </c>
      <c r="NVN24" s="576" t="s">
        <v>1132</v>
      </c>
      <c r="NVO24" s="576" t="s">
        <v>1132</v>
      </c>
      <c r="NVP24" s="576" t="s">
        <v>1132</v>
      </c>
      <c r="NVQ24" s="576" t="s">
        <v>1132</v>
      </c>
      <c r="NVR24" s="576" t="s">
        <v>1132</v>
      </c>
      <c r="NVS24" s="576" t="s">
        <v>1132</v>
      </c>
      <c r="NVT24" s="576" t="s">
        <v>1132</v>
      </c>
      <c r="NVU24" s="576" t="s">
        <v>1132</v>
      </c>
      <c r="NVV24" s="576" t="s">
        <v>1132</v>
      </c>
      <c r="NVW24" s="576" t="s">
        <v>1132</v>
      </c>
      <c r="NVX24" s="576" t="s">
        <v>1132</v>
      </c>
      <c r="NVY24" s="576" t="s">
        <v>1132</v>
      </c>
      <c r="NVZ24" s="576" t="s">
        <v>1132</v>
      </c>
      <c r="NWA24" s="576" t="s">
        <v>1132</v>
      </c>
      <c r="NWB24" s="576" t="s">
        <v>1132</v>
      </c>
      <c r="NWC24" s="576" t="s">
        <v>1132</v>
      </c>
      <c r="NWD24" s="576" t="s">
        <v>1132</v>
      </c>
      <c r="NWE24" s="576" t="s">
        <v>1132</v>
      </c>
      <c r="NWF24" s="576" t="s">
        <v>1132</v>
      </c>
      <c r="NWG24" s="576" t="s">
        <v>1132</v>
      </c>
      <c r="NWH24" s="576" t="s">
        <v>1132</v>
      </c>
      <c r="NWI24" s="576" t="s">
        <v>1132</v>
      </c>
      <c r="NWJ24" s="576" t="s">
        <v>1132</v>
      </c>
      <c r="NWK24" s="576" t="s">
        <v>1132</v>
      </c>
      <c r="NWL24" s="576" t="s">
        <v>1132</v>
      </c>
      <c r="NWM24" s="576" t="s">
        <v>1132</v>
      </c>
      <c r="NWN24" s="576" t="s">
        <v>1132</v>
      </c>
      <c r="NWO24" s="576" t="s">
        <v>1132</v>
      </c>
      <c r="NWP24" s="576" t="s">
        <v>1132</v>
      </c>
      <c r="NWQ24" s="576" t="s">
        <v>1132</v>
      </c>
      <c r="NWR24" s="576" t="s">
        <v>1132</v>
      </c>
      <c r="NWS24" s="576" t="s">
        <v>1132</v>
      </c>
      <c r="NWT24" s="576" t="s">
        <v>1132</v>
      </c>
      <c r="NWU24" s="576" t="s">
        <v>1132</v>
      </c>
      <c r="NWV24" s="576" t="s">
        <v>1132</v>
      </c>
      <c r="NWW24" s="576" t="s">
        <v>1132</v>
      </c>
      <c r="NWX24" s="576" t="s">
        <v>1132</v>
      </c>
      <c r="NWY24" s="576" t="s">
        <v>1132</v>
      </c>
      <c r="NWZ24" s="576" t="s">
        <v>1132</v>
      </c>
      <c r="NXA24" s="576" t="s">
        <v>1132</v>
      </c>
      <c r="NXB24" s="576" t="s">
        <v>1132</v>
      </c>
      <c r="NXC24" s="576" t="s">
        <v>1132</v>
      </c>
      <c r="NXD24" s="576" t="s">
        <v>1132</v>
      </c>
      <c r="NXE24" s="576" t="s">
        <v>1132</v>
      </c>
      <c r="NXF24" s="576" t="s">
        <v>1132</v>
      </c>
      <c r="NXG24" s="576" t="s">
        <v>1132</v>
      </c>
      <c r="NXH24" s="576" t="s">
        <v>1132</v>
      </c>
      <c r="NXI24" s="576" t="s">
        <v>1132</v>
      </c>
      <c r="NXJ24" s="576" t="s">
        <v>1132</v>
      </c>
      <c r="NXK24" s="576" t="s">
        <v>1132</v>
      </c>
      <c r="NXL24" s="576" t="s">
        <v>1132</v>
      </c>
      <c r="NXM24" s="576" t="s">
        <v>1132</v>
      </c>
      <c r="NXN24" s="576" t="s">
        <v>1132</v>
      </c>
      <c r="NXO24" s="576" t="s">
        <v>1132</v>
      </c>
      <c r="NXP24" s="576" t="s">
        <v>1132</v>
      </c>
      <c r="NXQ24" s="576" t="s">
        <v>1132</v>
      </c>
      <c r="NXR24" s="576" t="s">
        <v>1132</v>
      </c>
      <c r="NXS24" s="576" t="s">
        <v>1132</v>
      </c>
      <c r="NXT24" s="576" t="s">
        <v>1132</v>
      </c>
      <c r="NXU24" s="576" t="s">
        <v>1132</v>
      </c>
      <c r="NXV24" s="576" t="s">
        <v>1132</v>
      </c>
      <c r="NXW24" s="576" t="s">
        <v>1132</v>
      </c>
      <c r="NXX24" s="576" t="s">
        <v>1132</v>
      </c>
      <c r="NXY24" s="576" t="s">
        <v>1132</v>
      </c>
      <c r="NXZ24" s="576" t="s">
        <v>1132</v>
      </c>
      <c r="NYA24" s="576" t="s">
        <v>1132</v>
      </c>
      <c r="NYB24" s="576" t="s">
        <v>1132</v>
      </c>
      <c r="NYC24" s="576" t="s">
        <v>1132</v>
      </c>
      <c r="NYD24" s="576" t="s">
        <v>1132</v>
      </c>
      <c r="NYE24" s="576" t="s">
        <v>1132</v>
      </c>
      <c r="NYF24" s="576" t="s">
        <v>1132</v>
      </c>
      <c r="NYG24" s="576" t="s">
        <v>1132</v>
      </c>
      <c r="NYH24" s="576" t="s">
        <v>1132</v>
      </c>
      <c r="NYI24" s="576" t="s">
        <v>1132</v>
      </c>
      <c r="NYJ24" s="576" t="s">
        <v>1132</v>
      </c>
      <c r="NYK24" s="576" t="s">
        <v>1132</v>
      </c>
      <c r="NYL24" s="576" t="s">
        <v>1132</v>
      </c>
      <c r="NYM24" s="576" t="s">
        <v>1132</v>
      </c>
      <c r="NYN24" s="576" t="s">
        <v>1132</v>
      </c>
      <c r="NYO24" s="576" t="s">
        <v>1132</v>
      </c>
      <c r="NYP24" s="576" t="s">
        <v>1132</v>
      </c>
      <c r="NYQ24" s="576" t="s">
        <v>1132</v>
      </c>
      <c r="NYR24" s="576" t="s">
        <v>1132</v>
      </c>
      <c r="NYS24" s="576" t="s">
        <v>1132</v>
      </c>
      <c r="NYT24" s="576" t="s">
        <v>1132</v>
      </c>
      <c r="NYU24" s="576" t="s">
        <v>1132</v>
      </c>
      <c r="NYV24" s="576" t="s">
        <v>1132</v>
      </c>
      <c r="NYW24" s="576" t="s">
        <v>1132</v>
      </c>
      <c r="NYX24" s="576" t="s">
        <v>1132</v>
      </c>
      <c r="NYY24" s="576" t="s">
        <v>1132</v>
      </c>
      <c r="NYZ24" s="576" t="s">
        <v>1132</v>
      </c>
      <c r="NZA24" s="576" t="s">
        <v>1132</v>
      </c>
      <c r="NZB24" s="576" t="s">
        <v>1132</v>
      </c>
      <c r="NZC24" s="576" t="s">
        <v>1132</v>
      </c>
      <c r="NZD24" s="576" t="s">
        <v>1132</v>
      </c>
      <c r="NZE24" s="576" t="s">
        <v>1132</v>
      </c>
      <c r="NZF24" s="576" t="s">
        <v>1132</v>
      </c>
      <c r="NZG24" s="576" t="s">
        <v>1132</v>
      </c>
      <c r="NZH24" s="576" t="s">
        <v>1132</v>
      </c>
      <c r="NZI24" s="576" t="s">
        <v>1132</v>
      </c>
      <c r="NZJ24" s="576" t="s">
        <v>1132</v>
      </c>
      <c r="NZK24" s="576" t="s">
        <v>1132</v>
      </c>
      <c r="NZL24" s="576" t="s">
        <v>1132</v>
      </c>
      <c r="NZM24" s="576" t="s">
        <v>1132</v>
      </c>
      <c r="NZN24" s="576" t="s">
        <v>1132</v>
      </c>
      <c r="NZO24" s="576" t="s">
        <v>1132</v>
      </c>
      <c r="NZP24" s="576" t="s">
        <v>1132</v>
      </c>
      <c r="NZQ24" s="576" t="s">
        <v>1132</v>
      </c>
      <c r="NZR24" s="576" t="s">
        <v>1132</v>
      </c>
      <c r="NZS24" s="576" t="s">
        <v>1132</v>
      </c>
      <c r="NZT24" s="576" t="s">
        <v>1132</v>
      </c>
      <c r="NZU24" s="576" t="s">
        <v>1132</v>
      </c>
      <c r="NZV24" s="576" t="s">
        <v>1132</v>
      </c>
      <c r="NZW24" s="576" t="s">
        <v>1132</v>
      </c>
      <c r="NZX24" s="576" t="s">
        <v>1132</v>
      </c>
      <c r="NZY24" s="576" t="s">
        <v>1132</v>
      </c>
      <c r="NZZ24" s="576" t="s">
        <v>1132</v>
      </c>
      <c r="OAA24" s="576" t="s">
        <v>1132</v>
      </c>
      <c r="OAB24" s="576" t="s">
        <v>1132</v>
      </c>
      <c r="OAC24" s="576" t="s">
        <v>1132</v>
      </c>
      <c r="OAD24" s="576" t="s">
        <v>1132</v>
      </c>
      <c r="OAE24" s="576" t="s">
        <v>1132</v>
      </c>
      <c r="OAF24" s="576" t="s">
        <v>1132</v>
      </c>
      <c r="OAG24" s="576" t="s">
        <v>1132</v>
      </c>
      <c r="OAH24" s="576" t="s">
        <v>1132</v>
      </c>
      <c r="OAI24" s="576" t="s">
        <v>1132</v>
      </c>
      <c r="OAJ24" s="576" t="s">
        <v>1132</v>
      </c>
      <c r="OAK24" s="576" t="s">
        <v>1132</v>
      </c>
      <c r="OAL24" s="576" t="s">
        <v>1132</v>
      </c>
      <c r="OAM24" s="576" t="s">
        <v>1132</v>
      </c>
      <c r="OAN24" s="576" t="s">
        <v>1132</v>
      </c>
      <c r="OAO24" s="576" t="s">
        <v>1132</v>
      </c>
      <c r="OAP24" s="576" t="s">
        <v>1132</v>
      </c>
      <c r="OAQ24" s="576" t="s">
        <v>1132</v>
      </c>
      <c r="OAR24" s="576" t="s">
        <v>1132</v>
      </c>
      <c r="OAS24" s="576" t="s">
        <v>1132</v>
      </c>
      <c r="OAT24" s="576" t="s">
        <v>1132</v>
      </c>
      <c r="OAU24" s="576" t="s">
        <v>1132</v>
      </c>
      <c r="OAV24" s="576" t="s">
        <v>1132</v>
      </c>
      <c r="OAW24" s="576" t="s">
        <v>1132</v>
      </c>
      <c r="OAX24" s="576" t="s">
        <v>1132</v>
      </c>
      <c r="OAY24" s="576" t="s">
        <v>1132</v>
      </c>
      <c r="OAZ24" s="576" t="s">
        <v>1132</v>
      </c>
      <c r="OBA24" s="576" t="s">
        <v>1132</v>
      </c>
      <c r="OBB24" s="576" t="s">
        <v>1132</v>
      </c>
      <c r="OBC24" s="576" t="s">
        <v>1132</v>
      </c>
      <c r="OBD24" s="576" t="s">
        <v>1132</v>
      </c>
      <c r="OBE24" s="576" t="s">
        <v>1132</v>
      </c>
      <c r="OBF24" s="576" t="s">
        <v>1132</v>
      </c>
      <c r="OBG24" s="576" t="s">
        <v>1132</v>
      </c>
      <c r="OBH24" s="576" t="s">
        <v>1132</v>
      </c>
      <c r="OBI24" s="576" t="s">
        <v>1132</v>
      </c>
      <c r="OBJ24" s="576" t="s">
        <v>1132</v>
      </c>
      <c r="OBK24" s="576" t="s">
        <v>1132</v>
      </c>
      <c r="OBL24" s="576" t="s">
        <v>1132</v>
      </c>
      <c r="OBM24" s="576" t="s">
        <v>1132</v>
      </c>
      <c r="OBN24" s="576" t="s">
        <v>1132</v>
      </c>
      <c r="OBO24" s="576" t="s">
        <v>1132</v>
      </c>
      <c r="OBP24" s="576" t="s">
        <v>1132</v>
      </c>
      <c r="OBQ24" s="576" t="s">
        <v>1132</v>
      </c>
      <c r="OBR24" s="576" t="s">
        <v>1132</v>
      </c>
      <c r="OBS24" s="576" t="s">
        <v>1132</v>
      </c>
      <c r="OBT24" s="576" t="s">
        <v>1132</v>
      </c>
      <c r="OBU24" s="576" t="s">
        <v>1132</v>
      </c>
      <c r="OBV24" s="576" t="s">
        <v>1132</v>
      </c>
      <c r="OBW24" s="576" t="s">
        <v>1132</v>
      </c>
      <c r="OBX24" s="576" t="s">
        <v>1132</v>
      </c>
      <c r="OBY24" s="576" t="s">
        <v>1132</v>
      </c>
      <c r="OBZ24" s="576" t="s">
        <v>1132</v>
      </c>
      <c r="OCA24" s="576" t="s">
        <v>1132</v>
      </c>
      <c r="OCB24" s="576" t="s">
        <v>1132</v>
      </c>
      <c r="OCC24" s="576" t="s">
        <v>1132</v>
      </c>
      <c r="OCD24" s="576" t="s">
        <v>1132</v>
      </c>
      <c r="OCE24" s="576" t="s">
        <v>1132</v>
      </c>
      <c r="OCF24" s="576" t="s">
        <v>1132</v>
      </c>
      <c r="OCG24" s="576" t="s">
        <v>1132</v>
      </c>
      <c r="OCH24" s="576" t="s">
        <v>1132</v>
      </c>
      <c r="OCI24" s="576" t="s">
        <v>1132</v>
      </c>
      <c r="OCJ24" s="576" t="s">
        <v>1132</v>
      </c>
      <c r="OCK24" s="576" t="s">
        <v>1132</v>
      </c>
      <c r="OCL24" s="576" t="s">
        <v>1132</v>
      </c>
      <c r="OCM24" s="576" t="s">
        <v>1132</v>
      </c>
      <c r="OCN24" s="576" t="s">
        <v>1132</v>
      </c>
      <c r="OCO24" s="576" t="s">
        <v>1132</v>
      </c>
      <c r="OCP24" s="576" t="s">
        <v>1132</v>
      </c>
      <c r="OCQ24" s="576" t="s">
        <v>1132</v>
      </c>
      <c r="OCR24" s="576" t="s">
        <v>1132</v>
      </c>
      <c r="OCS24" s="576" t="s">
        <v>1132</v>
      </c>
      <c r="OCT24" s="576" t="s">
        <v>1132</v>
      </c>
      <c r="OCU24" s="576" t="s">
        <v>1132</v>
      </c>
      <c r="OCV24" s="576" t="s">
        <v>1132</v>
      </c>
      <c r="OCW24" s="576" t="s">
        <v>1132</v>
      </c>
      <c r="OCX24" s="576" t="s">
        <v>1132</v>
      </c>
      <c r="OCY24" s="576" t="s">
        <v>1132</v>
      </c>
      <c r="OCZ24" s="576" t="s">
        <v>1132</v>
      </c>
      <c r="ODA24" s="576" t="s">
        <v>1132</v>
      </c>
      <c r="ODB24" s="576" t="s">
        <v>1132</v>
      </c>
      <c r="ODC24" s="576" t="s">
        <v>1132</v>
      </c>
      <c r="ODD24" s="576" t="s">
        <v>1132</v>
      </c>
      <c r="ODE24" s="576" t="s">
        <v>1132</v>
      </c>
      <c r="ODF24" s="576" t="s">
        <v>1132</v>
      </c>
      <c r="ODG24" s="576" t="s">
        <v>1132</v>
      </c>
      <c r="ODH24" s="576" t="s">
        <v>1132</v>
      </c>
      <c r="ODI24" s="576" t="s">
        <v>1132</v>
      </c>
      <c r="ODJ24" s="576" t="s">
        <v>1132</v>
      </c>
      <c r="ODK24" s="576" t="s">
        <v>1132</v>
      </c>
      <c r="ODL24" s="576" t="s">
        <v>1132</v>
      </c>
      <c r="ODM24" s="576" t="s">
        <v>1132</v>
      </c>
      <c r="ODN24" s="576" t="s">
        <v>1132</v>
      </c>
      <c r="ODO24" s="576" t="s">
        <v>1132</v>
      </c>
      <c r="ODP24" s="576" t="s">
        <v>1132</v>
      </c>
      <c r="ODQ24" s="576" t="s">
        <v>1132</v>
      </c>
      <c r="ODR24" s="576" t="s">
        <v>1132</v>
      </c>
      <c r="ODS24" s="576" t="s">
        <v>1132</v>
      </c>
      <c r="ODT24" s="576" t="s">
        <v>1132</v>
      </c>
      <c r="ODU24" s="576" t="s">
        <v>1132</v>
      </c>
      <c r="ODV24" s="576" t="s">
        <v>1132</v>
      </c>
      <c r="ODW24" s="576" t="s">
        <v>1132</v>
      </c>
      <c r="ODX24" s="576" t="s">
        <v>1132</v>
      </c>
      <c r="ODY24" s="576" t="s">
        <v>1132</v>
      </c>
      <c r="ODZ24" s="576" t="s">
        <v>1132</v>
      </c>
      <c r="OEA24" s="576" t="s">
        <v>1132</v>
      </c>
      <c r="OEB24" s="576" t="s">
        <v>1132</v>
      </c>
      <c r="OEC24" s="576" t="s">
        <v>1132</v>
      </c>
      <c r="OED24" s="576" t="s">
        <v>1132</v>
      </c>
      <c r="OEE24" s="576" t="s">
        <v>1132</v>
      </c>
      <c r="OEF24" s="576" t="s">
        <v>1132</v>
      </c>
      <c r="OEG24" s="576" t="s">
        <v>1132</v>
      </c>
      <c r="OEH24" s="576" t="s">
        <v>1132</v>
      </c>
      <c r="OEI24" s="576" t="s">
        <v>1132</v>
      </c>
      <c r="OEJ24" s="576" t="s">
        <v>1132</v>
      </c>
      <c r="OEK24" s="576" t="s">
        <v>1132</v>
      </c>
      <c r="OEL24" s="576" t="s">
        <v>1132</v>
      </c>
      <c r="OEM24" s="576" t="s">
        <v>1132</v>
      </c>
      <c r="OEN24" s="576" t="s">
        <v>1132</v>
      </c>
      <c r="OEO24" s="576" t="s">
        <v>1132</v>
      </c>
      <c r="OEP24" s="576" t="s">
        <v>1132</v>
      </c>
      <c r="OEQ24" s="576" t="s">
        <v>1132</v>
      </c>
      <c r="OER24" s="576" t="s">
        <v>1132</v>
      </c>
      <c r="OES24" s="576" t="s">
        <v>1132</v>
      </c>
      <c r="OET24" s="576" t="s">
        <v>1132</v>
      </c>
      <c r="OEU24" s="576" t="s">
        <v>1132</v>
      </c>
      <c r="OEV24" s="576" t="s">
        <v>1132</v>
      </c>
      <c r="OEW24" s="576" t="s">
        <v>1132</v>
      </c>
      <c r="OEX24" s="576" t="s">
        <v>1132</v>
      </c>
      <c r="OEY24" s="576" t="s">
        <v>1132</v>
      </c>
      <c r="OEZ24" s="576" t="s">
        <v>1132</v>
      </c>
      <c r="OFA24" s="576" t="s">
        <v>1132</v>
      </c>
      <c r="OFB24" s="576" t="s">
        <v>1132</v>
      </c>
      <c r="OFC24" s="576" t="s">
        <v>1132</v>
      </c>
      <c r="OFD24" s="576" t="s">
        <v>1132</v>
      </c>
      <c r="OFE24" s="576" t="s">
        <v>1132</v>
      </c>
      <c r="OFF24" s="576" t="s">
        <v>1132</v>
      </c>
      <c r="OFG24" s="576" t="s">
        <v>1132</v>
      </c>
      <c r="OFH24" s="576" t="s">
        <v>1132</v>
      </c>
      <c r="OFI24" s="576" t="s">
        <v>1132</v>
      </c>
      <c r="OFJ24" s="576" t="s">
        <v>1132</v>
      </c>
      <c r="OFK24" s="576" t="s">
        <v>1132</v>
      </c>
      <c r="OFL24" s="576" t="s">
        <v>1132</v>
      </c>
      <c r="OFM24" s="576" t="s">
        <v>1132</v>
      </c>
      <c r="OFN24" s="576" t="s">
        <v>1132</v>
      </c>
      <c r="OFO24" s="576" t="s">
        <v>1132</v>
      </c>
      <c r="OFP24" s="576" t="s">
        <v>1132</v>
      </c>
      <c r="OFQ24" s="576" t="s">
        <v>1132</v>
      </c>
      <c r="OFR24" s="576" t="s">
        <v>1132</v>
      </c>
      <c r="OFS24" s="576" t="s">
        <v>1132</v>
      </c>
      <c r="OFT24" s="576" t="s">
        <v>1132</v>
      </c>
      <c r="OFU24" s="576" t="s">
        <v>1132</v>
      </c>
      <c r="OFV24" s="576" t="s">
        <v>1132</v>
      </c>
      <c r="OFW24" s="576" t="s">
        <v>1132</v>
      </c>
      <c r="OFX24" s="576" t="s">
        <v>1132</v>
      </c>
      <c r="OFY24" s="576" t="s">
        <v>1132</v>
      </c>
      <c r="OFZ24" s="576" t="s">
        <v>1132</v>
      </c>
      <c r="OGA24" s="576" t="s">
        <v>1132</v>
      </c>
      <c r="OGB24" s="576" t="s">
        <v>1132</v>
      </c>
      <c r="OGC24" s="576" t="s">
        <v>1132</v>
      </c>
      <c r="OGD24" s="576" t="s">
        <v>1132</v>
      </c>
      <c r="OGE24" s="576" t="s">
        <v>1132</v>
      </c>
      <c r="OGF24" s="576" t="s">
        <v>1132</v>
      </c>
      <c r="OGG24" s="576" t="s">
        <v>1132</v>
      </c>
      <c r="OGH24" s="576" t="s">
        <v>1132</v>
      </c>
      <c r="OGI24" s="576" t="s">
        <v>1132</v>
      </c>
      <c r="OGJ24" s="576" t="s">
        <v>1132</v>
      </c>
      <c r="OGK24" s="576" t="s">
        <v>1132</v>
      </c>
      <c r="OGL24" s="576" t="s">
        <v>1132</v>
      </c>
      <c r="OGM24" s="576" t="s">
        <v>1132</v>
      </c>
      <c r="OGN24" s="576" t="s">
        <v>1132</v>
      </c>
      <c r="OGO24" s="576" t="s">
        <v>1132</v>
      </c>
      <c r="OGP24" s="576" t="s">
        <v>1132</v>
      </c>
      <c r="OGQ24" s="576" t="s">
        <v>1132</v>
      </c>
      <c r="OGR24" s="576" t="s">
        <v>1132</v>
      </c>
      <c r="OGS24" s="576" t="s">
        <v>1132</v>
      </c>
      <c r="OGT24" s="576" t="s">
        <v>1132</v>
      </c>
      <c r="OGU24" s="576" t="s">
        <v>1132</v>
      </c>
      <c r="OGV24" s="576" t="s">
        <v>1132</v>
      </c>
      <c r="OGW24" s="576" t="s">
        <v>1132</v>
      </c>
      <c r="OGX24" s="576" t="s">
        <v>1132</v>
      </c>
      <c r="OGY24" s="576" t="s">
        <v>1132</v>
      </c>
      <c r="OGZ24" s="576" t="s">
        <v>1132</v>
      </c>
      <c r="OHA24" s="576" t="s">
        <v>1132</v>
      </c>
      <c r="OHB24" s="576" t="s">
        <v>1132</v>
      </c>
      <c r="OHC24" s="576" t="s">
        <v>1132</v>
      </c>
      <c r="OHD24" s="576" t="s">
        <v>1132</v>
      </c>
      <c r="OHE24" s="576" t="s">
        <v>1132</v>
      </c>
      <c r="OHF24" s="576" t="s">
        <v>1132</v>
      </c>
      <c r="OHG24" s="576" t="s">
        <v>1132</v>
      </c>
      <c r="OHH24" s="576" t="s">
        <v>1132</v>
      </c>
      <c r="OHI24" s="576" t="s">
        <v>1132</v>
      </c>
      <c r="OHJ24" s="576" t="s">
        <v>1132</v>
      </c>
      <c r="OHK24" s="576" t="s">
        <v>1132</v>
      </c>
      <c r="OHL24" s="576" t="s">
        <v>1132</v>
      </c>
      <c r="OHM24" s="576" t="s">
        <v>1132</v>
      </c>
      <c r="OHN24" s="576" t="s">
        <v>1132</v>
      </c>
      <c r="OHO24" s="576" t="s">
        <v>1132</v>
      </c>
      <c r="OHP24" s="576" t="s">
        <v>1132</v>
      </c>
      <c r="OHQ24" s="576" t="s">
        <v>1132</v>
      </c>
      <c r="OHR24" s="576" t="s">
        <v>1132</v>
      </c>
      <c r="OHS24" s="576" t="s">
        <v>1132</v>
      </c>
      <c r="OHT24" s="576" t="s">
        <v>1132</v>
      </c>
      <c r="OHU24" s="576" t="s">
        <v>1132</v>
      </c>
      <c r="OHV24" s="576" t="s">
        <v>1132</v>
      </c>
      <c r="OHW24" s="576" t="s">
        <v>1132</v>
      </c>
      <c r="OHX24" s="576" t="s">
        <v>1132</v>
      </c>
      <c r="OHY24" s="576" t="s">
        <v>1132</v>
      </c>
      <c r="OHZ24" s="576" t="s">
        <v>1132</v>
      </c>
      <c r="OIA24" s="576" t="s">
        <v>1132</v>
      </c>
      <c r="OIB24" s="576" t="s">
        <v>1132</v>
      </c>
      <c r="OIC24" s="576" t="s">
        <v>1132</v>
      </c>
      <c r="OID24" s="576" t="s">
        <v>1132</v>
      </c>
      <c r="OIE24" s="576" t="s">
        <v>1132</v>
      </c>
      <c r="OIF24" s="576" t="s">
        <v>1132</v>
      </c>
      <c r="OIG24" s="576" t="s">
        <v>1132</v>
      </c>
      <c r="OIH24" s="576" t="s">
        <v>1132</v>
      </c>
      <c r="OII24" s="576" t="s">
        <v>1132</v>
      </c>
      <c r="OIJ24" s="576" t="s">
        <v>1132</v>
      </c>
      <c r="OIK24" s="576" t="s">
        <v>1132</v>
      </c>
      <c r="OIL24" s="576" t="s">
        <v>1132</v>
      </c>
      <c r="OIM24" s="576" t="s">
        <v>1132</v>
      </c>
      <c r="OIN24" s="576" t="s">
        <v>1132</v>
      </c>
      <c r="OIO24" s="576" t="s">
        <v>1132</v>
      </c>
      <c r="OIP24" s="576" t="s">
        <v>1132</v>
      </c>
      <c r="OIQ24" s="576" t="s">
        <v>1132</v>
      </c>
      <c r="OIR24" s="576" t="s">
        <v>1132</v>
      </c>
      <c r="OIS24" s="576" t="s">
        <v>1132</v>
      </c>
      <c r="OIT24" s="576" t="s">
        <v>1132</v>
      </c>
      <c r="OIU24" s="576" t="s">
        <v>1132</v>
      </c>
      <c r="OIV24" s="576" t="s">
        <v>1132</v>
      </c>
      <c r="OIW24" s="576" t="s">
        <v>1132</v>
      </c>
      <c r="OIX24" s="576" t="s">
        <v>1132</v>
      </c>
      <c r="OIY24" s="576" t="s">
        <v>1132</v>
      </c>
      <c r="OIZ24" s="576" t="s">
        <v>1132</v>
      </c>
      <c r="OJA24" s="576" t="s">
        <v>1132</v>
      </c>
      <c r="OJB24" s="576" t="s">
        <v>1132</v>
      </c>
      <c r="OJC24" s="576" t="s">
        <v>1132</v>
      </c>
      <c r="OJD24" s="576" t="s">
        <v>1132</v>
      </c>
      <c r="OJE24" s="576" t="s">
        <v>1132</v>
      </c>
      <c r="OJF24" s="576" t="s">
        <v>1132</v>
      </c>
      <c r="OJG24" s="576" t="s">
        <v>1132</v>
      </c>
      <c r="OJH24" s="576" t="s">
        <v>1132</v>
      </c>
      <c r="OJI24" s="576" t="s">
        <v>1132</v>
      </c>
      <c r="OJJ24" s="576" t="s">
        <v>1132</v>
      </c>
      <c r="OJK24" s="576" t="s">
        <v>1132</v>
      </c>
      <c r="OJL24" s="576" t="s">
        <v>1132</v>
      </c>
      <c r="OJM24" s="576" t="s">
        <v>1132</v>
      </c>
      <c r="OJN24" s="576" t="s">
        <v>1132</v>
      </c>
      <c r="OJO24" s="576" t="s">
        <v>1132</v>
      </c>
      <c r="OJP24" s="576" t="s">
        <v>1132</v>
      </c>
      <c r="OJQ24" s="576" t="s">
        <v>1132</v>
      </c>
      <c r="OJR24" s="576" t="s">
        <v>1132</v>
      </c>
      <c r="OJS24" s="576" t="s">
        <v>1132</v>
      </c>
      <c r="OJT24" s="576" t="s">
        <v>1132</v>
      </c>
      <c r="OJU24" s="576" t="s">
        <v>1132</v>
      </c>
      <c r="OJV24" s="576" t="s">
        <v>1132</v>
      </c>
      <c r="OJW24" s="576" t="s">
        <v>1132</v>
      </c>
      <c r="OJX24" s="576" t="s">
        <v>1132</v>
      </c>
      <c r="OJY24" s="576" t="s">
        <v>1132</v>
      </c>
      <c r="OJZ24" s="576" t="s">
        <v>1132</v>
      </c>
      <c r="OKA24" s="576" t="s">
        <v>1132</v>
      </c>
      <c r="OKB24" s="576" t="s">
        <v>1132</v>
      </c>
      <c r="OKC24" s="576" t="s">
        <v>1132</v>
      </c>
      <c r="OKD24" s="576" t="s">
        <v>1132</v>
      </c>
      <c r="OKE24" s="576" t="s">
        <v>1132</v>
      </c>
      <c r="OKF24" s="576" t="s">
        <v>1132</v>
      </c>
      <c r="OKG24" s="576" t="s">
        <v>1132</v>
      </c>
      <c r="OKH24" s="576" t="s">
        <v>1132</v>
      </c>
      <c r="OKI24" s="576" t="s">
        <v>1132</v>
      </c>
      <c r="OKJ24" s="576" t="s">
        <v>1132</v>
      </c>
      <c r="OKK24" s="576" t="s">
        <v>1132</v>
      </c>
      <c r="OKL24" s="576" t="s">
        <v>1132</v>
      </c>
      <c r="OKM24" s="576" t="s">
        <v>1132</v>
      </c>
      <c r="OKN24" s="576" t="s">
        <v>1132</v>
      </c>
      <c r="OKO24" s="576" t="s">
        <v>1132</v>
      </c>
      <c r="OKP24" s="576" t="s">
        <v>1132</v>
      </c>
      <c r="OKQ24" s="576" t="s">
        <v>1132</v>
      </c>
      <c r="OKR24" s="576" t="s">
        <v>1132</v>
      </c>
      <c r="OKS24" s="576" t="s">
        <v>1132</v>
      </c>
      <c r="OKT24" s="576" t="s">
        <v>1132</v>
      </c>
      <c r="OKU24" s="576" t="s">
        <v>1132</v>
      </c>
      <c r="OKV24" s="576" t="s">
        <v>1132</v>
      </c>
      <c r="OKW24" s="576" t="s">
        <v>1132</v>
      </c>
      <c r="OKX24" s="576" t="s">
        <v>1132</v>
      </c>
      <c r="OKY24" s="576" t="s">
        <v>1132</v>
      </c>
      <c r="OKZ24" s="576" t="s">
        <v>1132</v>
      </c>
      <c r="OLA24" s="576" t="s">
        <v>1132</v>
      </c>
      <c r="OLB24" s="576" t="s">
        <v>1132</v>
      </c>
      <c r="OLC24" s="576" t="s">
        <v>1132</v>
      </c>
      <c r="OLD24" s="576" t="s">
        <v>1132</v>
      </c>
      <c r="OLE24" s="576" t="s">
        <v>1132</v>
      </c>
      <c r="OLF24" s="576" t="s">
        <v>1132</v>
      </c>
      <c r="OLG24" s="576" t="s">
        <v>1132</v>
      </c>
      <c r="OLH24" s="576" t="s">
        <v>1132</v>
      </c>
      <c r="OLI24" s="576" t="s">
        <v>1132</v>
      </c>
      <c r="OLJ24" s="576" t="s">
        <v>1132</v>
      </c>
      <c r="OLK24" s="576" t="s">
        <v>1132</v>
      </c>
      <c r="OLL24" s="576" t="s">
        <v>1132</v>
      </c>
      <c r="OLM24" s="576" t="s">
        <v>1132</v>
      </c>
      <c r="OLN24" s="576" t="s">
        <v>1132</v>
      </c>
      <c r="OLO24" s="576" t="s">
        <v>1132</v>
      </c>
      <c r="OLP24" s="576" t="s">
        <v>1132</v>
      </c>
      <c r="OLQ24" s="576" t="s">
        <v>1132</v>
      </c>
      <c r="OLR24" s="576" t="s">
        <v>1132</v>
      </c>
      <c r="OLS24" s="576" t="s">
        <v>1132</v>
      </c>
      <c r="OLT24" s="576" t="s">
        <v>1132</v>
      </c>
      <c r="OLU24" s="576" t="s">
        <v>1132</v>
      </c>
      <c r="OLV24" s="576" t="s">
        <v>1132</v>
      </c>
      <c r="OLW24" s="576" t="s">
        <v>1132</v>
      </c>
      <c r="OLX24" s="576" t="s">
        <v>1132</v>
      </c>
      <c r="OLY24" s="576" t="s">
        <v>1132</v>
      </c>
      <c r="OLZ24" s="576" t="s">
        <v>1132</v>
      </c>
      <c r="OMA24" s="576" t="s">
        <v>1132</v>
      </c>
      <c r="OMB24" s="576" t="s">
        <v>1132</v>
      </c>
      <c r="OMC24" s="576" t="s">
        <v>1132</v>
      </c>
      <c r="OMD24" s="576" t="s">
        <v>1132</v>
      </c>
      <c r="OME24" s="576" t="s">
        <v>1132</v>
      </c>
      <c r="OMF24" s="576" t="s">
        <v>1132</v>
      </c>
      <c r="OMG24" s="576" t="s">
        <v>1132</v>
      </c>
      <c r="OMH24" s="576" t="s">
        <v>1132</v>
      </c>
      <c r="OMI24" s="576" t="s">
        <v>1132</v>
      </c>
      <c r="OMJ24" s="576" t="s">
        <v>1132</v>
      </c>
      <c r="OMK24" s="576" t="s">
        <v>1132</v>
      </c>
      <c r="OML24" s="576" t="s">
        <v>1132</v>
      </c>
      <c r="OMM24" s="576" t="s">
        <v>1132</v>
      </c>
      <c r="OMN24" s="576" t="s">
        <v>1132</v>
      </c>
      <c r="OMO24" s="576" t="s">
        <v>1132</v>
      </c>
      <c r="OMP24" s="576" t="s">
        <v>1132</v>
      </c>
      <c r="OMQ24" s="576" t="s">
        <v>1132</v>
      </c>
      <c r="OMR24" s="576" t="s">
        <v>1132</v>
      </c>
      <c r="OMS24" s="576" t="s">
        <v>1132</v>
      </c>
      <c r="OMT24" s="576" t="s">
        <v>1132</v>
      </c>
      <c r="OMU24" s="576" t="s">
        <v>1132</v>
      </c>
      <c r="OMV24" s="576" t="s">
        <v>1132</v>
      </c>
      <c r="OMW24" s="576" t="s">
        <v>1132</v>
      </c>
      <c r="OMX24" s="576" t="s">
        <v>1132</v>
      </c>
      <c r="OMY24" s="576" t="s">
        <v>1132</v>
      </c>
      <c r="OMZ24" s="576" t="s">
        <v>1132</v>
      </c>
      <c r="ONA24" s="576" t="s">
        <v>1132</v>
      </c>
      <c r="ONB24" s="576" t="s">
        <v>1132</v>
      </c>
      <c r="ONC24" s="576" t="s">
        <v>1132</v>
      </c>
      <c r="OND24" s="576" t="s">
        <v>1132</v>
      </c>
      <c r="ONE24" s="576" t="s">
        <v>1132</v>
      </c>
      <c r="ONF24" s="576" t="s">
        <v>1132</v>
      </c>
      <c r="ONG24" s="576" t="s">
        <v>1132</v>
      </c>
      <c r="ONH24" s="576" t="s">
        <v>1132</v>
      </c>
      <c r="ONI24" s="576" t="s">
        <v>1132</v>
      </c>
      <c r="ONJ24" s="576" t="s">
        <v>1132</v>
      </c>
      <c r="ONK24" s="576" t="s">
        <v>1132</v>
      </c>
      <c r="ONL24" s="576" t="s">
        <v>1132</v>
      </c>
      <c r="ONM24" s="576" t="s">
        <v>1132</v>
      </c>
      <c r="ONN24" s="576" t="s">
        <v>1132</v>
      </c>
      <c r="ONO24" s="576" t="s">
        <v>1132</v>
      </c>
      <c r="ONP24" s="576" t="s">
        <v>1132</v>
      </c>
      <c r="ONQ24" s="576" t="s">
        <v>1132</v>
      </c>
      <c r="ONR24" s="576" t="s">
        <v>1132</v>
      </c>
      <c r="ONS24" s="576" t="s">
        <v>1132</v>
      </c>
      <c r="ONT24" s="576" t="s">
        <v>1132</v>
      </c>
      <c r="ONU24" s="576" t="s">
        <v>1132</v>
      </c>
      <c r="ONV24" s="576" t="s">
        <v>1132</v>
      </c>
      <c r="ONW24" s="576" t="s">
        <v>1132</v>
      </c>
      <c r="ONX24" s="576" t="s">
        <v>1132</v>
      </c>
      <c r="ONY24" s="576" t="s">
        <v>1132</v>
      </c>
      <c r="ONZ24" s="576" t="s">
        <v>1132</v>
      </c>
      <c r="OOA24" s="576" t="s">
        <v>1132</v>
      </c>
      <c r="OOB24" s="576" t="s">
        <v>1132</v>
      </c>
      <c r="OOC24" s="576" t="s">
        <v>1132</v>
      </c>
      <c r="OOD24" s="576" t="s">
        <v>1132</v>
      </c>
      <c r="OOE24" s="576" t="s">
        <v>1132</v>
      </c>
      <c r="OOF24" s="576" t="s">
        <v>1132</v>
      </c>
      <c r="OOG24" s="576" t="s">
        <v>1132</v>
      </c>
      <c r="OOH24" s="576" t="s">
        <v>1132</v>
      </c>
      <c r="OOI24" s="576" t="s">
        <v>1132</v>
      </c>
      <c r="OOJ24" s="576" t="s">
        <v>1132</v>
      </c>
      <c r="OOK24" s="576" t="s">
        <v>1132</v>
      </c>
      <c r="OOL24" s="576" t="s">
        <v>1132</v>
      </c>
      <c r="OOM24" s="576" t="s">
        <v>1132</v>
      </c>
      <c r="OON24" s="576" t="s">
        <v>1132</v>
      </c>
      <c r="OOO24" s="576" t="s">
        <v>1132</v>
      </c>
      <c r="OOP24" s="576" t="s">
        <v>1132</v>
      </c>
      <c r="OOQ24" s="576" t="s">
        <v>1132</v>
      </c>
      <c r="OOR24" s="576" t="s">
        <v>1132</v>
      </c>
      <c r="OOS24" s="576" t="s">
        <v>1132</v>
      </c>
      <c r="OOT24" s="576" t="s">
        <v>1132</v>
      </c>
      <c r="OOU24" s="576" t="s">
        <v>1132</v>
      </c>
      <c r="OOV24" s="576" t="s">
        <v>1132</v>
      </c>
      <c r="OOW24" s="576" t="s">
        <v>1132</v>
      </c>
      <c r="OOX24" s="576" t="s">
        <v>1132</v>
      </c>
      <c r="OOY24" s="576" t="s">
        <v>1132</v>
      </c>
      <c r="OOZ24" s="576" t="s">
        <v>1132</v>
      </c>
      <c r="OPA24" s="576" t="s">
        <v>1132</v>
      </c>
      <c r="OPB24" s="576" t="s">
        <v>1132</v>
      </c>
      <c r="OPC24" s="576" t="s">
        <v>1132</v>
      </c>
      <c r="OPD24" s="576" t="s">
        <v>1132</v>
      </c>
      <c r="OPE24" s="576" t="s">
        <v>1132</v>
      </c>
      <c r="OPF24" s="576" t="s">
        <v>1132</v>
      </c>
      <c r="OPG24" s="576" t="s">
        <v>1132</v>
      </c>
      <c r="OPH24" s="576" t="s">
        <v>1132</v>
      </c>
      <c r="OPI24" s="576" t="s">
        <v>1132</v>
      </c>
      <c r="OPJ24" s="576" t="s">
        <v>1132</v>
      </c>
      <c r="OPK24" s="576" t="s">
        <v>1132</v>
      </c>
      <c r="OPL24" s="576" t="s">
        <v>1132</v>
      </c>
      <c r="OPM24" s="576" t="s">
        <v>1132</v>
      </c>
      <c r="OPN24" s="576" t="s">
        <v>1132</v>
      </c>
      <c r="OPO24" s="576" t="s">
        <v>1132</v>
      </c>
      <c r="OPP24" s="576" t="s">
        <v>1132</v>
      </c>
      <c r="OPQ24" s="576" t="s">
        <v>1132</v>
      </c>
      <c r="OPR24" s="576" t="s">
        <v>1132</v>
      </c>
      <c r="OPS24" s="576" t="s">
        <v>1132</v>
      </c>
      <c r="OPT24" s="576" t="s">
        <v>1132</v>
      </c>
      <c r="OPU24" s="576" t="s">
        <v>1132</v>
      </c>
      <c r="OPV24" s="576" t="s">
        <v>1132</v>
      </c>
      <c r="OPW24" s="576" t="s">
        <v>1132</v>
      </c>
      <c r="OPX24" s="576" t="s">
        <v>1132</v>
      </c>
      <c r="OPY24" s="576" t="s">
        <v>1132</v>
      </c>
      <c r="OPZ24" s="576" t="s">
        <v>1132</v>
      </c>
      <c r="OQA24" s="576" t="s">
        <v>1132</v>
      </c>
      <c r="OQB24" s="576" t="s">
        <v>1132</v>
      </c>
      <c r="OQC24" s="576" t="s">
        <v>1132</v>
      </c>
      <c r="OQD24" s="576" t="s">
        <v>1132</v>
      </c>
      <c r="OQE24" s="576" t="s">
        <v>1132</v>
      </c>
      <c r="OQF24" s="576" t="s">
        <v>1132</v>
      </c>
      <c r="OQG24" s="576" t="s">
        <v>1132</v>
      </c>
      <c r="OQH24" s="576" t="s">
        <v>1132</v>
      </c>
      <c r="OQI24" s="576" t="s">
        <v>1132</v>
      </c>
      <c r="OQJ24" s="576" t="s">
        <v>1132</v>
      </c>
      <c r="OQK24" s="576" t="s">
        <v>1132</v>
      </c>
      <c r="OQL24" s="576" t="s">
        <v>1132</v>
      </c>
      <c r="OQM24" s="576" t="s">
        <v>1132</v>
      </c>
      <c r="OQN24" s="576" t="s">
        <v>1132</v>
      </c>
      <c r="OQO24" s="576" t="s">
        <v>1132</v>
      </c>
      <c r="OQP24" s="576" t="s">
        <v>1132</v>
      </c>
      <c r="OQQ24" s="576" t="s">
        <v>1132</v>
      </c>
      <c r="OQR24" s="576" t="s">
        <v>1132</v>
      </c>
      <c r="OQS24" s="576" t="s">
        <v>1132</v>
      </c>
      <c r="OQT24" s="576" t="s">
        <v>1132</v>
      </c>
      <c r="OQU24" s="576" t="s">
        <v>1132</v>
      </c>
      <c r="OQV24" s="576" t="s">
        <v>1132</v>
      </c>
      <c r="OQW24" s="576" t="s">
        <v>1132</v>
      </c>
      <c r="OQX24" s="576" t="s">
        <v>1132</v>
      </c>
      <c r="OQY24" s="576" t="s">
        <v>1132</v>
      </c>
      <c r="OQZ24" s="576" t="s">
        <v>1132</v>
      </c>
      <c r="ORA24" s="576" t="s">
        <v>1132</v>
      </c>
      <c r="ORB24" s="576" t="s">
        <v>1132</v>
      </c>
      <c r="ORC24" s="576" t="s">
        <v>1132</v>
      </c>
      <c r="ORD24" s="576" t="s">
        <v>1132</v>
      </c>
      <c r="ORE24" s="576" t="s">
        <v>1132</v>
      </c>
      <c r="ORF24" s="576" t="s">
        <v>1132</v>
      </c>
      <c r="ORG24" s="576" t="s">
        <v>1132</v>
      </c>
      <c r="ORH24" s="576" t="s">
        <v>1132</v>
      </c>
      <c r="ORI24" s="576" t="s">
        <v>1132</v>
      </c>
      <c r="ORJ24" s="576" t="s">
        <v>1132</v>
      </c>
      <c r="ORK24" s="576" t="s">
        <v>1132</v>
      </c>
      <c r="ORL24" s="576" t="s">
        <v>1132</v>
      </c>
      <c r="ORM24" s="576" t="s">
        <v>1132</v>
      </c>
      <c r="ORN24" s="576" t="s">
        <v>1132</v>
      </c>
      <c r="ORO24" s="576" t="s">
        <v>1132</v>
      </c>
      <c r="ORP24" s="576" t="s">
        <v>1132</v>
      </c>
      <c r="ORQ24" s="576" t="s">
        <v>1132</v>
      </c>
      <c r="ORR24" s="576" t="s">
        <v>1132</v>
      </c>
      <c r="ORS24" s="576" t="s">
        <v>1132</v>
      </c>
      <c r="ORT24" s="576" t="s">
        <v>1132</v>
      </c>
      <c r="ORU24" s="576" t="s">
        <v>1132</v>
      </c>
      <c r="ORV24" s="576" t="s">
        <v>1132</v>
      </c>
      <c r="ORW24" s="576" t="s">
        <v>1132</v>
      </c>
      <c r="ORX24" s="576" t="s">
        <v>1132</v>
      </c>
      <c r="ORY24" s="576" t="s">
        <v>1132</v>
      </c>
      <c r="ORZ24" s="576" t="s">
        <v>1132</v>
      </c>
      <c r="OSA24" s="576" t="s">
        <v>1132</v>
      </c>
      <c r="OSB24" s="576" t="s">
        <v>1132</v>
      </c>
      <c r="OSC24" s="576" t="s">
        <v>1132</v>
      </c>
      <c r="OSD24" s="576" t="s">
        <v>1132</v>
      </c>
      <c r="OSE24" s="576" t="s">
        <v>1132</v>
      </c>
      <c r="OSF24" s="576" t="s">
        <v>1132</v>
      </c>
      <c r="OSG24" s="576" t="s">
        <v>1132</v>
      </c>
      <c r="OSH24" s="576" t="s">
        <v>1132</v>
      </c>
      <c r="OSI24" s="576" t="s">
        <v>1132</v>
      </c>
      <c r="OSJ24" s="576" t="s">
        <v>1132</v>
      </c>
      <c r="OSK24" s="576" t="s">
        <v>1132</v>
      </c>
      <c r="OSL24" s="576" t="s">
        <v>1132</v>
      </c>
      <c r="OSM24" s="576" t="s">
        <v>1132</v>
      </c>
      <c r="OSN24" s="576" t="s">
        <v>1132</v>
      </c>
      <c r="OSO24" s="576" t="s">
        <v>1132</v>
      </c>
      <c r="OSP24" s="576" t="s">
        <v>1132</v>
      </c>
      <c r="OSQ24" s="576" t="s">
        <v>1132</v>
      </c>
      <c r="OSR24" s="576" t="s">
        <v>1132</v>
      </c>
      <c r="OSS24" s="576" t="s">
        <v>1132</v>
      </c>
      <c r="OST24" s="576" t="s">
        <v>1132</v>
      </c>
      <c r="OSU24" s="576" t="s">
        <v>1132</v>
      </c>
      <c r="OSV24" s="576" t="s">
        <v>1132</v>
      </c>
      <c r="OSW24" s="576" t="s">
        <v>1132</v>
      </c>
      <c r="OSX24" s="576" t="s">
        <v>1132</v>
      </c>
      <c r="OSY24" s="576" t="s">
        <v>1132</v>
      </c>
      <c r="OSZ24" s="576" t="s">
        <v>1132</v>
      </c>
      <c r="OTA24" s="576" t="s">
        <v>1132</v>
      </c>
      <c r="OTB24" s="576" t="s">
        <v>1132</v>
      </c>
      <c r="OTC24" s="576" t="s">
        <v>1132</v>
      </c>
      <c r="OTD24" s="576" t="s">
        <v>1132</v>
      </c>
      <c r="OTE24" s="576" t="s">
        <v>1132</v>
      </c>
      <c r="OTF24" s="576" t="s">
        <v>1132</v>
      </c>
      <c r="OTG24" s="576" t="s">
        <v>1132</v>
      </c>
      <c r="OTH24" s="576" t="s">
        <v>1132</v>
      </c>
      <c r="OTI24" s="576" t="s">
        <v>1132</v>
      </c>
      <c r="OTJ24" s="576" t="s">
        <v>1132</v>
      </c>
      <c r="OTK24" s="576" t="s">
        <v>1132</v>
      </c>
      <c r="OTL24" s="576" t="s">
        <v>1132</v>
      </c>
      <c r="OTM24" s="576" t="s">
        <v>1132</v>
      </c>
      <c r="OTN24" s="576" t="s">
        <v>1132</v>
      </c>
      <c r="OTO24" s="576" t="s">
        <v>1132</v>
      </c>
      <c r="OTP24" s="576" t="s">
        <v>1132</v>
      </c>
      <c r="OTQ24" s="576" t="s">
        <v>1132</v>
      </c>
      <c r="OTR24" s="576" t="s">
        <v>1132</v>
      </c>
      <c r="OTS24" s="576" t="s">
        <v>1132</v>
      </c>
      <c r="OTT24" s="576" t="s">
        <v>1132</v>
      </c>
      <c r="OTU24" s="576" t="s">
        <v>1132</v>
      </c>
      <c r="OTV24" s="576" t="s">
        <v>1132</v>
      </c>
      <c r="OTW24" s="576" t="s">
        <v>1132</v>
      </c>
      <c r="OTX24" s="576" t="s">
        <v>1132</v>
      </c>
      <c r="OTY24" s="576" t="s">
        <v>1132</v>
      </c>
      <c r="OTZ24" s="576" t="s">
        <v>1132</v>
      </c>
      <c r="OUA24" s="576" t="s">
        <v>1132</v>
      </c>
      <c r="OUB24" s="576" t="s">
        <v>1132</v>
      </c>
      <c r="OUC24" s="576" t="s">
        <v>1132</v>
      </c>
      <c r="OUD24" s="576" t="s">
        <v>1132</v>
      </c>
      <c r="OUE24" s="576" t="s">
        <v>1132</v>
      </c>
      <c r="OUF24" s="576" t="s">
        <v>1132</v>
      </c>
      <c r="OUG24" s="576" t="s">
        <v>1132</v>
      </c>
      <c r="OUH24" s="576" t="s">
        <v>1132</v>
      </c>
      <c r="OUI24" s="576" t="s">
        <v>1132</v>
      </c>
      <c r="OUJ24" s="576" t="s">
        <v>1132</v>
      </c>
      <c r="OUK24" s="576" t="s">
        <v>1132</v>
      </c>
      <c r="OUL24" s="576" t="s">
        <v>1132</v>
      </c>
      <c r="OUM24" s="576" t="s">
        <v>1132</v>
      </c>
      <c r="OUN24" s="576" t="s">
        <v>1132</v>
      </c>
      <c r="OUO24" s="576" t="s">
        <v>1132</v>
      </c>
      <c r="OUP24" s="576" t="s">
        <v>1132</v>
      </c>
      <c r="OUQ24" s="576" t="s">
        <v>1132</v>
      </c>
      <c r="OUR24" s="576" t="s">
        <v>1132</v>
      </c>
      <c r="OUS24" s="576" t="s">
        <v>1132</v>
      </c>
      <c r="OUT24" s="576" t="s">
        <v>1132</v>
      </c>
      <c r="OUU24" s="576" t="s">
        <v>1132</v>
      </c>
      <c r="OUV24" s="576" t="s">
        <v>1132</v>
      </c>
      <c r="OUW24" s="576" t="s">
        <v>1132</v>
      </c>
      <c r="OUX24" s="576" t="s">
        <v>1132</v>
      </c>
      <c r="OUY24" s="576" t="s">
        <v>1132</v>
      </c>
      <c r="OUZ24" s="576" t="s">
        <v>1132</v>
      </c>
      <c r="OVA24" s="576" t="s">
        <v>1132</v>
      </c>
      <c r="OVB24" s="576" t="s">
        <v>1132</v>
      </c>
      <c r="OVC24" s="576" t="s">
        <v>1132</v>
      </c>
      <c r="OVD24" s="576" t="s">
        <v>1132</v>
      </c>
      <c r="OVE24" s="576" t="s">
        <v>1132</v>
      </c>
      <c r="OVF24" s="576" t="s">
        <v>1132</v>
      </c>
      <c r="OVG24" s="576" t="s">
        <v>1132</v>
      </c>
      <c r="OVH24" s="576" t="s">
        <v>1132</v>
      </c>
      <c r="OVI24" s="576" t="s">
        <v>1132</v>
      </c>
      <c r="OVJ24" s="576" t="s">
        <v>1132</v>
      </c>
      <c r="OVK24" s="576" t="s">
        <v>1132</v>
      </c>
      <c r="OVL24" s="576" t="s">
        <v>1132</v>
      </c>
      <c r="OVM24" s="576" t="s">
        <v>1132</v>
      </c>
      <c r="OVN24" s="576" t="s">
        <v>1132</v>
      </c>
      <c r="OVO24" s="576" t="s">
        <v>1132</v>
      </c>
      <c r="OVP24" s="576" t="s">
        <v>1132</v>
      </c>
      <c r="OVQ24" s="576" t="s">
        <v>1132</v>
      </c>
      <c r="OVR24" s="576" t="s">
        <v>1132</v>
      </c>
      <c r="OVS24" s="576" t="s">
        <v>1132</v>
      </c>
      <c r="OVT24" s="576" t="s">
        <v>1132</v>
      </c>
      <c r="OVU24" s="576" t="s">
        <v>1132</v>
      </c>
      <c r="OVV24" s="576" t="s">
        <v>1132</v>
      </c>
      <c r="OVW24" s="576" t="s">
        <v>1132</v>
      </c>
      <c r="OVX24" s="576" t="s">
        <v>1132</v>
      </c>
      <c r="OVY24" s="576" t="s">
        <v>1132</v>
      </c>
      <c r="OVZ24" s="576" t="s">
        <v>1132</v>
      </c>
      <c r="OWA24" s="576" t="s">
        <v>1132</v>
      </c>
      <c r="OWB24" s="576" t="s">
        <v>1132</v>
      </c>
      <c r="OWC24" s="576" t="s">
        <v>1132</v>
      </c>
      <c r="OWD24" s="576" t="s">
        <v>1132</v>
      </c>
      <c r="OWE24" s="576" t="s">
        <v>1132</v>
      </c>
      <c r="OWF24" s="576" t="s">
        <v>1132</v>
      </c>
      <c r="OWG24" s="576" t="s">
        <v>1132</v>
      </c>
      <c r="OWH24" s="576" t="s">
        <v>1132</v>
      </c>
      <c r="OWI24" s="576" t="s">
        <v>1132</v>
      </c>
      <c r="OWJ24" s="576" t="s">
        <v>1132</v>
      </c>
      <c r="OWK24" s="576" t="s">
        <v>1132</v>
      </c>
      <c r="OWL24" s="576" t="s">
        <v>1132</v>
      </c>
      <c r="OWM24" s="576" t="s">
        <v>1132</v>
      </c>
      <c r="OWN24" s="576" t="s">
        <v>1132</v>
      </c>
      <c r="OWO24" s="576" t="s">
        <v>1132</v>
      </c>
      <c r="OWP24" s="576" t="s">
        <v>1132</v>
      </c>
      <c r="OWQ24" s="576" t="s">
        <v>1132</v>
      </c>
      <c r="OWR24" s="576" t="s">
        <v>1132</v>
      </c>
      <c r="OWS24" s="576" t="s">
        <v>1132</v>
      </c>
      <c r="OWT24" s="576" t="s">
        <v>1132</v>
      </c>
      <c r="OWU24" s="576" t="s">
        <v>1132</v>
      </c>
      <c r="OWV24" s="576" t="s">
        <v>1132</v>
      </c>
      <c r="OWW24" s="576" t="s">
        <v>1132</v>
      </c>
      <c r="OWX24" s="576" t="s">
        <v>1132</v>
      </c>
      <c r="OWY24" s="576" t="s">
        <v>1132</v>
      </c>
      <c r="OWZ24" s="576" t="s">
        <v>1132</v>
      </c>
      <c r="OXA24" s="576" t="s">
        <v>1132</v>
      </c>
      <c r="OXB24" s="576" t="s">
        <v>1132</v>
      </c>
      <c r="OXC24" s="576" t="s">
        <v>1132</v>
      </c>
      <c r="OXD24" s="576" t="s">
        <v>1132</v>
      </c>
      <c r="OXE24" s="576" t="s">
        <v>1132</v>
      </c>
      <c r="OXF24" s="576" t="s">
        <v>1132</v>
      </c>
      <c r="OXG24" s="576" t="s">
        <v>1132</v>
      </c>
      <c r="OXH24" s="576" t="s">
        <v>1132</v>
      </c>
      <c r="OXI24" s="576" t="s">
        <v>1132</v>
      </c>
      <c r="OXJ24" s="576" t="s">
        <v>1132</v>
      </c>
      <c r="OXK24" s="576" t="s">
        <v>1132</v>
      </c>
      <c r="OXL24" s="576" t="s">
        <v>1132</v>
      </c>
      <c r="OXM24" s="576" t="s">
        <v>1132</v>
      </c>
      <c r="OXN24" s="576" t="s">
        <v>1132</v>
      </c>
      <c r="OXO24" s="576" t="s">
        <v>1132</v>
      </c>
      <c r="OXP24" s="576" t="s">
        <v>1132</v>
      </c>
      <c r="OXQ24" s="576" t="s">
        <v>1132</v>
      </c>
      <c r="OXR24" s="576" t="s">
        <v>1132</v>
      </c>
      <c r="OXS24" s="576" t="s">
        <v>1132</v>
      </c>
      <c r="OXT24" s="576" t="s">
        <v>1132</v>
      </c>
      <c r="OXU24" s="576" t="s">
        <v>1132</v>
      </c>
      <c r="OXV24" s="576" t="s">
        <v>1132</v>
      </c>
      <c r="OXW24" s="576" t="s">
        <v>1132</v>
      </c>
      <c r="OXX24" s="576" t="s">
        <v>1132</v>
      </c>
      <c r="OXY24" s="576" t="s">
        <v>1132</v>
      </c>
      <c r="OXZ24" s="576" t="s">
        <v>1132</v>
      </c>
      <c r="OYA24" s="576" t="s">
        <v>1132</v>
      </c>
      <c r="OYB24" s="576" t="s">
        <v>1132</v>
      </c>
      <c r="OYC24" s="576" t="s">
        <v>1132</v>
      </c>
      <c r="OYD24" s="576" t="s">
        <v>1132</v>
      </c>
      <c r="OYE24" s="576" t="s">
        <v>1132</v>
      </c>
      <c r="OYF24" s="576" t="s">
        <v>1132</v>
      </c>
      <c r="OYG24" s="576" t="s">
        <v>1132</v>
      </c>
      <c r="OYH24" s="576" t="s">
        <v>1132</v>
      </c>
      <c r="OYI24" s="576" t="s">
        <v>1132</v>
      </c>
      <c r="OYJ24" s="576" t="s">
        <v>1132</v>
      </c>
      <c r="OYK24" s="576" t="s">
        <v>1132</v>
      </c>
      <c r="OYL24" s="576" t="s">
        <v>1132</v>
      </c>
      <c r="OYM24" s="576" t="s">
        <v>1132</v>
      </c>
      <c r="OYN24" s="576" t="s">
        <v>1132</v>
      </c>
      <c r="OYO24" s="576" t="s">
        <v>1132</v>
      </c>
      <c r="OYP24" s="576" t="s">
        <v>1132</v>
      </c>
      <c r="OYQ24" s="576" t="s">
        <v>1132</v>
      </c>
      <c r="OYR24" s="576" t="s">
        <v>1132</v>
      </c>
      <c r="OYS24" s="576" t="s">
        <v>1132</v>
      </c>
      <c r="OYT24" s="576" t="s">
        <v>1132</v>
      </c>
      <c r="OYU24" s="576" t="s">
        <v>1132</v>
      </c>
      <c r="OYV24" s="576" t="s">
        <v>1132</v>
      </c>
      <c r="OYW24" s="576" t="s">
        <v>1132</v>
      </c>
      <c r="OYX24" s="576" t="s">
        <v>1132</v>
      </c>
      <c r="OYY24" s="576" t="s">
        <v>1132</v>
      </c>
      <c r="OYZ24" s="576" t="s">
        <v>1132</v>
      </c>
      <c r="OZA24" s="576" t="s">
        <v>1132</v>
      </c>
      <c r="OZB24" s="576" t="s">
        <v>1132</v>
      </c>
      <c r="OZC24" s="576" t="s">
        <v>1132</v>
      </c>
      <c r="OZD24" s="576" t="s">
        <v>1132</v>
      </c>
      <c r="OZE24" s="576" t="s">
        <v>1132</v>
      </c>
      <c r="OZF24" s="576" t="s">
        <v>1132</v>
      </c>
      <c r="OZG24" s="576" t="s">
        <v>1132</v>
      </c>
      <c r="OZH24" s="576" t="s">
        <v>1132</v>
      </c>
      <c r="OZI24" s="576" t="s">
        <v>1132</v>
      </c>
      <c r="OZJ24" s="576" t="s">
        <v>1132</v>
      </c>
      <c r="OZK24" s="576" t="s">
        <v>1132</v>
      </c>
      <c r="OZL24" s="576" t="s">
        <v>1132</v>
      </c>
      <c r="OZM24" s="576" t="s">
        <v>1132</v>
      </c>
      <c r="OZN24" s="576" t="s">
        <v>1132</v>
      </c>
      <c r="OZO24" s="576" t="s">
        <v>1132</v>
      </c>
      <c r="OZP24" s="576" t="s">
        <v>1132</v>
      </c>
      <c r="OZQ24" s="576" t="s">
        <v>1132</v>
      </c>
      <c r="OZR24" s="576" t="s">
        <v>1132</v>
      </c>
      <c r="OZS24" s="576" t="s">
        <v>1132</v>
      </c>
      <c r="OZT24" s="576" t="s">
        <v>1132</v>
      </c>
      <c r="OZU24" s="576" t="s">
        <v>1132</v>
      </c>
      <c r="OZV24" s="576" t="s">
        <v>1132</v>
      </c>
      <c r="OZW24" s="576" t="s">
        <v>1132</v>
      </c>
      <c r="OZX24" s="576" t="s">
        <v>1132</v>
      </c>
      <c r="OZY24" s="576" t="s">
        <v>1132</v>
      </c>
      <c r="OZZ24" s="576" t="s">
        <v>1132</v>
      </c>
      <c r="PAA24" s="576" t="s">
        <v>1132</v>
      </c>
      <c r="PAB24" s="576" t="s">
        <v>1132</v>
      </c>
      <c r="PAC24" s="576" t="s">
        <v>1132</v>
      </c>
      <c r="PAD24" s="576" t="s">
        <v>1132</v>
      </c>
      <c r="PAE24" s="576" t="s">
        <v>1132</v>
      </c>
      <c r="PAF24" s="576" t="s">
        <v>1132</v>
      </c>
      <c r="PAG24" s="576" t="s">
        <v>1132</v>
      </c>
      <c r="PAH24" s="576" t="s">
        <v>1132</v>
      </c>
      <c r="PAI24" s="576" t="s">
        <v>1132</v>
      </c>
      <c r="PAJ24" s="576" t="s">
        <v>1132</v>
      </c>
      <c r="PAK24" s="576" t="s">
        <v>1132</v>
      </c>
      <c r="PAL24" s="576" t="s">
        <v>1132</v>
      </c>
      <c r="PAM24" s="576" t="s">
        <v>1132</v>
      </c>
      <c r="PAN24" s="576" t="s">
        <v>1132</v>
      </c>
      <c r="PAO24" s="576" t="s">
        <v>1132</v>
      </c>
      <c r="PAP24" s="576" t="s">
        <v>1132</v>
      </c>
      <c r="PAQ24" s="576" t="s">
        <v>1132</v>
      </c>
      <c r="PAR24" s="576" t="s">
        <v>1132</v>
      </c>
      <c r="PAS24" s="576" t="s">
        <v>1132</v>
      </c>
      <c r="PAT24" s="576" t="s">
        <v>1132</v>
      </c>
      <c r="PAU24" s="576" t="s">
        <v>1132</v>
      </c>
      <c r="PAV24" s="576" t="s">
        <v>1132</v>
      </c>
      <c r="PAW24" s="576" t="s">
        <v>1132</v>
      </c>
      <c r="PAX24" s="576" t="s">
        <v>1132</v>
      </c>
      <c r="PAY24" s="576" t="s">
        <v>1132</v>
      </c>
      <c r="PAZ24" s="576" t="s">
        <v>1132</v>
      </c>
      <c r="PBA24" s="576" t="s">
        <v>1132</v>
      </c>
      <c r="PBB24" s="576" t="s">
        <v>1132</v>
      </c>
      <c r="PBC24" s="576" t="s">
        <v>1132</v>
      </c>
      <c r="PBD24" s="576" t="s">
        <v>1132</v>
      </c>
      <c r="PBE24" s="576" t="s">
        <v>1132</v>
      </c>
      <c r="PBF24" s="576" t="s">
        <v>1132</v>
      </c>
      <c r="PBG24" s="576" t="s">
        <v>1132</v>
      </c>
      <c r="PBH24" s="576" t="s">
        <v>1132</v>
      </c>
      <c r="PBI24" s="576" t="s">
        <v>1132</v>
      </c>
      <c r="PBJ24" s="576" t="s">
        <v>1132</v>
      </c>
      <c r="PBK24" s="576" t="s">
        <v>1132</v>
      </c>
      <c r="PBL24" s="576" t="s">
        <v>1132</v>
      </c>
      <c r="PBM24" s="576" t="s">
        <v>1132</v>
      </c>
      <c r="PBN24" s="576" t="s">
        <v>1132</v>
      </c>
      <c r="PBO24" s="576" t="s">
        <v>1132</v>
      </c>
      <c r="PBP24" s="576" t="s">
        <v>1132</v>
      </c>
      <c r="PBQ24" s="576" t="s">
        <v>1132</v>
      </c>
      <c r="PBR24" s="576" t="s">
        <v>1132</v>
      </c>
      <c r="PBS24" s="576" t="s">
        <v>1132</v>
      </c>
      <c r="PBT24" s="576" t="s">
        <v>1132</v>
      </c>
      <c r="PBU24" s="576" t="s">
        <v>1132</v>
      </c>
      <c r="PBV24" s="576" t="s">
        <v>1132</v>
      </c>
      <c r="PBW24" s="576" t="s">
        <v>1132</v>
      </c>
      <c r="PBX24" s="576" t="s">
        <v>1132</v>
      </c>
      <c r="PBY24" s="576" t="s">
        <v>1132</v>
      </c>
      <c r="PBZ24" s="576" t="s">
        <v>1132</v>
      </c>
      <c r="PCA24" s="576" t="s">
        <v>1132</v>
      </c>
      <c r="PCB24" s="576" t="s">
        <v>1132</v>
      </c>
      <c r="PCC24" s="576" t="s">
        <v>1132</v>
      </c>
      <c r="PCD24" s="576" t="s">
        <v>1132</v>
      </c>
      <c r="PCE24" s="576" t="s">
        <v>1132</v>
      </c>
      <c r="PCF24" s="576" t="s">
        <v>1132</v>
      </c>
      <c r="PCG24" s="576" t="s">
        <v>1132</v>
      </c>
      <c r="PCH24" s="576" t="s">
        <v>1132</v>
      </c>
      <c r="PCI24" s="576" t="s">
        <v>1132</v>
      </c>
      <c r="PCJ24" s="576" t="s">
        <v>1132</v>
      </c>
      <c r="PCK24" s="576" t="s">
        <v>1132</v>
      </c>
      <c r="PCL24" s="576" t="s">
        <v>1132</v>
      </c>
      <c r="PCM24" s="576" t="s">
        <v>1132</v>
      </c>
      <c r="PCN24" s="576" t="s">
        <v>1132</v>
      </c>
      <c r="PCO24" s="576" t="s">
        <v>1132</v>
      </c>
      <c r="PCP24" s="576" t="s">
        <v>1132</v>
      </c>
      <c r="PCQ24" s="576" t="s">
        <v>1132</v>
      </c>
      <c r="PCR24" s="576" t="s">
        <v>1132</v>
      </c>
      <c r="PCS24" s="576" t="s">
        <v>1132</v>
      </c>
      <c r="PCT24" s="576" t="s">
        <v>1132</v>
      </c>
      <c r="PCU24" s="576" t="s">
        <v>1132</v>
      </c>
      <c r="PCV24" s="576" t="s">
        <v>1132</v>
      </c>
      <c r="PCW24" s="576" t="s">
        <v>1132</v>
      </c>
      <c r="PCX24" s="576" t="s">
        <v>1132</v>
      </c>
      <c r="PCY24" s="576" t="s">
        <v>1132</v>
      </c>
      <c r="PCZ24" s="576" t="s">
        <v>1132</v>
      </c>
      <c r="PDA24" s="576" t="s">
        <v>1132</v>
      </c>
      <c r="PDB24" s="576" t="s">
        <v>1132</v>
      </c>
      <c r="PDC24" s="576" t="s">
        <v>1132</v>
      </c>
      <c r="PDD24" s="576" t="s">
        <v>1132</v>
      </c>
      <c r="PDE24" s="576" t="s">
        <v>1132</v>
      </c>
      <c r="PDF24" s="576" t="s">
        <v>1132</v>
      </c>
      <c r="PDG24" s="576" t="s">
        <v>1132</v>
      </c>
      <c r="PDH24" s="576" t="s">
        <v>1132</v>
      </c>
      <c r="PDI24" s="576" t="s">
        <v>1132</v>
      </c>
      <c r="PDJ24" s="576" t="s">
        <v>1132</v>
      </c>
      <c r="PDK24" s="576" t="s">
        <v>1132</v>
      </c>
      <c r="PDL24" s="576" t="s">
        <v>1132</v>
      </c>
      <c r="PDM24" s="576" t="s">
        <v>1132</v>
      </c>
      <c r="PDN24" s="576" t="s">
        <v>1132</v>
      </c>
      <c r="PDO24" s="576" t="s">
        <v>1132</v>
      </c>
      <c r="PDP24" s="576" t="s">
        <v>1132</v>
      </c>
      <c r="PDQ24" s="576" t="s">
        <v>1132</v>
      </c>
      <c r="PDR24" s="576" t="s">
        <v>1132</v>
      </c>
      <c r="PDS24" s="576" t="s">
        <v>1132</v>
      </c>
      <c r="PDT24" s="576" t="s">
        <v>1132</v>
      </c>
      <c r="PDU24" s="576" t="s">
        <v>1132</v>
      </c>
      <c r="PDV24" s="576" t="s">
        <v>1132</v>
      </c>
      <c r="PDW24" s="576" t="s">
        <v>1132</v>
      </c>
      <c r="PDX24" s="576" t="s">
        <v>1132</v>
      </c>
      <c r="PDY24" s="576" t="s">
        <v>1132</v>
      </c>
      <c r="PDZ24" s="576" t="s">
        <v>1132</v>
      </c>
      <c r="PEA24" s="576" t="s">
        <v>1132</v>
      </c>
      <c r="PEB24" s="576" t="s">
        <v>1132</v>
      </c>
      <c r="PEC24" s="576" t="s">
        <v>1132</v>
      </c>
      <c r="PED24" s="576" t="s">
        <v>1132</v>
      </c>
      <c r="PEE24" s="576" t="s">
        <v>1132</v>
      </c>
      <c r="PEF24" s="576" t="s">
        <v>1132</v>
      </c>
      <c r="PEG24" s="576" t="s">
        <v>1132</v>
      </c>
      <c r="PEH24" s="576" t="s">
        <v>1132</v>
      </c>
      <c r="PEI24" s="576" t="s">
        <v>1132</v>
      </c>
      <c r="PEJ24" s="576" t="s">
        <v>1132</v>
      </c>
      <c r="PEK24" s="576" t="s">
        <v>1132</v>
      </c>
      <c r="PEL24" s="576" t="s">
        <v>1132</v>
      </c>
      <c r="PEM24" s="576" t="s">
        <v>1132</v>
      </c>
      <c r="PEN24" s="576" t="s">
        <v>1132</v>
      </c>
      <c r="PEO24" s="576" t="s">
        <v>1132</v>
      </c>
      <c r="PEP24" s="576" t="s">
        <v>1132</v>
      </c>
      <c r="PEQ24" s="576" t="s">
        <v>1132</v>
      </c>
      <c r="PER24" s="576" t="s">
        <v>1132</v>
      </c>
      <c r="PES24" s="576" t="s">
        <v>1132</v>
      </c>
      <c r="PET24" s="576" t="s">
        <v>1132</v>
      </c>
      <c r="PEU24" s="576" t="s">
        <v>1132</v>
      </c>
      <c r="PEV24" s="576" t="s">
        <v>1132</v>
      </c>
      <c r="PEW24" s="576" t="s">
        <v>1132</v>
      </c>
      <c r="PEX24" s="576" t="s">
        <v>1132</v>
      </c>
      <c r="PEY24" s="576" t="s">
        <v>1132</v>
      </c>
      <c r="PEZ24" s="576" t="s">
        <v>1132</v>
      </c>
      <c r="PFA24" s="576" t="s">
        <v>1132</v>
      </c>
      <c r="PFB24" s="576" t="s">
        <v>1132</v>
      </c>
      <c r="PFC24" s="576" t="s">
        <v>1132</v>
      </c>
      <c r="PFD24" s="576" t="s">
        <v>1132</v>
      </c>
      <c r="PFE24" s="576" t="s">
        <v>1132</v>
      </c>
      <c r="PFF24" s="576" t="s">
        <v>1132</v>
      </c>
      <c r="PFG24" s="576" t="s">
        <v>1132</v>
      </c>
      <c r="PFH24" s="576" t="s">
        <v>1132</v>
      </c>
      <c r="PFI24" s="576" t="s">
        <v>1132</v>
      </c>
      <c r="PFJ24" s="576" t="s">
        <v>1132</v>
      </c>
      <c r="PFK24" s="576" t="s">
        <v>1132</v>
      </c>
      <c r="PFL24" s="576" t="s">
        <v>1132</v>
      </c>
      <c r="PFM24" s="576" t="s">
        <v>1132</v>
      </c>
      <c r="PFN24" s="576" t="s">
        <v>1132</v>
      </c>
      <c r="PFO24" s="576" t="s">
        <v>1132</v>
      </c>
      <c r="PFP24" s="576" t="s">
        <v>1132</v>
      </c>
      <c r="PFQ24" s="576" t="s">
        <v>1132</v>
      </c>
      <c r="PFR24" s="576" t="s">
        <v>1132</v>
      </c>
      <c r="PFS24" s="576" t="s">
        <v>1132</v>
      </c>
      <c r="PFT24" s="576" t="s">
        <v>1132</v>
      </c>
      <c r="PFU24" s="576" t="s">
        <v>1132</v>
      </c>
      <c r="PFV24" s="576" t="s">
        <v>1132</v>
      </c>
      <c r="PFW24" s="576" t="s">
        <v>1132</v>
      </c>
      <c r="PFX24" s="576" t="s">
        <v>1132</v>
      </c>
      <c r="PFY24" s="576" t="s">
        <v>1132</v>
      </c>
      <c r="PFZ24" s="576" t="s">
        <v>1132</v>
      </c>
      <c r="PGA24" s="576" t="s">
        <v>1132</v>
      </c>
      <c r="PGB24" s="576" t="s">
        <v>1132</v>
      </c>
      <c r="PGC24" s="576" t="s">
        <v>1132</v>
      </c>
      <c r="PGD24" s="576" t="s">
        <v>1132</v>
      </c>
      <c r="PGE24" s="576" t="s">
        <v>1132</v>
      </c>
      <c r="PGF24" s="576" t="s">
        <v>1132</v>
      </c>
      <c r="PGG24" s="576" t="s">
        <v>1132</v>
      </c>
      <c r="PGH24" s="576" t="s">
        <v>1132</v>
      </c>
      <c r="PGI24" s="576" t="s">
        <v>1132</v>
      </c>
      <c r="PGJ24" s="576" t="s">
        <v>1132</v>
      </c>
      <c r="PGK24" s="576" t="s">
        <v>1132</v>
      </c>
      <c r="PGL24" s="576" t="s">
        <v>1132</v>
      </c>
      <c r="PGM24" s="576" t="s">
        <v>1132</v>
      </c>
      <c r="PGN24" s="576" t="s">
        <v>1132</v>
      </c>
      <c r="PGO24" s="576" t="s">
        <v>1132</v>
      </c>
      <c r="PGP24" s="576" t="s">
        <v>1132</v>
      </c>
      <c r="PGQ24" s="576" t="s">
        <v>1132</v>
      </c>
      <c r="PGR24" s="576" t="s">
        <v>1132</v>
      </c>
      <c r="PGS24" s="576" t="s">
        <v>1132</v>
      </c>
      <c r="PGT24" s="576" t="s">
        <v>1132</v>
      </c>
      <c r="PGU24" s="576" t="s">
        <v>1132</v>
      </c>
      <c r="PGV24" s="576" t="s">
        <v>1132</v>
      </c>
      <c r="PGW24" s="576" t="s">
        <v>1132</v>
      </c>
      <c r="PGX24" s="576" t="s">
        <v>1132</v>
      </c>
      <c r="PGY24" s="576" t="s">
        <v>1132</v>
      </c>
      <c r="PGZ24" s="576" t="s">
        <v>1132</v>
      </c>
      <c r="PHA24" s="576" t="s">
        <v>1132</v>
      </c>
      <c r="PHB24" s="576" t="s">
        <v>1132</v>
      </c>
      <c r="PHC24" s="576" t="s">
        <v>1132</v>
      </c>
      <c r="PHD24" s="576" t="s">
        <v>1132</v>
      </c>
      <c r="PHE24" s="576" t="s">
        <v>1132</v>
      </c>
      <c r="PHF24" s="576" t="s">
        <v>1132</v>
      </c>
      <c r="PHG24" s="576" t="s">
        <v>1132</v>
      </c>
      <c r="PHH24" s="576" t="s">
        <v>1132</v>
      </c>
      <c r="PHI24" s="576" t="s">
        <v>1132</v>
      </c>
      <c r="PHJ24" s="576" t="s">
        <v>1132</v>
      </c>
      <c r="PHK24" s="576" t="s">
        <v>1132</v>
      </c>
      <c r="PHL24" s="576" t="s">
        <v>1132</v>
      </c>
      <c r="PHM24" s="576" t="s">
        <v>1132</v>
      </c>
      <c r="PHN24" s="576" t="s">
        <v>1132</v>
      </c>
      <c r="PHO24" s="576" t="s">
        <v>1132</v>
      </c>
      <c r="PHP24" s="576" t="s">
        <v>1132</v>
      </c>
      <c r="PHQ24" s="576" t="s">
        <v>1132</v>
      </c>
      <c r="PHR24" s="576" t="s">
        <v>1132</v>
      </c>
      <c r="PHS24" s="576" t="s">
        <v>1132</v>
      </c>
      <c r="PHT24" s="576" t="s">
        <v>1132</v>
      </c>
      <c r="PHU24" s="576" t="s">
        <v>1132</v>
      </c>
      <c r="PHV24" s="576" t="s">
        <v>1132</v>
      </c>
      <c r="PHW24" s="576" t="s">
        <v>1132</v>
      </c>
      <c r="PHX24" s="576" t="s">
        <v>1132</v>
      </c>
      <c r="PHY24" s="576" t="s">
        <v>1132</v>
      </c>
      <c r="PHZ24" s="576" t="s">
        <v>1132</v>
      </c>
      <c r="PIA24" s="576" t="s">
        <v>1132</v>
      </c>
      <c r="PIB24" s="576" t="s">
        <v>1132</v>
      </c>
      <c r="PIC24" s="576" t="s">
        <v>1132</v>
      </c>
      <c r="PID24" s="576" t="s">
        <v>1132</v>
      </c>
      <c r="PIE24" s="576" t="s">
        <v>1132</v>
      </c>
      <c r="PIF24" s="576" t="s">
        <v>1132</v>
      </c>
      <c r="PIG24" s="576" t="s">
        <v>1132</v>
      </c>
      <c r="PIH24" s="576" t="s">
        <v>1132</v>
      </c>
      <c r="PII24" s="576" t="s">
        <v>1132</v>
      </c>
      <c r="PIJ24" s="576" t="s">
        <v>1132</v>
      </c>
      <c r="PIK24" s="576" t="s">
        <v>1132</v>
      </c>
      <c r="PIL24" s="576" t="s">
        <v>1132</v>
      </c>
      <c r="PIM24" s="576" t="s">
        <v>1132</v>
      </c>
      <c r="PIN24" s="576" t="s">
        <v>1132</v>
      </c>
      <c r="PIO24" s="576" t="s">
        <v>1132</v>
      </c>
      <c r="PIP24" s="576" t="s">
        <v>1132</v>
      </c>
      <c r="PIQ24" s="576" t="s">
        <v>1132</v>
      </c>
      <c r="PIR24" s="576" t="s">
        <v>1132</v>
      </c>
      <c r="PIS24" s="576" t="s">
        <v>1132</v>
      </c>
      <c r="PIT24" s="576" t="s">
        <v>1132</v>
      </c>
      <c r="PIU24" s="576" t="s">
        <v>1132</v>
      </c>
      <c r="PIV24" s="576" t="s">
        <v>1132</v>
      </c>
      <c r="PIW24" s="576" t="s">
        <v>1132</v>
      </c>
      <c r="PIX24" s="576" t="s">
        <v>1132</v>
      </c>
      <c r="PIY24" s="576" t="s">
        <v>1132</v>
      </c>
      <c r="PIZ24" s="576" t="s">
        <v>1132</v>
      </c>
      <c r="PJA24" s="576" t="s">
        <v>1132</v>
      </c>
      <c r="PJB24" s="576" t="s">
        <v>1132</v>
      </c>
      <c r="PJC24" s="576" t="s">
        <v>1132</v>
      </c>
      <c r="PJD24" s="576" t="s">
        <v>1132</v>
      </c>
      <c r="PJE24" s="576" t="s">
        <v>1132</v>
      </c>
      <c r="PJF24" s="576" t="s">
        <v>1132</v>
      </c>
      <c r="PJG24" s="576" t="s">
        <v>1132</v>
      </c>
      <c r="PJH24" s="576" t="s">
        <v>1132</v>
      </c>
      <c r="PJI24" s="576" t="s">
        <v>1132</v>
      </c>
      <c r="PJJ24" s="576" t="s">
        <v>1132</v>
      </c>
      <c r="PJK24" s="576" t="s">
        <v>1132</v>
      </c>
      <c r="PJL24" s="576" t="s">
        <v>1132</v>
      </c>
      <c r="PJM24" s="576" t="s">
        <v>1132</v>
      </c>
      <c r="PJN24" s="576" t="s">
        <v>1132</v>
      </c>
      <c r="PJO24" s="576" t="s">
        <v>1132</v>
      </c>
      <c r="PJP24" s="576" t="s">
        <v>1132</v>
      </c>
      <c r="PJQ24" s="576" t="s">
        <v>1132</v>
      </c>
      <c r="PJR24" s="576" t="s">
        <v>1132</v>
      </c>
      <c r="PJS24" s="576" t="s">
        <v>1132</v>
      </c>
      <c r="PJT24" s="576" t="s">
        <v>1132</v>
      </c>
      <c r="PJU24" s="576" t="s">
        <v>1132</v>
      </c>
      <c r="PJV24" s="576" t="s">
        <v>1132</v>
      </c>
      <c r="PJW24" s="576" t="s">
        <v>1132</v>
      </c>
      <c r="PJX24" s="576" t="s">
        <v>1132</v>
      </c>
      <c r="PJY24" s="576" t="s">
        <v>1132</v>
      </c>
      <c r="PJZ24" s="576" t="s">
        <v>1132</v>
      </c>
      <c r="PKA24" s="576" t="s">
        <v>1132</v>
      </c>
      <c r="PKB24" s="576" t="s">
        <v>1132</v>
      </c>
      <c r="PKC24" s="576" t="s">
        <v>1132</v>
      </c>
      <c r="PKD24" s="576" t="s">
        <v>1132</v>
      </c>
      <c r="PKE24" s="576" t="s">
        <v>1132</v>
      </c>
      <c r="PKF24" s="576" t="s">
        <v>1132</v>
      </c>
      <c r="PKG24" s="576" t="s">
        <v>1132</v>
      </c>
      <c r="PKH24" s="576" t="s">
        <v>1132</v>
      </c>
      <c r="PKI24" s="576" t="s">
        <v>1132</v>
      </c>
      <c r="PKJ24" s="576" t="s">
        <v>1132</v>
      </c>
      <c r="PKK24" s="576" t="s">
        <v>1132</v>
      </c>
      <c r="PKL24" s="576" t="s">
        <v>1132</v>
      </c>
      <c r="PKM24" s="576" t="s">
        <v>1132</v>
      </c>
      <c r="PKN24" s="576" t="s">
        <v>1132</v>
      </c>
      <c r="PKO24" s="576" t="s">
        <v>1132</v>
      </c>
      <c r="PKP24" s="576" t="s">
        <v>1132</v>
      </c>
      <c r="PKQ24" s="576" t="s">
        <v>1132</v>
      </c>
      <c r="PKR24" s="576" t="s">
        <v>1132</v>
      </c>
      <c r="PKS24" s="576" t="s">
        <v>1132</v>
      </c>
      <c r="PKT24" s="576" t="s">
        <v>1132</v>
      </c>
      <c r="PKU24" s="576" t="s">
        <v>1132</v>
      </c>
      <c r="PKV24" s="576" t="s">
        <v>1132</v>
      </c>
      <c r="PKW24" s="576" t="s">
        <v>1132</v>
      </c>
      <c r="PKX24" s="576" t="s">
        <v>1132</v>
      </c>
      <c r="PKY24" s="576" t="s">
        <v>1132</v>
      </c>
      <c r="PKZ24" s="576" t="s">
        <v>1132</v>
      </c>
      <c r="PLA24" s="576" t="s">
        <v>1132</v>
      </c>
      <c r="PLB24" s="576" t="s">
        <v>1132</v>
      </c>
      <c r="PLC24" s="576" t="s">
        <v>1132</v>
      </c>
      <c r="PLD24" s="576" t="s">
        <v>1132</v>
      </c>
      <c r="PLE24" s="576" t="s">
        <v>1132</v>
      </c>
      <c r="PLF24" s="576" t="s">
        <v>1132</v>
      </c>
      <c r="PLG24" s="576" t="s">
        <v>1132</v>
      </c>
      <c r="PLH24" s="576" t="s">
        <v>1132</v>
      </c>
      <c r="PLI24" s="576" t="s">
        <v>1132</v>
      </c>
      <c r="PLJ24" s="576" t="s">
        <v>1132</v>
      </c>
      <c r="PLK24" s="576" t="s">
        <v>1132</v>
      </c>
      <c r="PLL24" s="576" t="s">
        <v>1132</v>
      </c>
      <c r="PLM24" s="576" t="s">
        <v>1132</v>
      </c>
      <c r="PLN24" s="576" t="s">
        <v>1132</v>
      </c>
      <c r="PLO24" s="576" t="s">
        <v>1132</v>
      </c>
      <c r="PLP24" s="576" t="s">
        <v>1132</v>
      </c>
      <c r="PLQ24" s="576" t="s">
        <v>1132</v>
      </c>
      <c r="PLR24" s="576" t="s">
        <v>1132</v>
      </c>
      <c r="PLS24" s="576" t="s">
        <v>1132</v>
      </c>
      <c r="PLT24" s="576" t="s">
        <v>1132</v>
      </c>
      <c r="PLU24" s="576" t="s">
        <v>1132</v>
      </c>
      <c r="PLV24" s="576" t="s">
        <v>1132</v>
      </c>
      <c r="PLW24" s="576" t="s">
        <v>1132</v>
      </c>
      <c r="PLX24" s="576" t="s">
        <v>1132</v>
      </c>
      <c r="PLY24" s="576" t="s">
        <v>1132</v>
      </c>
      <c r="PLZ24" s="576" t="s">
        <v>1132</v>
      </c>
      <c r="PMA24" s="576" t="s">
        <v>1132</v>
      </c>
      <c r="PMB24" s="576" t="s">
        <v>1132</v>
      </c>
      <c r="PMC24" s="576" t="s">
        <v>1132</v>
      </c>
      <c r="PMD24" s="576" t="s">
        <v>1132</v>
      </c>
      <c r="PME24" s="576" t="s">
        <v>1132</v>
      </c>
      <c r="PMF24" s="576" t="s">
        <v>1132</v>
      </c>
      <c r="PMG24" s="576" t="s">
        <v>1132</v>
      </c>
      <c r="PMH24" s="576" t="s">
        <v>1132</v>
      </c>
      <c r="PMI24" s="576" t="s">
        <v>1132</v>
      </c>
      <c r="PMJ24" s="576" t="s">
        <v>1132</v>
      </c>
      <c r="PMK24" s="576" t="s">
        <v>1132</v>
      </c>
      <c r="PML24" s="576" t="s">
        <v>1132</v>
      </c>
      <c r="PMM24" s="576" t="s">
        <v>1132</v>
      </c>
      <c r="PMN24" s="576" t="s">
        <v>1132</v>
      </c>
      <c r="PMO24" s="576" t="s">
        <v>1132</v>
      </c>
      <c r="PMP24" s="576" t="s">
        <v>1132</v>
      </c>
      <c r="PMQ24" s="576" t="s">
        <v>1132</v>
      </c>
      <c r="PMR24" s="576" t="s">
        <v>1132</v>
      </c>
      <c r="PMS24" s="576" t="s">
        <v>1132</v>
      </c>
      <c r="PMT24" s="576" t="s">
        <v>1132</v>
      </c>
      <c r="PMU24" s="576" t="s">
        <v>1132</v>
      </c>
      <c r="PMV24" s="576" t="s">
        <v>1132</v>
      </c>
      <c r="PMW24" s="576" t="s">
        <v>1132</v>
      </c>
      <c r="PMX24" s="576" t="s">
        <v>1132</v>
      </c>
      <c r="PMY24" s="576" t="s">
        <v>1132</v>
      </c>
      <c r="PMZ24" s="576" t="s">
        <v>1132</v>
      </c>
      <c r="PNA24" s="576" t="s">
        <v>1132</v>
      </c>
      <c r="PNB24" s="576" t="s">
        <v>1132</v>
      </c>
      <c r="PNC24" s="576" t="s">
        <v>1132</v>
      </c>
      <c r="PND24" s="576" t="s">
        <v>1132</v>
      </c>
      <c r="PNE24" s="576" t="s">
        <v>1132</v>
      </c>
      <c r="PNF24" s="576" t="s">
        <v>1132</v>
      </c>
      <c r="PNG24" s="576" t="s">
        <v>1132</v>
      </c>
      <c r="PNH24" s="576" t="s">
        <v>1132</v>
      </c>
      <c r="PNI24" s="576" t="s">
        <v>1132</v>
      </c>
      <c r="PNJ24" s="576" t="s">
        <v>1132</v>
      </c>
      <c r="PNK24" s="576" t="s">
        <v>1132</v>
      </c>
      <c r="PNL24" s="576" t="s">
        <v>1132</v>
      </c>
      <c r="PNM24" s="576" t="s">
        <v>1132</v>
      </c>
      <c r="PNN24" s="576" t="s">
        <v>1132</v>
      </c>
      <c r="PNO24" s="576" t="s">
        <v>1132</v>
      </c>
      <c r="PNP24" s="576" t="s">
        <v>1132</v>
      </c>
      <c r="PNQ24" s="576" t="s">
        <v>1132</v>
      </c>
      <c r="PNR24" s="576" t="s">
        <v>1132</v>
      </c>
      <c r="PNS24" s="576" t="s">
        <v>1132</v>
      </c>
      <c r="PNT24" s="576" t="s">
        <v>1132</v>
      </c>
      <c r="PNU24" s="576" t="s">
        <v>1132</v>
      </c>
      <c r="PNV24" s="576" t="s">
        <v>1132</v>
      </c>
      <c r="PNW24" s="576" t="s">
        <v>1132</v>
      </c>
      <c r="PNX24" s="576" t="s">
        <v>1132</v>
      </c>
      <c r="PNY24" s="576" t="s">
        <v>1132</v>
      </c>
      <c r="PNZ24" s="576" t="s">
        <v>1132</v>
      </c>
      <c r="POA24" s="576" t="s">
        <v>1132</v>
      </c>
      <c r="POB24" s="576" t="s">
        <v>1132</v>
      </c>
      <c r="POC24" s="576" t="s">
        <v>1132</v>
      </c>
      <c r="POD24" s="576" t="s">
        <v>1132</v>
      </c>
      <c r="POE24" s="576" t="s">
        <v>1132</v>
      </c>
      <c r="POF24" s="576" t="s">
        <v>1132</v>
      </c>
      <c r="POG24" s="576" t="s">
        <v>1132</v>
      </c>
      <c r="POH24" s="576" t="s">
        <v>1132</v>
      </c>
      <c r="POI24" s="576" t="s">
        <v>1132</v>
      </c>
      <c r="POJ24" s="576" t="s">
        <v>1132</v>
      </c>
      <c r="POK24" s="576" t="s">
        <v>1132</v>
      </c>
      <c r="POL24" s="576" t="s">
        <v>1132</v>
      </c>
      <c r="POM24" s="576" t="s">
        <v>1132</v>
      </c>
      <c r="PON24" s="576" t="s">
        <v>1132</v>
      </c>
      <c r="POO24" s="576" t="s">
        <v>1132</v>
      </c>
      <c r="POP24" s="576" t="s">
        <v>1132</v>
      </c>
      <c r="POQ24" s="576" t="s">
        <v>1132</v>
      </c>
      <c r="POR24" s="576" t="s">
        <v>1132</v>
      </c>
      <c r="POS24" s="576" t="s">
        <v>1132</v>
      </c>
      <c r="POT24" s="576" t="s">
        <v>1132</v>
      </c>
      <c r="POU24" s="576" t="s">
        <v>1132</v>
      </c>
      <c r="POV24" s="576" t="s">
        <v>1132</v>
      </c>
      <c r="POW24" s="576" t="s">
        <v>1132</v>
      </c>
      <c r="POX24" s="576" t="s">
        <v>1132</v>
      </c>
      <c r="POY24" s="576" t="s">
        <v>1132</v>
      </c>
      <c r="POZ24" s="576" t="s">
        <v>1132</v>
      </c>
      <c r="PPA24" s="576" t="s">
        <v>1132</v>
      </c>
      <c r="PPB24" s="576" t="s">
        <v>1132</v>
      </c>
      <c r="PPC24" s="576" t="s">
        <v>1132</v>
      </c>
      <c r="PPD24" s="576" t="s">
        <v>1132</v>
      </c>
      <c r="PPE24" s="576" t="s">
        <v>1132</v>
      </c>
      <c r="PPF24" s="576" t="s">
        <v>1132</v>
      </c>
      <c r="PPG24" s="576" t="s">
        <v>1132</v>
      </c>
      <c r="PPH24" s="576" t="s">
        <v>1132</v>
      </c>
      <c r="PPI24" s="576" t="s">
        <v>1132</v>
      </c>
      <c r="PPJ24" s="576" t="s">
        <v>1132</v>
      </c>
      <c r="PPK24" s="576" t="s">
        <v>1132</v>
      </c>
      <c r="PPL24" s="576" t="s">
        <v>1132</v>
      </c>
      <c r="PPM24" s="576" t="s">
        <v>1132</v>
      </c>
      <c r="PPN24" s="576" t="s">
        <v>1132</v>
      </c>
      <c r="PPO24" s="576" t="s">
        <v>1132</v>
      </c>
      <c r="PPP24" s="576" t="s">
        <v>1132</v>
      </c>
      <c r="PPQ24" s="576" t="s">
        <v>1132</v>
      </c>
      <c r="PPR24" s="576" t="s">
        <v>1132</v>
      </c>
      <c r="PPS24" s="576" t="s">
        <v>1132</v>
      </c>
      <c r="PPT24" s="576" t="s">
        <v>1132</v>
      </c>
      <c r="PPU24" s="576" t="s">
        <v>1132</v>
      </c>
      <c r="PPV24" s="576" t="s">
        <v>1132</v>
      </c>
      <c r="PPW24" s="576" t="s">
        <v>1132</v>
      </c>
      <c r="PPX24" s="576" t="s">
        <v>1132</v>
      </c>
      <c r="PPY24" s="576" t="s">
        <v>1132</v>
      </c>
      <c r="PPZ24" s="576" t="s">
        <v>1132</v>
      </c>
      <c r="PQA24" s="576" t="s">
        <v>1132</v>
      </c>
      <c r="PQB24" s="576" t="s">
        <v>1132</v>
      </c>
      <c r="PQC24" s="576" t="s">
        <v>1132</v>
      </c>
      <c r="PQD24" s="576" t="s">
        <v>1132</v>
      </c>
      <c r="PQE24" s="576" t="s">
        <v>1132</v>
      </c>
      <c r="PQF24" s="576" t="s">
        <v>1132</v>
      </c>
      <c r="PQG24" s="576" t="s">
        <v>1132</v>
      </c>
      <c r="PQH24" s="576" t="s">
        <v>1132</v>
      </c>
      <c r="PQI24" s="576" t="s">
        <v>1132</v>
      </c>
      <c r="PQJ24" s="576" t="s">
        <v>1132</v>
      </c>
      <c r="PQK24" s="576" t="s">
        <v>1132</v>
      </c>
      <c r="PQL24" s="576" t="s">
        <v>1132</v>
      </c>
      <c r="PQM24" s="576" t="s">
        <v>1132</v>
      </c>
      <c r="PQN24" s="576" t="s">
        <v>1132</v>
      </c>
      <c r="PQO24" s="576" t="s">
        <v>1132</v>
      </c>
      <c r="PQP24" s="576" t="s">
        <v>1132</v>
      </c>
      <c r="PQQ24" s="576" t="s">
        <v>1132</v>
      </c>
      <c r="PQR24" s="576" t="s">
        <v>1132</v>
      </c>
      <c r="PQS24" s="576" t="s">
        <v>1132</v>
      </c>
      <c r="PQT24" s="576" t="s">
        <v>1132</v>
      </c>
      <c r="PQU24" s="576" t="s">
        <v>1132</v>
      </c>
      <c r="PQV24" s="576" t="s">
        <v>1132</v>
      </c>
      <c r="PQW24" s="576" t="s">
        <v>1132</v>
      </c>
      <c r="PQX24" s="576" t="s">
        <v>1132</v>
      </c>
      <c r="PQY24" s="576" t="s">
        <v>1132</v>
      </c>
      <c r="PQZ24" s="576" t="s">
        <v>1132</v>
      </c>
      <c r="PRA24" s="576" t="s">
        <v>1132</v>
      </c>
      <c r="PRB24" s="576" t="s">
        <v>1132</v>
      </c>
      <c r="PRC24" s="576" t="s">
        <v>1132</v>
      </c>
      <c r="PRD24" s="576" t="s">
        <v>1132</v>
      </c>
      <c r="PRE24" s="576" t="s">
        <v>1132</v>
      </c>
      <c r="PRF24" s="576" t="s">
        <v>1132</v>
      </c>
      <c r="PRG24" s="576" t="s">
        <v>1132</v>
      </c>
      <c r="PRH24" s="576" t="s">
        <v>1132</v>
      </c>
      <c r="PRI24" s="576" t="s">
        <v>1132</v>
      </c>
      <c r="PRJ24" s="576" t="s">
        <v>1132</v>
      </c>
      <c r="PRK24" s="576" t="s">
        <v>1132</v>
      </c>
      <c r="PRL24" s="576" t="s">
        <v>1132</v>
      </c>
      <c r="PRM24" s="576" t="s">
        <v>1132</v>
      </c>
      <c r="PRN24" s="576" t="s">
        <v>1132</v>
      </c>
      <c r="PRO24" s="576" t="s">
        <v>1132</v>
      </c>
      <c r="PRP24" s="576" t="s">
        <v>1132</v>
      </c>
      <c r="PRQ24" s="576" t="s">
        <v>1132</v>
      </c>
      <c r="PRR24" s="576" t="s">
        <v>1132</v>
      </c>
      <c r="PRS24" s="576" t="s">
        <v>1132</v>
      </c>
      <c r="PRT24" s="576" t="s">
        <v>1132</v>
      </c>
      <c r="PRU24" s="576" t="s">
        <v>1132</v>
      </c>
      <c r="PRV24" s="576" t="s">
        <v>1132</v>
      </c>
      <c r="PRW24" s="576" t="s">
        <v>1132</v>
      </c>
      <c r="PRX24" s="576" t="s">
        <v>1132</v>
      </c>
      <c r="PRY24" s="576" t="s">
        <v>1132</v>
      </c>
      <c r="PRZ24" s="576" t="s">
        <v>1132</v>
      </c>
      <c r="PSA24" s="576" t="s">
        <v>1132</v>
      </c>
      <c r="PSB24" s="576" t="s">
        <v>1132</v>
      </c>
      <c r="PSC24" s="576" t="s">
        <v>1132</v>
      </c>
      <c r="PSD24" s="576" t="s">
        <v>1132</v>
      </c>
      <c r="PSE24" s="576" t="s">
        <v>1132</v>
      </c>
      <c r="PSF24" s="576" t="s">
        <v>1132</v>
      </c>
      <c r="PSG24" s="576" t="s">
        <v>1132</v>
      </c>
      <c r="PSH24" s="576" t="s">
        <v>1132</v>
      </c>
      <c r="PSI24" s="576" t="s">
        <v>1132</v>
      </c>
      <c r="PSJ24" s="576" t="s">
        <v>1132</v>
      </c>
      <c r="PSK24" s="576" t="s">
        <v>1132</v>
      </c>
      <c r="PSL24" s="576" t="s">
        <v>1132</v>
      </c>
      <c r="PSM24" s="576" t="s">
        <v>1132</v>
      </c>
      <c r="PSN24" s="576" t="s">
        <v>1132</v>
      </c>
      <c r="PSO24" s="576" t="s">
        <v>1132</v>
      </c>
      <c r="PSP24" s="576" t="s">
        <v>1132</v>
      </c>
      <c r="PSQ24" s="576" t="s">
        <v>1132</v>
      </c>
      <c r="PSR24" s="576" t="s">
        <v>1132</v>
      </c>
      <c r="PSS24" s="576" t="s">
        <v>1132</v>
      </c>
      <c r="PST24" s="576" t="s">
        <v>1132</v>
      </c>
      <c r="PSU24" s="576" t="s">
        <v>1132</v>
      </c>
      <c r="PSV24" s="576" t="s">
        <v>1132</v>
      </c>
      <c r="PSW24" s="576" t="s">
        <v>1132</v>
      </c>
      <c r="PSX24" s="576" t="s">
        <v>1132</v>
      </c>
      <c r="PSY24" s="576" t="s">
        <v>1132</v>
      </c>
      <c r="PSZ24" s="576" t="s">
        <v>1132</v>
      </c>
      <c r="PTA24" s="576" t="s">
        <v>1132</v>
      </c>
      <c r="PTB24" s="576" t="s">
        <v>1132</v>
      </c>
      <c r="PTC24" s="576" t="s">
        <v>1132</v>
      </c>
      <c r="PTD24" s="576" t="s">
        <v>1132</v>
      </c>
      <c r="PTE24" s="576" t="s">
        <v>1132</v>
      </c>
      <c r="PTF24" s="576" t="s">
        <v>1132</v>
      </c>
      <c r="PTG24" s="576" t="s">
        <v>1132</v>
      </c>
      <c r="PTH24" s="576" t="s">
        <v>1132</v>
      </c>
      <c r="PTI24" s="576" t="s">
        <v>1132</v>
      </c>
      <c r="PTJ24" s="576" t="s">
        <v>1132</v>
      </c>
      <c r="PTK24" s="576" t="s">
        <v>1132</v>
      </c>
      <c r="PTL24" s="576" t="s">
        <v>1132</v>
      </c>
      <c r="PTM24" s="576" t="s">
        <v>1132</v>
      </c>
      <c r="PTN24" s="576" t="s">
        <v>1132</v>
      </c>
      <c r="PTO24" s="576" t="s">
        <v>1132</v>
      </c>
      <c r="PTP24" s="576" t="s">
        <v>1132</v>
      </c>
      <c r="PTQ24" s="576" t="s">
        <v>1132</v>
      </c>
      <c r="PTR24" s="576" t="s">
        <v>1132</v>
      </c>
      <c r="PTS24" s="576" t="s">
        <v>1132</v>
      </c>
      <c r="PTT24" s="576" t="s">
        <v>1132</v>
      </c>
      <c r="PTU24" s="576" t="s">
        <v>1132</v>
      </c>
      <c r="PTV24" s="576" t="s">
        <v>1132</v>
      </c>
      <c r="PTW24" s="576" t="s">
        <v>1132</v>
      </c>
      <c r="PTX24" s="576" t="s">
        <v>1132</v>
      </c>
      <c r="PTY24" s="576" t="s">
        <v>1132</v>
      </c>
      <c r="PTZ24" s="576" t="s">
        <v>1132</v>
      </c>
      <c r="PUA24" s="576" t="s">
        <v>1132</v>
      </c>
      <c r="PUB24" s="576" t="s">
        <v>1132</v>
      </c>
      <c r="PUC24" s="576" t="s">
        <v>1132</v>
      </c>
      <c r="PUD24" s="576" t="s">
        <v>1132</v>
      </c>
      <c r="PUE24" s="576" t="s">
        <v>1132</v>
      </c>
      <c r="PUF24" s="576" t="s">
        <v>1132</v>
      </c>
      <c r="PUG24" s="576" t="s">
        <v>1132</v>
      </c>
      <c r="PUH24" s="576" t="s">
        <v>1132</v>
      </c>
      <c r="PUI24" s="576" t="s">
        <v>1132</v>
      </c>
      <c r="PUJ24" s="576" t="s">
        <v>1132</v>
      </c>
      <c r="PUK24" s="576" t="s">
        <v>1132</v>
      </c>
      <c r="PUL24" s="576" t="s">
        <v>1132</v>
      </c>
      <c r="PUM24" s="576" t="s">
        <v>1132</v>
      </c>
      <c r="PUN24" s="576" t="s">
        <v>1132</v>
      </c>
      <c r="PUO24" s="576" t="s">
        <v>1132</v>
      </c>
      <c r="PUP24" s="576" t="s">
        <v>1132</v>
      </c>
      <c r="PUQ24" s="576" t="s">
        <v>1132</v>
      </c>
      <c r="PUR24" s="576" t="s">
        <v>1132</v>
      </c>
      <c r="PUS24" s="576" t="s">
        <v>1132</v>
      </c>
      <c r="PUT24" s="576" t="s">
        <v>1132</v>
      </c>
      <c r="PUU24" s="576" t="s">
        <v>1132</v>
      </c>
      <c r="PUV24" s="576" t="s">
        <v>1132</v>
      </c>
      <c r="PUW24" s="576" t="s">
        <v>1132</v>
      </c>
      <c r="PUX24" s="576" t="s">
        <v>1132</v>
      </c>
      <c r="PUY24" s="576" t="s">
        <v>1132</v>
      </c>
      <c r="PUZ24" s="576" t="s">
        <v>1132</v>
      </c>
      <c r="PVA24" s="576" t="s">
        <v>1132</v>
      </c>
      <c r="PVB24" s="576" t="s">
        <v>1132</v>
      </c>
      <c r="PVC24" s="576" t="s">
        <v>1132</v>
      </c>
      <c r="PVD24" s="576" t="s">
        <v>1132</v>
      </c>
      <c r="PVE24" s="576" t="s">
        <v>1132</v>
      </c>
      <c r="PVF24" s="576" t="s">
        <v>1132</v>
      </c>
      <c r="PVG24" s="576" t="s">
        <v>1132</v>
      </c>
      <c r="PVH24" s="576" t="s">
        <v>1132</v>
      </c>
      <c r="PVI24" s="576" t="s">
        <v>1132</v>
      </c>
      <c r="PVJ24" s="576" t="s">
        <v>1132</v>
      </c>
      <c r="PVK24" s="576" t="s">
        <v>1132</v>
      </c>
      <c r="PVL24" s="576" t="s">
        <v>1132</v>
      </c>
      <c r="PVM24" s="576" t="s">
        <v>1132</v>
      </c>
      <c r="PVN24" s="576" t="s">
        <v>1132</v>
      </c>
      <c r="PVO24" s="576" t="s">
        <v>1132</v>
      </c>
      <c r="PVP24" s="576" t="s">
        <v>1132</v>
      </c>
      <c r="PVQ24" s="576" t="s">
        <v>1132</v>
      </c>
      <c r="PVR24" s="576" t="s">
        <v>1132</v>
      </c>
      <c r="PVS24" s="576" t="s">
        <v>1132</v>
      </c>
      <c r="PVT24" s="576" t="s">
        <v>1132</v>
      </c>
      <c r="PVU24" s="576" t="s">
        <v>1132</v>
      </c>
      <c r="PVV24" s="576" t="s">
        <v>1132</v>
      </c>
      <c r="PVW24" s="576" t="s">
        <v>1132</v>
      </c>
      <c r="PVX24" s="576" t="s">
        <v>1132</v>
      </c>
      <c r="PVY24" s="576" t="s">
        <v>1132</v>
      </c>
      <c r="PVZ24" s="576" t="s">
        <v>1132</v>
      </c>
      <c r="PWA24" s="576" t="s">
        <v>1132</v>
      </c>
      <c r="PWB24" s="576" t="s">
        <v>1132</v>
      </c>
      <c r="PWC24" s="576" t="s">
        <v>1132</v>
      </c>
      <c r="PWD24" s="576" t="s">
        <v>1132</v>
      </c>
      <c r="PWE24" s="576" t="s">
        <v>1132</v>
      </c>
      <c r="PWF24" s="576" t="s">
        <v>1132</v>
      </c>
      <c r="PWG24" s="576" t="s">
        <v>1132</v>
      </c>
      <c r="PWH24" s="576" t="s">
        <v>1132</v>
      </c>
      <c r="PWI24" s="576" t="s">
        <v>1132</v>
      </c>
      <c r="PWJ24" s="576" t="s">
        <v>1132</v>
      </c>
      <c r="PWK24" s="576" t="s">
        <v>1132</v>
      </c>
      <c r="PWL24" s="576" t="s">
        <v>1132</v>
      </c>
      <c r="PWM24" s="576" t="s">
        <v>1132</v>
      </c>
      <c r="PWN24" s="576" t="s">
        <v>1132</v>
      </c>
      <c r="PWO24" s="576" t="s">
        <v>1132</v>
      </c>
      <c r="PWP24" s="576" t="s">
        <v>1132</v>
      </c>
      <c r="PWQ24" s="576" t="s">
        <v>1132</v>
      </c>
      <c r="PWR24" s="576" t="s">
        <v>1132</v>
      </c>
      <c r="PWS24" s="576" t="s">
        <v>1132</v>
      </c>
      <c r="PWT24" s="576" t="s">
        <v>1132</v>
      </c>
      <c r="PWU24" s="576" t="s">
        <v>1132</v>
      </c>
      <c r="PWV24" s="576" t="s">
        <v>1132</v>
      </c>
      <c r="PWW24" s="576" t="s">
        <v>1132</v>
      </c>
      <c r="PWX24" s="576" t="s">
        <v>1132</v>
      </c>
      <c r="PWY24" s="576" t="s">
        <v>1132</v>
      </c>
      <c r="PWZ24" s="576" t="s">
        <v>1132</v>
      </c>
      <c r="PXA24" s="576" t="s">
        <v>1132</v>
      </c>
      <c r="PXB24" s="576" t="s">
        <v>1132</v>
      </c>
      <c r="PXC24" s="576" t="s">
        <v>1132</v>
      </c>
      <c r="PXD24" s="576" t="s">
        <v>1132</v>
      </c>
      <c r="PXE24" s="576" t="s">
        <v>1132</v>
      </c>
      <c r="PXF24" s="576" t="s">
        <v>1132</v>
      </c>
      <c r="PXG24" s="576" t="s">
        <v>1132</v>
      </c>
      <c r="PXH24" s="576" t="s">
        <v>1132</v>
      </c>
      <c r="PXI24" s="576" t="s">
        <v>1132</v>
      </c>
      <c r="PXJ24" s="576" t="s">
        <v>1132</v>
      </c>
      <c r="PXK24" s="576" t="s">
        <v>1132</v>
      </c>
      <c r="PXL24" s="576" t="s">
        <v>1132</v>
      </c>
      <c r="PXM24" s="576" t="s">
        <v>1132</v>
      </c>
      <c r="PXN24" s="576" t="s">
        <v>1132</v>
      </c>
      <c r="PXO24" s="576" t="s">
        <v>1132</v>
      </c>
      <c r="PXP24" s="576" t="s">
        <v>1132</v>
      </c>
      <c r="PXQ24" s="576" t="s">
        <v>1132</v>
      </c>
      <c r="PXR24" s="576" t="s">
        <v>1132</v>
      </c>
      <c r="PXS24" s="576" t="s">
        <v>1132</v>
      </c>
      <c r="PXT24" s="576" t="s">
        <v>1132</v>
      </c>
      <c r="PXU24" s="576" t="s">
        <v>1132</v>
      </c>
      <c r="PXV24" s="576" t="s">
        <v>1132</v>
      </c>
      <c r="PXW24" s="576" t="s">
        <v>1132</v>
      </c>
      <c r="PXX24" s="576" t="s">
        <v>1132</v>
      </c>
      <c r="PXY24" s="576" t="s">
        <v>1132</v>
      </c>
      <c r="PXZ24" s="576" t="s">
        <v>1132</v>
      </c>
      <c r="PYA24" s="576" t="s">
        <v>1132</v>
      </c>
      <c r="PYB24" s="576" t="s">
        <v>1132</v>
      </c>
      <c r="PYC24" s="576" t="s">
        <v>1132</v>
      </c>
      <c r="PYD24" s="576" t="s">
        <v>1132</v>
      </c>
      <c r="PYE24" s="576" t="s">
        <v>1132</v>
      </c>
      <c r="PYF24" s="576" t="s">
        <v>1132</v>
      </c>
      <c r="PYG24" s="576" t="s">
        <v>1132</v>
      </c>
      <c r="PYH24" s="576" t="s">
        <v>1132</v>
      </c>
      <c r="PYI24" s="576" t="s">
        <v>1132</v>
      </c>
      <c r="PYJ24" s="576" t="s">
        <v>1132</v>
      </c>
      <c r="PYK24" s="576" t="s">
        <v>1132</v>
      </c>
      <c r="PYL24" s="576" t="s">
        <v>1132</v>
      </c>
      <c r="PYM24" s="576" t="s">
        <v>1132</v>
      </c>
      <c r="PYN24" s="576" t="s">
        <v>1132</v>
      </c>
      <c r="PYO24" s="576" t="s">
        <v>1132</v>
      </c>
      <c r="PYP24" s="576" t="s">
        <v>1132</v>
      </c>
      <c r="PYQ24" s="576" t="s">
        <v>1132</v>
      </c>
      <c r="PYR24" s="576" t="s">
        <v>1132</v>
      </c>
      <c r="PYS24" s="576" t="s">
        <v>1132</v>
      </c>
      <c r="PYT24" s="576" t="s">
        <v>1132</v>
      </c>
      <c r="PYU24" s="576" t="s">
        <v>1132</v>
      </c>
      <c r="PYV24" s="576" t="s">
        <v>1132</v>
      </c>
      <c r="PYW24" s="576" t="s">
        <v>1132</v>
      </c>
      <c r="PYX24" s="576" t="s">
        <v>1132</v>
      </c>
      <c r="PYY24" s="576" t="s">
        <v>1132</v>
      </c>
      <c r="PYZ24" s="576" t="s">
        <v>1132</v>
      </c>
      <c r="PZA24" s="576" t="s">
        <v>1132</v>
      </c>
      <c r="PZB24" s="576" t="s">
        <v>1132</v>
      </c>
      <c r="PZC24" s="576" t="s">
        <v>1132</v>
      </c>
      <c r="PZD24" s="576" t="s">
        <v>1132</v>
      </c>
      <c r="PZE24" s="576" t="s">
        <v>1132</v>
      </c>
      <c r="PZF24" s="576" t="s">
        <v>1132</v>
      </c>
      <c r="PZG24" s="576" t="s">
        <v>1132</v>
      </c>
      <c r="PZH24" s="576" t="s">
        <v>1132</v>
      </c>
      <c r="PZI24" s="576" t="s">
        <v>1132</v>
      </c>
      <c r="PZJ24" s="576" t="s">
        <v>1132</v>
      </c>
      <c r="PZK24" s="576" t="s">
        <v>1132</v>
      </c>
      <c r="PZL24" s="576" t="s">
        <v>1132</v>
      </c>
      <c r="PZM24" s="576" t="s">
        <v>1132</v>
      </c>
      <c r="PZN24" s="576" t="s">
        <v>1132</v>
      </c>
      <c r="PZO24" s="576" t="s">
        <v>1132</v>
      </c>
      <c r="PZP24" s="576" t="s">
        <v>1132</v>
      </c>
      <c r="PZQ24" s="576" t="s">
        <v>1132</v>
      </c>
      <c r="PZR24" s="576" t="s">
        <v>1132</v>
      </c>
      <c r="PZS24" s="576" t="s">
        <v>1132</v>
      </c>
      <c r="PZT24" s="576" t="s">
        <v>1132</v>
      </c>
      <c r="PZU24" s="576" t="s">
        <v>1132</v>
      </c>
      <c r="PZV24" s="576" t="s">
        <v>1132</v>
      </c>
      <c r="PZW24" s="576" t="s">
        <v>1132</v>
      </c>
      <c r="PZX24" s="576" t="s">
        <v>1132</v>
      </c>
      <c r="PZY24" s="576" t="s">
        <v>1132</v>
      </c>
      <c r="PZZ24" s="576" t="s">
        <v>1132</v>
      </c>
      <c r="QAA24" s="576" t="s">
        <v>1132</v>
      </c>
      <c r="QAB24" s="576" t="s">
        <v>1132</v>
      </c>
      <c r="QAC24" s="576" t="s">
        <v>1132</v>
      </c>
      <c r="QAD24" s="576" t="s">
        <v>1132</v>
      </c>
      <c r="QAE24" s="576" t="s">
        <v>1132</v>
      </c>
      <c r="QAF24" s="576" t="s">
        <v>1132</v>
      </c>
      <c r="QAG24" s="576" t="s">
        <v>1132</v>
      </c>
      <c r="QAH24" s="576" t="s">
        <v>1132</v>
      </c>
      <c r="QAI24" s="576" t="s">
        <v>1132</v>
      </c>
      <c r="QAJ24" s="576" t="s">
        <v>1132</v>
      </c>
      <c r="QAK24" s="576" t="s">
        <v>1132</v>
      </c>
      <c r="QAL24" s="576" t="s">
        <v>1132</v>
      </c>
      <c r="QAM24" s="576" t="s">
        <v>1132</v>
      </c>
      <c r="QAN24" s="576" t="s">
        <v>1132</v>
      </c>
      <c r="QAO24" s="576" t="s">
        <v>1132</v>
      </c>
      <c r="QAP24" s="576" t="s">
        <v>1132</v>
      </c>
      <c r="QAQ24" s="576" t="s">
        <v>1132</v>
      </c>
      <c r="QAR24" s="576" t="s">
        <v>1132</v>
      </c>
      <c r="QAS24" s="576" t="s">
        <v>1132</v>
      </c>
      <c r="QAT24" s="576" t="s">
        <v>1132</v>
      </c>
      <c r="QAU24" s="576" t="s">
        <v>1132</v>
      </c>
      <c r="QAV24" s="576" t="s">
        <v>1132</v>
      </c>
      <c r="QAW24" s="576" t="s">
        <v>1132</v>
      </c>
      <c r="QAX24" s="576" t="s">
        <v>1132</v>
      </c>
      <c r="QAY24" s="576" t="s">
        <v>1132</v>
      </c>
      <c r="QAZ24" s="576" t="s">
        <v>1132</v>
      </c>
      <c r="QBA24" s="576" t="s">
        <v>1132</v>
      </c>
      <c r="QBB24" s="576" t="s">
        <v>1132</v>
      </c>
      <c r="QBC24" s="576" t="s">
        <v>1132</v>
      </c>
      <c r="QBD24" s="576" t="s">
        <v>1132</v>
      </c>
      <c r="QBE24" s="576" t="s">
        <v>1132</v>
      </c>
      <c r="QBF24" s="576" t="s">
        <v>1132</v>
      </c>
      <c r="QBG24" s="576" t="s">
        <v>1132</v>
      </c>
      <c r="QBH24" s="576" t="s">
        <v>1132</v>
      </c>
      <c r="QBI24" s="576" t="s">
        <v>1132</v>
      </c>
      <c r="QBJ24" s="576" t="s">
        <v>1132</v>
      </c>
      <c r="QBK24" s="576" t="s">
        <v>1132</v>
      </c>
      <c r="QBL24" s="576" t="s">
        <v>1132</v>
      </c>
      <c r="QBM24" s="576" t="s">
        <v>1132</v>
      </c>
      <c r="QBN24" s="576" t="s">
        <v>1132</v>
      </c>
      <c r="QBO24" s="576" t="s">
        <v>1132</v>
      </c>
      <c r="QBP24" s="576" t="s">
        <v>1132</v>
      </c>
      <c r="QBQ24" s="576" t="s">
        <v>1132</v>
      </c>
      <c r="QBR24" s="576" t="s">
        <v>1132</v>
      </c>
      <c r="QBS24" s="576" t="s">
        <v>1132</v>
      </c>
      <c r="QBT24" s="576" t="s">
        <v>1132</v>
      </c>
      <c r="QBU24" s="576" t="s">
        <v>1132</v>
      </c>
      <c r="QBV24" s="576" t="s">
        <v>1132</v>
      </c>
      <c r="QBW24" s="576" t="s">
        <v>1132</v>
      </c>
      <c r="QBX24" s="576" t="s">
        <v>1132</v>
      </c>
      <c r="QBY24" s="576" t="s">
        <v>1132</v>
      </c>
      <c r="QBZ24" s="576" t="s">
        <v>1132</v>
      </c>
      <c r="QCA24" s="576" t="s">
        <v>1132</v>
      </c>
      <c r="QCB24" s="576" t="s">
        <v>1132</v>
      </c>
      <c r="QCC24" s="576" t="s">
        <v>1132</v>
      </c>
      <c r="QCD24" s="576" t="s">
        <v>1132</v>
      </c>
      <c r="QCE24" s="576" t="s">
        <v>1132</v>
      </c>
      <c r="QCF24" s="576" t="s">
        <v>1132</v>
      </c>
      <c r="QCG24" s="576" t="s">
        <v>1132</v>
      </c>
      <c r="QCH24" s="576" t="s">
        <v>1132</v>
      </c>
      <c r="QCI24" s="576" t="s">
        <v>1132</v>
      </c>
      <c r="QCJ24" s="576" t="s">
        <v>1132</v>
      </c>
      <c r="QCK24" s="576" t="s">
        <v>1132</v>
      </c>
      <c r="QCL24" s="576" t="s">
        <v>1132</v>
      </c>
      <c r="QCM24" s="576" t="s">
        <v>1132</v>
      </c>
      <c r="QCN24" s="576" t="s">
        <v>1132</v>
      </c>
      <c r="QCO24" s="576" t="s">
        <v>1132</v>
      </c>
      <c r="QCP24" s="576" t="s">
        <v>1132</v>
      </c>
      <c r="QCQ24" s="576" t="s">
        <v>1132</v>
      </c>
      <c r="QCR24" s="576" t="s">
        <v>1132</v>
      </c>
      <c r="QCS24" s="576" t="s">
        <v>1132</v>
      </c>
      <c r="QCT24" s="576" t="s">
        <v>1132</v>
      </c>
      <c r="QCU24" s="576" t="s">
        <v>1132</v>
      </c>
      <c r="QCV24" s="576" t="s">
        <v>1132</v>
      </c>
      <c r="QCW24" s="576" t="s">
        <v>1132</v>
      </c>
      <c r="QCX24" s="576" t="s">
        <v>1132</v>
      </c>
      <c r="QCY24" s="576" t="s">
        <v>1132</v>
      </c>
      <c r="QCZ24" s="576" t="s">
        <v>1132</v>
      </c>
      <c r="QDA24" s="576" t="s">
        <v>1132</v>
      </c>
      <c r="QDB24" s="576" t="s">
        <v>1132</v>
      </c>
      <c r="QDC24" s="576" t="s">
        <v>1132</v>
      </c>
      <c r="QDD24" s="576" t="s">
        <v>1132</v>
      </c>
      <c r="QDE24" s="576" t="s">
        <v>1132</v>
      </c>
      <c r="QDF24" s="576" t="s">
        <v>1132</v>
      </c>
      <c r="QDG24" s="576" t="s">
        <v>1132</v>
      </c>
      <c r="QDH24" s="576" t="s">
        <v>1132</v>
      </c>
      <c r="QDI24" s="576" t="s">
        <v>1132</v>
      </c>
      <c r="QDJ24" s="576" t="s">
        <v>1132</v>
      </c>
      <c r="QDK24" s="576" t="s">
        <v>1132</v>
      </c>
      <c r="QDL24" s="576" t="s">
        <v>1132</v>
      </c>
      <c r="QDM24" s="576" t="s">
        <v>1132</v>
      </c>
      <c r="QDN24" s="576" t="s">
        <v>1132</v>
      </c>
      <c r="QDO24" s="576" t="s">
        <v>1132</v>
      </c>
      <c r="QDP24" s="576" t="s">
        <v>1132</v>
      </c>
      <c r="QDQ24" s="576" t="s">
        <v>1132</v>
      </c>
      <c r="QDR24" s="576" t="s">
        <v>1132</v>
      </c>
      <c r="QDS24" s="576" t="s">
        <v>1132</v>
      </c>
      <c r="QDT24" s="576" t="s">
        <v>1132</v>
      </c>
      <c r="QDU24" s="576" t="s">
        <v>1132</v>
      </c>
      <c r="QDV24" s="576" t="s">
        <v>1132</v>
      </c>
      <c r="QDW24" s="576" t="s">
        <v>1132</v>
      </c>
      <c r="QDX24" s="576" t="s">
        <v>1132</v>
      </c>
      <c r="QDY24" s="576" t="s">
        <v>1132</v>
      </c>
      <c r="QDZ24" s="576" t="s">
        <v>1132</v>
      </c>
      <c r="QEA24" s="576" t="s">
        <v>1132</v>
      </c>
      <c r="QEB24" s="576" t="s">
        <v>1132</v>
      </c>
      <c r="QEC24" s="576" t="s">
        <v>1132</v>
      </c>
      <c r="QED24" s="576" t="s">
        <v>1132</v>
      </c>
      <c r="QEE24" s="576" t="s">
        <v>1132</v>
      </c>
      <c r="QEF24" s="576" t="s">
        <v>1132</v>
      </c>
      <c r="QEG24" s="576" t="s">
        <v>1132</v>
      </c>
      <c r="QEH24" s="576" t="s">
        <v>1132</v>
      </c>
      <c r="QEI24" s="576" t="s">
        <v>1132</v>
      </c>
      <c r="QEJ24" s="576" t="s">
        <v>1132</v>
      </c>
      <c r="QEK24" s="576" t="s">
        <v>1132</v>
      </c>
      <c r="QEL24" s="576" t="s">
        <v>1132</v>
      </c>
      <c r="QEM24" s="576" t="s">
        <v>1132</v>
      </c>
      <c r="QEN24" s="576" t="s">
        <v>1132</v>
      </c>
      <c r="QEO24" s="576" t="s">
        <v>1132</v>
      </c>
      <c r="QEP24" s="576" t="s">
        <v>1132</v>
      </c>
      <c r="QEQ24" s="576" t="s">
        <v>1132</v>
      </c>
      <c r="QER24" s="576" t="s">
        <v>1132</v>
      </c>
      <c r="QES24" s="576" t="s">
        <v>1132</v>
      </c>
      <c r="QET24" s="576" t="s">
        <v>1132</v>
      </c>
      <c r="QEU24" s="576" t="s">
        <v>1132</v>
      </c>
      <c r="QEV24" s="576" t="s">
        <v>1132</v>
      </c>
      <c r="QEW24" s="576" t="s">
        <v>1132</v>
      </c>
      <c r="QEX24" s="576" t="s">
        <v>1132</v>
      </c>
      <c r="QEY24" s="576" t="s">
        <v>1132</v>
      </c>
      <c r="QEZ24" s="576" t="s">
        <v>1132</v>
      </c>
      <c r="QFA24" s="576" t="s">
        <v>1132</v>
      </c>
      <c r="QFB24" s="576" t="s">
        <v>1132</v>
      </c>
      <c r="QFC24" s="576" t="s">
        <v>1132</v>
      </c>
      <c r="QFD24" s="576" t="s">
        <v>1132</v>
      </c>
      <c r="QFE24" s="576" t="s">
        <v>1132</v>
      </c>
      <c r="QFF24" s="576" t="s">
        <v>1132</v>
      </c>
      <c r="QFG24" s="576" t="s">
        <v>1132</v>
      </c>
      <c r="QFH24" s="576" t="s">
        <v>1132</v>
      </c>
      <c r="QFI24" s="576" t="s">
        <v>1132</v>
      </c>
      <c r="QFJ24" s="576" t="s">
        <v>1132</v>
      </c>
      <c r="QFK24" s="576" t="s">
        <v>1132</v>
      </c>
      <c r="QFL24" s="576" t="s">
        <v>1132</v>
      </c>
      <c r="QFM24" s="576" t="s">
        <v>1132</v>
      </c>
      <c r="QFN24" s="576" t="s">
        <v>1132</v>
      </c>
      <c r="QFO24" s="576" t="s">
        <v>1132</v>
      </c>
      <c r="QFP24" s="576" t="s">
        <v>1132</v>
      </c>
      <c r="QFQ24" s="576" t="s">
        <v>1132</v>
      </c>
      <c r="QFR24" s="576" t="s">
        <v>1132</v>
      </c>
      <c r="QFS24" s="576" t="s">
        <v>1132</v>
      </c>
      <c r="QFT24" s="576" t="s">
        <v>1132</v>
      </c>
      <c r="QFU24" s="576" t="s">
        <v>1132</v>
      </c>
      <c r="QFV24" s="576" t="s">
        <v>1132</v>
      </c>
      <c r="QFW24" s="576" t="s">
        <v>1132</v>
      </c>
      <c r="QFX24" s="576" t="s">
        <v>1132</v>
      </c>
      <c r="QFY24" s="576" t="s">
        <v>1132</v>
      </c>
      <c r="QFZ24" s="576" t="s">
        <v>1132</v>
      </c>
      <c r="QGA24" s="576" t="s">
        <v>1132</v>
      </c>
      <c r="QGB24" s="576" t="s">
        <v>1132</v>
      </c>
      <c r="QGC24" s="576" t="s">
        <v>1132</v>
      </c>
      <c r="QGD24" s="576" t="s">
        <v>1132</v>
      </c>
      <c r="QGE24" s="576" t="s">
        <v>1132</v>
      </c>
      <c r="QGF24" s="576" t="s">
        <v>1132</v>
      </c>
      <c r="QGG24" s="576" t="s">
        <v>1132</v>
      </c>
      <c r="QGH24" s="576" t="s">
        <v>1132</v>
      </c>
      <c r="QGI24" s="576" t="s">
        <v>1132</v>
      </c>
      <c r="QGJ24" s="576" t="s">
        <v>1132</v>
      </c>
      <c r="QGK24" s="576" t="s">
        <v>1132</v>
      </c>
      <c r="QGL24" s="576" t="s">
        <v>1132</v>
      </c>
      <c r="QGM24" s="576" t="s">
        <v>1132</v>
      </c>
      <c r="QGN24" s="576" t="s">
        <v>1132</v>
      </c>
      <c r="QGO24" s="576" t="s">
        <v>1132</v>
      </c>
      <c r="QGP24" s="576" t="s">
        <v>1132</v>
      </c>
      <c r="QGQ24" s="576" t="s">
        <v>1132</v>
      </c>
      <c r="QGR24" s="576" t="s">
        <v>1132</v>
      </c>
      <c r="QGS24" s="576" t="s">
        <v>1132</v>
      </c>
      <c r="QGT24" s="576" t="s">
        <v>1132</v>
      </c>
      <c r="QGU24" s="576" t="s">
        <v>1132</v>
      </c>
      <c r="QGV24" s="576" t="s">
        <v>1132</v>
      </c>
      <c r="QGW24" s="576" t="s">
        <v>1132</v>
      </c>
      <c r="QGX24" s="576" t="s">
        <v>1132</v>
      </c>
      <c r="QGY24" s="576" t="s">
        <v>1132</v>
      </c>
      <c r="QGZ24" s="576" t="s">
        <v>1132</v>
      </c>
      <c r="QHA24" s="576" t="s">
        <v>1132</v>
      </c>
      <c r="QHB24" s="576" t="s">
        <v>1132</v>
      </c>
      <c r="QHC24" s="576" t="s">
        <v>1132</v>
      </c>
      <c r="QHD24" s="576" t="s">
        <v>1132</v>
      </c>
      <c r="QHE24" s="576" t="s">
        <v>1132</v>
      </c>
      <c r="QHF24" s="576" t="s">
        <v>1132</v>
      </c>
      <c r="QHG24" s="576" t="s">
        <v>1132</v>
      </c>
      <c r="QHH24" s="576" t="s">
        <v>1132</v>
      </c>
      <c r="QHI24" s="576" t="s">
        <v>1132</v>
      </c>
      <c r="QHJ24" s="576" t="s">
        <v>1132</v>
      </c>
      <c r="QHK24" s="576" t="s">
        <v>1132</v>
      </c>
      <c r="QHL24" s="576" t="s">
        <v>1132</v>
      </c>
      <c r="QHM24" s="576" t="s">
        <v>1132</v>
      </c>
      <c r="QHN24" s="576" t="s">
        <v>1132</v>
      </c>
      <c r="QHO24" s="576" t="s">
        <v>1132</v>
      </c>
      <c r="QHP24" s="576" t="s">
        <v>1132</v>
      </c>
      <c r="QHQ24" s="576" t="s">
        <v>1132</v>
      </c>
      <c r="QHR24" s="576" t="s">
        <v>1132</v>
      </c>
      <c r="QHS24" s="576" t="s">
        <v>1132</v>
      </c>
      <c r="QHT24" s="576" t="s">
        <v>1132</v>
      </c>
      <c r="QHU24" s="576" t="s">
        <v>1132</v>
      </c>
      <c r="QHV24" s="576" t="s">
        <v>1132</v>
      </c>
      <c r="QHW24" s="576" t="s">
        <v>1132</v>
      </c>
      <c r="QHX24" s="576" t="s">
        <v>1132</v>
      </c>
      <c r="QHY24" s="576" t="s">
        <v>1132</v>
      </c>
      <c r="QHZ24" s="576" t="s">
        <v>1132</v>
      </c>
      <c r="QIA24" s="576" t="s">
        <v>1132</v>
      </c>
      <c r="QIB24" s="576" t="s">
        <v>1132</v>
      </c>
      <c r="QIC24" s="576" t="s">
        <v>1132</v>
      </c>
      <c r="QID24" s="576" t="s">
        <v>1132</v>
      </c>
      <c r="QIE24" s="576" t="s">
        <v>1132</v>
      </c>
      <c r="QIF24" s="576" t="s">
        <v>1132</v>
      </c>
      <c r="QIG24" s="576" t="s">
        <v>1132</v>
      </c>
      <c r="QIH24" s="576" t="s">
        <v>1132</v>
      </c>
      <c r="QII24" s="576" t="s">
        <v>1132</v>
      </c>
      <c r="QIJ24" s="576" t="s">
        <v>1132</v>
      </c>
      <c r="QIK24" s="576" t="s">
        <v>1132</v>
      </c>
      <c r="QIL24" s="576" t="s">
        <v>1132</v>
      </c>
      <c r="QIM24" s="576" t="s">
        <v>1132</v>
      </c>
      <c r="QIN24" s="576" t="s">
        <v>1132</v>
      </c>
      <c r="QIO24" s="576" t="s">
        <v>1132</v>
      </c>
      <c r="QIP24" s="576" t="s">
        <v>1132</v>
      </c>
      <c r="QIQ24" s="576" t="s">
        <v>1132</v>
      </c>
      <c r="QIR24" s="576" t="s">
        <v>1132</v>
      </c>
      <c r="QIS24" s="576" t="s">
        <v>1132</v>
      </c>
      <c r="QIT24" s="576" t="s">
        <v>1132</v>
      </c>
      <c r="QIU24" s="576" t="s">
        <v>1132</v>
      </c>
      <c r="QIV24" s="576" t="s">
        <v>1132</v>
      </c>
      <c r="QIW24" s="576" t="s">
        <v>1132</v>
      </c>
      <c r="QIX24" s="576" t="s">
        <v>1132</v>
      </c>
      <c r="QIY24" s="576" t="s">
        <v>1132</v>
      </c>
      <c r="QIZ24" s="576" t="s">
        <v>1132</v>
      </c>
      <c r="QJA24" s="576" t="s">
        <v>1132</v>
      </c>
      <c r="QJB24" s="576" t="s">
        <v>1132</v>
      </c>
      <c r="QJC24" s="576" t="s">
        <v>1132</v>
      </c>
      <c r="QJD24" s="576" t="s">
        <v>1132</v>
      </c>
      <c r="QJE24" s="576" t="s">
        <v>1132</v>
      </c>
      <c r="QJF24" s="576" t="s">
        <v>1132</v>
      </c>
      <c r="QJG24" s="576" t="s">
        <v>1132</v>
      </c>
      <c r="QJH24" s="576" t="s">
        <v>1132</v>
      </c>
      <c r="QJI24" s="576" t="s">
        <v>1132</v>
      </c>
      <c r="QJJ24" s="576" t="s">
        <v>1132</v>
      </c>
      <c r="QJK24" s="576" t="s">
        <v>1132</v>
      </c>
      <c r="QJL24" s="576" t="s">
        <v>1132</v>
      </c>
      <c r="QJM24" s="576" t="s">
        <v>1132</v>
      </c>
      <c r="QJN24" s="576" t="s">
        <v>1132</v>
      </c>
      <c r="QJO24" s="576" t="s">
        <v>1132</v>
      </c>
      <c r="QJP24" s="576" t="s">
        <v>1132</v>
      </c>
      <c r="QJQ24" s="576" t="s">
        <v>1132</v>
      </c>
      <c r="QJR24" s="576" t="s">
        <v>1132</v>
      </c>
      <c r="QJS24" s="576" t="s">
        <v>1132</v>
      </c>
      <c r="QJT24" s="576" t="s">
        <v>1132</v>
      </c>
      <c r="QJU24" s="576" t="s">
        <v>1132</v>
      </c>
      <c r="QJV24" s="576" t="s">
        <v>1132</v>
      </c>
      <c r="QJW24" s="576" t="s">
        <v>1132</v>
      </c>
      <c r="QJX24" s="576" t="s">
        <v>1132</v>
      </c>
      <c r="QJY24" s="576" t="s">
        <v>1132</v>
      </c>
      <c r="QJZ24" s="576" t="s">
        <v>1132</v>
      </c>
      <c r="QKA24" s="576" t="s">
        <v>1132</v>
      </c>
      <c r="QKB24" s="576" t="s">
        <v>1132</v>
      </c>
      <c r="QKC24" s="576" t="s">
        <v>1132</v>
      </c>
      <c r="QKD24" s="576" t="s">
        <v>1132</v>
      </c>
      <c r="QKE24" s="576" t="s">
        <v>1132</v>
      </c>
      <c r="QKF24" s="576" t="s">
        <v>1132</v>
      </c>
      <c r="QKG24" s="576" t="s">
        <v>1132</v>
      </c>
      <c r="QKH24" s="576" t="s">
        <v>1132</v>
      </c>
      <c r="QKI24" s="576" t="s">
        <v>1132</v>
      </c>
      <c r="QKJ24" s="576" t="s">
        <v>1132</v>
      </c>
      <c r="QKK24" s="576" t="s">
        <v>1132</v>
      </c>
      <c r="QKL24" s="576" t="s">
        <v>1132</v>
      </c>
      <c r="QKM24" s="576" t="s">
        <v>1132</v>
      </c>
      <c r="QKN24" s="576" t="s">
        <v>1132</v>
      </c>
      <c r="QKO24" s="576" t="s">
        <v>1132</v>
      </c>
      <c r="QKP24" s="576" t="s">
        <v>1132</v>
      </c>
      <c r="QKQ24" s="576" t="s">
        <v>1132</v>
      </c>
      <c r="QKR24" s="576" t="s">
        <v>1132</v>
      </c>
      <c r="QKS24" s="576" t="s">
        <v>1132</v>
      </c>
      <c r="QKT24" s="576" t="s">
        <v>1132</v>
      </c>
      <c r="QKU24" s="576" t="s">
        <v>1132</v>
      </c>
      <c r="QKV24" s="576" t="s">
        <v>1132</v>
      </c>
      <c r="QKW24" s="576" t="s">
        <v>1132</v>
      </c>
      <c r="QKX24" s="576" t="s">
        <v>1132</v>
      </c>
      <c r="QKY24" s="576" t="s">
        <v>1132</v>
      </c>
      <c r="QKZ24" s="576" t="s">
        <v>1132</v>
      </c>
      <c r="QLA24" s="576" t="s">
        <v>1132</v>
      </c>
      <c r="QLB24" s="576" t="s">
        <v>1132</v>
      </c>
      <c r="QLC24" s="576" t="s">
        <v>1132</v>
      </c>
      <c r="QLD24" s="576" t="s">
        <v>1132</v>
      </c>
      <c r="QLE24" s="576" t="s">
        <v>1132</v>
      </c>
      <c r="QLF24" s="576" t="s">
        <v>1132</v>
      </c>
      <c r="QLG24" s="576" t="s">
        <v>1132</v>
      </c>
      <c r="QLH24" s="576" t="s">
        <v>1132</v>
      </c>
      <c r="QLI24" s="576" t="s">
        <v>1132</v>
      </c>
      <c r="QLJ24" s="576" t="s">
        <v>1132</v>
      </c>
      <c r="QLK24" s="576" t="s">
        <v>1132</v>
      </c>
      <c r="QLL24" s="576" t="s">
        <v>1132</v>
      </c>
      <c r="QLM24" s="576" t="s">
        <v>1132</v>
      </c>
      <c r="QLN24" s="576" t="s">
        <v>1132</v>
      </c>
      <c r="QLO24" s="576" t="s">
        <v>1132</v>
      </c>
      <c r="QLP24" s="576" t="s">
        <v>1132</v>
      </c>
      <c r="QLQ24" s="576" t="s">
        <v>1132</v>
      </c>
      <c r="QLR24" s="576" t="s">
        <v>1132</v>
      </c>
      <c r="QLS24" s="576" t="s">
        <v>1132</v>
      </c>
      <c r="QLT24" s="576" t="s">
        <v>1132</v>
      </c>
      <c r="QLU24" s="576" t="s">
        <v>1132</v>
      </c>
      <c r="QLV24" s="576" t="s">
        <v>1132</v>
      </c>
      <c r="QLW24" s="576" t="s">
        <v>1132</v>
      </c>
      <c r="QLX24" s="576" t="s">
        <v>1132</v>
      </c>
      <c r="QLY24" s="576" t="s">
        <v>1132</v>
      </c>
      <c r="QLZ24" s="576" t="s">
        <v>1132</v>
      </c>
      <c r="QMA24" s="576" t="s">
        <v>1132</v>
      </c>
      <c r="QMB24" s="576" t="s">
        <v>1132</v>
      </c>
      <c r="QMC24" s="576" t="s">
        <v>1132</v>
      </c>
      <c r="QMD24" s="576" t="s">
        <v>1132</v>
      </c>
      <c r="QME24" s="576" t="s">
        <v>1132</v>
      </c>
      <c r="QMF24" s="576" t="s">
        <v>1132</v>
      </c>
      <c r="QMG24" s="576" t="s">
        <v>1132</v>
      </c>
      <c r="QMH24" s="576" t="s">
        <v>1132</v>
      </c>
      <c r="QMI24" s="576" t="s">
        <v>1132</v>
      </c>
      <c r="QMJ24" s="576" t="s">
        <v>1132</v>
      </c>
      <c r="QMK24" s="576" t="s">
        <v>1132</v>
      </c>
      <c r="QML24" s="576" t="s">
        <v>1132</v>
      </c>
      <c r="QMM24" s="576" t="s">
        <v>1132</v>
      </c>
      <c r="QMN24" s="576" t="s">
        <v>1132</v>
      </c>
      <c r="QMO24" s="576" t="s">
        <v>1132</v>
      </c>
      <c r="QMP24" s="576" t="s">
        <v>1132</v>
      </c>
      <c r="QMQ24" s="576" t="s">
        <v>1132</v>
      </c>
      <c r="QMR24" s="576" t="s">
        <v>1132</v>
      </c>
      <c r="QMS24" s="576" t="s">
        <v>1132</v>
      </c>
      <c r="QMT24" s="576" t="s">
        <v>1132</v>
      </c>
      <c r="QMU24" s="576" t="s">
        <v>1132</v>
      </c>
      <c r="QMV24" s="576" t="s">
        <v>1132</v>
      </c>
      <c r="QMW24" s="576" t="s">
        <v>1132</v>
      </c>
      <c r="QMX24" s="576" t="s">
        <v>1132</v>
      </c>
      <c r="QMY24" s="576" t="s">
        <v>1132</v>
      </c>
      <c r="QMZ24" s="576" t="s">
        <v>1132</v>
      </c>
      <c r="QNA24" s="576" t="s">
        <v>1132</v>
      </c>
      <c r="QNB24" s="576" t="s">
        <v>1132</v>
      </c>
      <c r="QNC24" s="576" t="s">
        <v>1132</v>
      </c>
      <c r="QND24" s="576" t="s">
        <v>1132</v>
      </c>
      <c r="QNE24" s="576" t="s">
        <v>1132</v>
      </c>
      <c r="QNF24" s="576" t="s">
        <v>1132</v>
      </c>
      <c r="QNG24" s="576" t="s">
        <v>1132</v>
      </c>
      <c r="QNH24" s="576" t="s">
        <v>1132</v>
      </c>
      <c r="QNI24" s="576" t="s">
        <v>1132</v>
      </c>
      <c r="QNJ24" s="576" t="s">
        <v>1132</v>
      </c>
      <c r="QNK24" s="576" t="s">
        <v>1132</v>
      </c>
      <c r="QNL24" s="576" t="s">
        <v>1132</v>
      </c>
      <c r="QNM24" s="576" t="s">
        <v>1132</v>
      </c>
      <c r="QNN24" s="576" t="s">
        <v>1132</v>
      </c>
      <c r="QNO24" s="576" t="s">
        <v>1132</v>
      </c>
      <c r="QNP24" s="576" t="s">
        <v>1132</v>
      </c>
      <c r="QNQ24" s="576" t="s">
        <v>1132</v>
      </c>
      <c r="QNR24" s="576" t="s">
        <v>1132</v>
      </c>
      <c r="QNS24" s="576" t="s">
        <v>1132</v>
      </c>
      <c r="QNT24" s="576" t="s">
        <v>1132</v>
      </c>
      <c r="QNU24" s="576" t="s">
        <v>1132</v>
      </c>
      <c r="QNV24" s="576" t="s">
        <v>1132</v>
      </c>
      <c r="QNW24" s="576" t="s">
        <v>1132</v>
      </c>
      <c r="QNX24" s="576" t="s">
        <v>1132</v>
      </c>
      <c r="QNY24" s="576" t="s">
        <v>1132</v>
      </c>
      <c r="QNZ24" s="576" t="s">
        <v>1132</v>
      </c>
      <c r="QOA24" s="576" t="s">
        <v>1132</v>
      </c>
      <c r="QOB24" s="576" t="s">
        <v>1132</v>
      </c>
      <c r="QOC24" s="576" t="s">
        <v>1132</v>
      </c>
      <c r="QOD24" s="576" t="s">
        <v>1132</v>
      </c>
      <c r="QOE24" s="576" t="s">
        <v>1132</v>
      </c>
      <c r="QOF24" s="576" t="s">
        <v>1132</v>
      </c>
      <c r="QOG24" s="576" t="s">
        <v>1132</v>
      </c>
      <c r="QOH24" s="576" t="s">
        <v>1132</v>
      </c>
      <c r="QOI24" s="576" t="s">
        <v>1132</v>
      </c>
      <c r="QOJ24" s="576" t="s">
        <v>1132</v>
      </c>
      <c r="QOK24" s="576" t="s">
        <v>1132</v>
      </c>
      <c r="QOL24" s="576" t="s">
        <v>1132</v>
      </c>
      <c r="QOM24" s="576" t="s">
        <v>1132</v>
      </c>
      <c r="QON24" s="576" t="s">
        <v>1132</v>
      </c>
      <c r="QOO24" s="576" t="s">
        <v>1132</v>
      </c>
      <c r="QOP24" s="576" t="s">
        <v>1132</v>
      </c>
      <c r="QOQ24" s="576" t="s">
        <v>1132</v>
      </c>
      <c r="QOR24" s="576" t="s">
        <v>1132</v>
      </c>
      <c r="QOS24" s="576" t="s">
        <v>1132</v>
      </c>
      <c r="QOT24" s="576" t="s">
        <v>1132</v>
      </c>
      <c r="QOU24" s="576" t="s">
        <v>1132</v>
      </c>
      <c r="QOV24" s="576" t="s">
        <v>1132</v>
      </c>
      <c r="QOW24" s="576" t="s">
        <v>1132</v>
      </c>
      <c r="QOX24" s="576" t="s">
        <v>1132</v>
      </c>
      <c r="QOY24" s="576" t="s">
        <v>1132</v>
      </c>
      <c r="QOZ24" s="576" t="s">
        <v>1132</v>
      </c>
      <c r="QPA24" s="576" t="s">
        <v>1132</v>
      </c>
      <c r="QPB24" s="576" t="s">
        <v>1132</v>
      </c>
      <c r="QPC24" s="576" t="s">
        <v>1132</v>
      </c>
      <c r="QPD24" s="576" t="s">
        <v>1132</v>
      </c>
      <c r="QPE24" s="576" t="s">
        <v>1132</v>
      </c>
      <c r="QPF24" s="576" t="s">
        <v>1132</v>
      </c>
      <c r="QPG24" s="576" t="s">
        <v>1132</v>
      </c>
      <c r="QPH24" s="576" t="s">
        <v>1132</v>
      </c>
      <c r="QPI24" s="576" t="s">
        <v>1132</v>
      </c>
      <c r="QPJ24" s="576" t="s">
        <v>1132</v>
      </c>
      <c r="QPK24" s="576" t="s">
        <v>1132</v>
      </c>
      <c r="QPL24" s="576" t="s">
        <v>1132</v>
      </c>
      <c r="QPM24" s="576" t="s">
        <v>1132</v>
      </c>
      <c r="QPN24" s="576" t="s">
        <v>1132</v>
      </c>
      <c r="QPO24" s="576" t="s">
        <v>1132</v>
      </c>
      <c r="QPP24" s="576" t="s">
        <v>1132</v>
      </c>
      <c r="QPQ24" s="576" t="s">
        <v>1132</v>
      </c>
      <c r="QPR24" s="576" t="s">
        <v>1132</v>
      </c>
      <c r="QPS24" s="576" t="s">
        <v>1132</v>
      </c>
      <c r="QPT24" s="576" t="s">
        <v>1132</v>
      </c>
      <c r="QPU24" s="576" t="s">
        <v>1132</v>
      </c>
      <c r="QPV24" s="576" t="s">
        <v>1132</v>
      </c>
      <c r="QPW24" s="576" t="s">
        <v>1132</v>
      </c>
      <c r="QPX24" s="576" t="s">
        <v>1132</v>
      </c>
      <c r="QPY24" s="576" t="s">
        <v>1132</v>
      </c>
      <c r="QPZ24" s="576" t="s">
        <v>1132</v>
      </c>
      <c r="QQA24" s="576" t="s">
        <v>1132</v>
      </c>
      <c r="QQB24" s="576" t="s">
        <v>1132</v>
      </c>
      <c r="QQC24" s="576" t="s">
        <v>1132</v>
      </c>
      <c r="QQD24" s="576" t="s">
        <v>1132</v>
      </c>
      <c r="QQE24" s="576" t="s">
        <v>1132</v>
      </c>
      <c r="QQF24" s="576" t="s">
        <v>1132</v>
      </c>
      <c r="QQG24" s="576" t="s">
        <v>1132</v>
      </c>
      <c r="QQH24" s="576" t="s">
        <v>1132</v>
      </c>
      <c r="QQI24" s="576" t="s">
        <v>1132</v>
      </c>
      <c r="QQJ24" s="576" t="s">
        <v>1132</v>
      </c>
      <c r="QQK24" s="576" t="s">
        <v>1132</v>
      </c>
      <c r="QQL24" s="576" t="s">
        <v>1132</v>
      </c>
      <c r="QQM24" s="576" t="s">
        <v>1132</v>
      </c>
      <c r="QQN24" s="576" t="s">
        <v>1132</v>
      </c>
      <c r="QQO24" s="576" t="s">
        <v>1132</v>
      </c>
      <c r="QQP24" s="576" t="s">
        <v>1132</v>
      </c>
      <c r="QQQ24" s="576" t="s">
        <v>1132</v>
      </c>
      <c r="QQR24" s="576" t="s">
        <v>1132</v>
      </c>
      <c r="QQS24" s="576" t="s">
        <v>1132</v>
      </c>
      <c r="QQT24" s="576" t="s">
        <v>1132</v>
      </c>
      <c r="QQU24" s="576" t="s">
        <v>1132</v>
      </c>
      <c r="QQV24" s="576" t="s">
        <v>1132</v>
      </c>
      <c r="QQW24" s="576" t="s">
        <v>1132</v>
      </c>
      <c r="QQX24" s="576" t="s">
        <v>1132</v>
      </c>
      <c r="QQY24" s="576" t="s">
        <v>1132</v>
      </c>
      <c r="QQZ24" s="576" t="s">
        <v>1132</v>
      </c>
      <c r="QRA24" s="576" t="s">
        <v>1132</v>
      </c>
      <c r="QRB24" s="576" t="s">
        <v>1132</v>
      </c>
      <c r="QRC24" s="576" t="s">
        <v>1132</v>
      </c>
      <c r="QRD24" s="576" t="s">
        <v>1132</v>
      </c>
      <c r="QRE24" s="576" t="s">
        <v>1132</v>
      </c>
      <c r="QRF24" s="576" t="s">
        <v>1132</v>
      </c>
      <c r="QRG24" s="576" t="s">
        <v>1132</v>
      </c>
      <c r="QRH24" s="576" t="s">
        <v>1132</v>
      </c>
      <c r="QRI24" s="576" t="s">
        <v>1132</v>
      </c>
      <c r="QRJ24" s="576" t="s">
        <v>1132</v>
      </c>
      <c r="QRK24" s="576" t="s">
        <v>1132</v>
      </c>
      <c r="QRL24" s="576" t="s">
        <v>1132</v>
      </c>
      <c r="QRM24" s="576" t="s">
        <v>1132</v>
      </c>
      <c r="QRN24" s="576" t="s">
        <v>1132</v>
      </c>
      <c r="QRO24" s="576" t="s">
        <v>1132</v>
      </c>
      <c r="QRP24" s="576" t="s">
        <v>1132</v>
      </c>
      <c r="QRQ24" s="576" t="s">
        <v>1132</v>
      </c>
      <c r="QRR24" s="576" t="s">
        <v>1132</v>
      </c>
      <c r="QRS24" s="576" t="s">
        <v>1132</v>
      </c>
      <c r="QRT24" s="576" t="s">
        <v>1132</v>
      </c>
      <c r="QRU24" s="576" t="s">
        <v>1132</v>
      </c>
      <c r="QRV24" s="576" t="s">
        <v>1132</v>
      </c>
      <c r="QRW24" s="576" t="s">
        <v>1132</v>
      </c>
      <c r="QRX24" s="576" t="s">
        <v>1132</v>
      </c>
      <c r="QRY24" s="576" t="s">
        <v>1132</v>
      </c>
      <c r="QRZ24" s="576" t="s">
        <v>1132</v>
      </c>
      <c r="QSA24" s="576" t="s">
        <v>1132</v>
      </c>
      <c r="QSB24" s="576" t="s">
        <v>1132</v>
      </c>
      <c r="QSC24" s="576" t="s">
        <v>1132</v>
      </c>
      <c r="QSD24" s="576" t="s">
        <v>1132</v>
      </c>
      <c r="QSE24" s="576" t="s">
        <v>1132</v>
      </c>
      <c r="QSF24" s="576" t="s">
        <v>1132</v>
      </c>
      <c r="QSG24" s="576" t="s">
        <v>1132</v>
      </c>
      <c r="QSH24" s="576" t="s">
        <v>1132</v>
      </c>
      <c r="QSI24" s="576" t="s">
        <v>1132</v>
      </c>
      <c r="QSJ24" s="576" t="s">
        <v>1132</v>
      </c>
      <c r="QSK24" s="576" t="s">
        <v>1132</v>
      </c>
      <c r="QSL24" s="576" t="s">
        <v>1132</v>
      </c>
      <c r="QSM24" s="576" t="s">
        <v>1132</v>
      </c>
      <c r="QSN24" s="576" t="s">
        <v>1132</v>
      </c>
      <c r="QSO24" s="576" t="s">
        <v>1132</v>
      </c>
      <c r="QSP24" s="576" t="s">
        <v>1132</v>
      </c>
      <c r="QSQ24" s="576" t="s">
        <v>1132</v>
      </c>
      <c r="QSR24" s="576" t="s">
        <v>1132</v>
      </c>
      <c r="QSS24" s="576" t="s">
        <v>1132</v>
      </c>
      <c r="QST24" s="576" t="s">
        <v>1132</v>
      </c>
      <c r="QSU24" s="576" t="s">
        <v>1132</v>
      </c>
      <c r="QSV24" s="576" t="s">
        <v>1132</v>
      </c>
      <c r="QSW24" s="576" t="s">
        <v>1132</v>
      </c>
      <c r="QSX24" s="576" t="s">
        <v>1132</v>
      </c>
      <c r="QSY24" s="576" t="s">
        <v>1132</v>
      </c>
      <c r="QSZ24" s="576" t="s">
        <v>1132</v>
      </c>
      <c r="QTA24" s="576" t="s">
        <v>1132</v>
      </c>
      <c r="QTB24" s="576" t="s">
        <v>1132</v>
      </c>
      <c r="QTC24" s="576" t="s">
        <v>1132</v>
      </c>
      <c r="QTD24" s="576" t="s">
        <v>1132</v>
      </c>
      <c r="QTE24" s="576" t="s">
        <v>1132</v>
      </c>
      <c r="QTF24" s="576" t="s">
        <v>1132</v>
      </c>
      <c r="QTG24" s="576" t="s">
        <v>1132</v>
      </c>
      <c r="QTH24" s="576" t="s">
        <v>1132</v>
      </c>
      <c r="QTI24" s="576" t="s">
        <v>1132</v>
      </c>
      <c r="QTJ24" s="576" t="s">
        <v>1132</v>
      </c>
      <c r="QTK24" s="576" t="s">
        <v>1132</v>
      </c>
      <c r="QTL24" s="576" t="s">
        <v>1132</v>
      </c>
      <c r="QTM24" s="576" t="s">
        <v>1132</v>
      </c>
      <c r="QTN24" s="576" t="s">
        <v>1132</v>
      </c>
      <c r="QTO24" s="576" t="s">
        <v>1132</v>
      </c>
      <c r="QTP24" s="576" t="s">
        <v>1132</v>
      </c>
      <c r="QTQ24" s="576" t="s">
        <v>1132</v>
      </c>
      <c r="QTR24" s="576" t="s">
        <v>1132</v>
      </c>
      <c r="QTS24" s="576" t="s">
        <v>1132</v>
      </c>
      <c r="QTT24" s="576" t="s">
        <v>1132</v>
      </c>
      <c r="QTU24" s="576" t="s">
        <v>1132</v>
      </c>
      <c r="QTV24" s="576" t="s">
        <v>1132</v>
      </c>
      <c r="QTW24" s="576" t="s">
        <v>1132</v>
      </c>
      <c r="QTX24" s="576" t="s">
        <v>1132</v>
      </c>
      <c r="QTY24" s="576" t="s">
        <v>1132</v>
      </c>
      <c r="QTZ24" s="576" t="s">
        <v>1132</v>
      </c>
      <c r="QUA24" s="576" t="s">
        <v>1132</v>
      </c>
      <c r="QUB24" s="576" t="s">
        <v>1132</v>
      </c>
      <c r="QUC24" s="576" t="s">
        <v>1132</v>
      </c>
      <c r="QUD24" s="576" t="s">
        <v>1132</v>
      </c>
      <c r="QUE24" s="576" t="s">
        <v>1132</v>
      </c>
      <c r="QUF24" s="576" t="s">
        <v>1132</v>
      </c>
      <c r="QUG24" s="576" t="s">
        <v>1132</v>
      </c>
      <c r="QUH24" s="576" t="s">
        <v>1132</v>
      </c>
      <c r="QUI24" s="576" t="s">
        <v>1132</v>
      </c>
      <c r="QUJ24" s="576" t="s">
        <v>1132</v>
      </c>
      <c r="QUK24" s="576" t="s">
        <v>1132</v>
      </c>
      <c r="QUL24" s="576" t="s">
        <v>1132</v>
      </c>
      <c r="QUM24" s="576" t="s">
        <v>1132</v>
      </c>
      <c r="QUN24" s="576" t="s">
        <v>1132</v>
      </c>
      <c r="QUO24" s="576" t="s">
        <v>1132</v>
      </c>
      <c r="QUP24" s="576" t="s">
        <v>1132</v>
      </c>
      <c r="QUQ24" s="576" t="s">
        <v>1132</v>
      </c>
      <c r="QUR24" s="576" t="s">
        <v>1132</v>
      </c>
      <c r="QUS24" s="576" t="s">
        <v>1132</v>
      </c>
      <c r="QUT24" s="576" t="s">
        <v>1132</v>
      </c>
      <c r="QUU24" s="576" t="s">
        <v>1132</v>
      </c>
      <c r="QUV24" s="576" t="s">
        <v>1132</v>
      </c>
      <c r="QUW24" s="576" t="s">
        <v>1132</v>
      </c>
      <c r="QUX24" s="576" t="s">
        <v>1132</v>
      </c>
      <c r="QUY24" s="576" t="s">
        <v>1132</v>
      </c>
      <c r="QUZ24" s="576" t="s">
        <v>1132</v>
      </c>
      <c r="QVA24" s="576" t="s">
        <v>1132</v>
      </c>
      <c r="QVB24" s="576" t="s">
        <v>1132</v>
      </c>
      <c r="QVC24" s="576" t="s">
        <v>1132</v>
      </c>
      <c r="QVD24" s="576" t="s">
        <v>1132</v>
      </c>
      <c r="QVE24" s="576" t="s">
        <v>1132</v>
      </c>
      <c r="QVF24" s="576" t="s">
        <v>1132</v>
      </c>
      <c r="QVG24" s="576" t="s">
        <v>1132</v>
      </c>
      <c r="QVH24" s="576" t="s">
        <v>1132</v>
      </c>
      <c r="QVI24" s="576" t="s">
        <v>1132</v>
      </c>
      <c r="QVJ24" s="576" t="s">
        <v>1132</v>
      </c>
      <c r="QVK24" s="576" t="s">
        <v>1132</v>
      </c>
      <c r="QVL24" s="576" t="s">
        <v>1132</v>
      </c>
      <c r="QVM24" s="576" t="s">
        <v>1132</v>
      </c>
      <c r="QVN24" s="576" t="s">
        <v>1132</v>
      </c>
      <c r="QVO24" s="576" t="s">
        <v>1132</v>
      </c>
      <c r="QVP24" s="576" t="s">
        <v>1132</v>
      </c>
      <c r="QVQ24" s="576" t="s">
        <v>1132</v>
      </c>
      <c r="QVR24" s="576" t="s">
        <v>1132</v>
      </c>
      <c r="QVS24" s="576" t="s">
        <v>1132</v>
      </c>
      <c r="QVT24" s="576" t="s">
        <v>1132</v>
      </c>
      <c r="QVU24" s="576" t="s">
        <v>1132</v>
      </c>
      <c r="QVV24" s="576" t="s">
        <v>1132</v>
      </c>
      <c r="QVW24" s="576" t="s">
        <v>1132</v>
      </c>
      <c r="QVX24" s="576" t="s">
        <v>1132</v>
      </c>
      <c r="QVY24" s="576" t="s">
        <v>1132</v>
      </c>
      <c r="QVZ24" s="576" t="s">
        <v>1132</v>
      </c>
      <c r="QWA24" s="576" t="s">
        <v>1132</v>
      </c>
      <c r="QWB24" s="576" t="s">
        <v>1132</v>
      </c>
      <c r="QWC24" s="576" t="s">
        <v>1132</v>
      </c>
      <c r="QWD24" s="576" t="s">
        <v>1132</v>
      </c>
      <c r="QWE24" s="576" t="s">
        <v>1132</v>
      </c>
      <c r="QWF24" s="576" t="s">
        <v>1132</v>
      </c>
      <c r="QWG24" s="576" t="s">
        <v>1132</v>
      </c>
      <c r="QWH24" s="576" t="s">
        <v>1132</v>
      </c>
      <c r="QWI24" s="576" t="s">
        <v>1132</v>
      </c>
      <c r="QWJ24" s="576" t="s">
        <v>1132</v>
      </c>
      <c r="QWK24" s="576" t="s">
        <v>1132</v>
      </c>
      <c r="QWL24" s="576" t="s">
        <v>1132</v>
      </c>
      <c r="QWM24" s="576" t="s">
        <v>1132</v>
      </c>
      <c r="QWN24" s="576" t="s">
        <v>1132</v>
      </c>
      <c r="QWO24" s="576" t="s">
        <v>1132</v>
      </c>
      <c r="QWP24" s="576" t="s">
        <v>1132</v>
      </c>
      <c r="QWQ24" s="576" t="s">
        <v>1132</v>
      </c>
      <c r="QWR24" s="576" t="s">
        <v>1132</v>
      </c>
      <c r="QWS24" s="576" t="s">
        <v>1132</v>
      </c>
      <c r="QWT24" s="576" t="s">
        <v>1132</v>
      </c>
      <c r="QWU24" s="576" t="s">
        <v>1132</v>
      </c>
      <c r="QWV24" s="576" t="s">
        <v>1132</v>
      </c>
      <c r="QWW24" s="576" t="s">
        <v>1132</v>
      </c>
      <c r="QWX24" s="576" t="s">
        <v>1132</v>
      </c>
      <c r="QWY24" s="576" t="s">
        <v>1132</v>
      </c>
      <c r="QWZ24" s="576" t="s">
        <v>1132</v>
      </c>
      <c r="QXA24" s="576" t="s">
        <v>1132</v>
      </c>
      <c r="QXB24" s="576" t="s">
        <v>1132</v>
      </c>
      <c r="QXC24" s="576" t="s">
        <v>1132</v>
      </c>
      <c r="QXD24" s="576" t="s">
        <v>1132</v>
      </c>
      <c r="QXE24" s="576" t="s">
        <v>1132</v>
      </c>
      <c r="QXF24" s="576" t="s">
        <v>1132</v>
      </c>
      <c r="QXG24" s="576" t="s">
        <v>1132</v>
      </c>
      <c r="QXH24" s="576" t="s">
        <v>1132</v>
      </c>
      <c r="QXI24" s="576" t="s">
        <v>1132</v>
      </c>
      <c r="QXJ24" s="576" t="s">
        <v>1132</v>
      </c>
      <c r="QXK24" s="576" t="s">
        <v>1132</v>
      </c>
      <c r="QXL24" s="576" t="s">
        <v>1132</v>
      </c>
      <c r="QXM24" s="576" t="s">
        <v>1132</v>
      </c>
      <c r="QXN24" s="576" t="s">
        <v>1132</v>
      </c>
      <c r="QXO24" s="576" t="s">
        <v>1132</v>
      </c>
      <c r="QXP24" s="576" t="s">
        <v>1132</v>
      </c>
      <c r="QXQ24" s="576" t="s">
        <v>1132</v>
      </c>
      <c r="QXR24" s="576" t="s">
        <v>1132</v>
      </c>
      <c r="QXS24" s="576" t="s">
        <v>1132</v>
      </c>
      <c r="QXT24" s="576" t="s">
        <v>1132</v>
      </c>
      <c r="QXU24" s="576" t="s">
        <v>1132</v>
      </c>
      <c r="QXV24" s="576" t="s">
        <v>1132</v>
      </c>
      <c r="QXW24" s="576" t="s">
        <v>1132</v>
      </c>
      <c r="QXX24" s="576" t="s">
        <v>1132</v>
      </c>
      <c r="QXY24" s="576" t="s">
        <v>1132</v>
      </c>
      <c r="QXZ24" s="576" t="s">
        <v>1132</v>
      </c>
      <c r="QYA24" s="576" t="s">
        <v>1132</v>
      </c>
      <c r="QYB24" s="576" t="s">
        <v>1132</v>
      </c>
      <c r="QYC24" s="576" t="s">
        <v>1132</v>
      </c>
      <c r="QYD24" s="576" t="s">
        <v>1132</v>
      </c>
      <c r="QYE24" s="576" t="s">
        <v>1132</v>
      </c>
      <c r="QYF24" s="576" t="s">
        <v>1132</v>
      </c>
      <c r="QYG24" s="576" t="s">
        <v>1132</v>
      </c>
      <c r="QYH24" s="576" t="s">
        <v>1132</v>
      </c>
      <c r="QYI24" s="576" t="s">
        <v>1132</v>
      </c>
      <c r="QYJ24" s="576" t="s">
        <v>1132</v>
      </c>
      <c r="QYK24" s="576" t="s">
        <v>1132</v>
      </c>
      <c r="QYL24" s="576" t="s">
        <v>1132</v>
      </c>
      <c r="QYM24" s="576" t="s">
        <v>1132</v>
      </c>
      <c r="QYN24" s="576" t="s">
        <v>1132</v>
      </c>
      <c r="QYO24" s="576" t="s">
        <v>1132</v>
      </c>
      <c r="QYP24" s="576" t="s">
        <v>1132</v>
      </c>
      <c r="QYQ24" s="576" t="s">
        <v>1132</v>
      </c>
      <c r="QYR24" s="576" t="s">
        <v>1132</v>
      </c>
      <c r="QYS24" s="576" t="s">
        <v>1132</v>
      </c>
      <c r="QYT24" s="576" t="s">
        <v>1132</v>
      </c>
      <c r="QYU24" s="576" t="s">
        <v>1132</v>
      </c>
      <c r="QYV24" s="576" t="s">
        <v>1132</v>
      </c>
      <c r="QYW24" s="576" t="s">
        <v>1132</v>
      </c>
      <c r="QYX24" s="576" t="s">
        <v>1132</v>
      </c>
      <c r="QYY24" s="576" t="s">
        <v>1132</v>
      </c>
      <c r="QYZ24" s="576" t="s">
        <v>1132</v>
      </c>
      <c r="QZA24" s="576" t="s">
        <v>1132</v>
      </c>
      <c r="QZB24" s="576" t="s">
        <v>1132</v>
      </c>
      <c r="QZC24" s="576" t="s">
        <v>1132</v>
      </c>
      <c r="QZD24" s="576" t="s">
        <v>1132</v>
      </c>
      <c r="QZE24" s="576" t="s">
        <v>1132</v>
      </c>
      <c r="QZF24" s="576" t="s">
        <v>1132</v>
      </c>
      <c r="QZG24" s="576" t="s">
        <v>1132</v>
      </c>
      <c r="QZH24" s="576" t="s">
        <v>1132</v>
      </c>
      <c r="QZI24" s="576" t="s">
        <v>1132</v>
      </c>
      <c r="QZJ24" s="576" t="s">
        <v>1132</v>
      </c>
      <c r="QZK24" s="576" t="s">
        <v>1132</v>
      </c>
      <c r="QZL24" s="576" t="s">
        <v>1132</v>
      </c>
      <c r="QZM24" s="576" t="s">
        <v>1132</v>
      </c>
      <c r="QZN24" s="576" t="s">
        <v>1132</v>
      </c>
      <c r="QZO24" s="576" t="s">
        <v>1132</v>
      </c>
      <c r="QZP24" s="576" t="s">
        <v>1132</v>
      </c>
      <c r="QZQ24" s="576" t="s">
        <v>1132</v>
      </c>
      <c r="QZR24" s="576" t="s">
        <v>1132</v>
      </c>
      <c r="QZS24" s="576" t="s">
        <v>1132</v>
      </c>
      <c r="QZT24" s="576" t="s">
        <v>1132</v>
      </c>
      <c r="QZU24" s="576" t="s">
        <v>1132</v>
      </c>
      <c r="QZV24" s="576" t="s">
        <v>1132</v>
      </c>
      <c r="QZW24" s="576" t="s">
        <v>1132</v>
      </c>
      <c r="QZX24" s="576" t="s">
        <v>1132</v>
      </c>
      <c r="QZY24" s="576" t="s">
        <v>1132</v>
      </c>
      <c r="QZZ24" s="576" t="s">
        <v>1132</v>
      </c>
      <c r="RAA24" s="576" t="s">
        <v>1132</v>
      </c>
      <c r="RAB24" s="576" t="s">
        <v>1132</v>
      </c>
      <c r="RAC24" s="576" t="s">
        <v>1132</v>
      </c>
      <c r="RAD24" s="576" t="s">
        <v>1132</v>
      </c>
      <c r="RAE24" s="576" t="s">
        <v>1132</v>
      </c>
      <c r="RAF24" s="576" t="s">
        <v>1132</v>
      </c>
      <c r="RAG24" s="576" t="s">
        <v>1132</v>
      </c>
      <c r="RAH24" s="576" t="s">
        <v>1132</v>
      </c>
      <c r="RAI24" s="576" t="s">
        <v>1132</v>
      </c>
      <c r="RAJ24" s="576" t="s">
        <v>1132</v>
      </c>
      <c r="RAK24" s="576" t="s">
        <v>1132</v>
      </c>
      <c r="RAL24" s="576" t="s">
        <v>1132</v>
      </c>
      <c r="RAM24" s="576" t="s">
        <v>1132</v>
      </c>
      <c r="RAN24" s="576" t="s">
        <v>1132</v>
      </c>
      <c r="RAO24" s="576" t="s">
        <v>1132</v>
      </c>
      <c r="RAP24" s="576" t="s">
        <v>1132</v>
      </c>
      <c r="RAQ24" s="576" t="s">
        <v>1132</v>
      </c>
      <c r="RAR24" s="576" t="s">
        <v>1132</v>
      </c>
      <c r="RAS24" s="576" t="s">
        <v>1132</v>
      </c>
      <c r="RAT24" s="576" t="s">
        <v>1132</v>
      </c>
      <c r="RAU24" s="576" t="s">
        <v>1132</v>
      </c>
      <c r="RAV24" s="576" t="s">
        <v>1132</v>
      </c>
      <c r="RAW24" s="576" t="s">
        <v>1132</v>
      </c>
      <c r="RAX24" s="576" t="s">
        <v>1132</v>
      </c>
      <c r="RAY24" s="576" t="s">
        <v>1132</v>
      </c>
      <c r="RAZ24" s="576" t="s">
        <v>1132</v>
      </c>
      <c r="RBA24" s="576" t="s">
        <v>1132</v>
      </c>
      <c r="RBB24" s="576" t="s">
        <v>1132</v>
      </c>
      <c r="RBC24" s="576" t="s">
        <v>1132</v>
      </c>
      <c r="RBD24" s="576" t="s">
        <v>1132</v>
      </c>
      <c r="RBE24" s="576" t="s">
        <v>1132</v>
      </c>
      <c r="RBF24" s="576" t="s">
        <v>1132</v>
      </c>
      <c r="RBG24" s="576" t="s">
        <v>1132</v>
      </c>
      <c r="RBH24" s="576" t="s">
        <v>1132</v>
      </c>
      <c r="RBI24" s="576" t="s">
        <v>1132</v>
      </c>
      <c r="RBJ24" s="576" t="s">
        <v>1132</v>
      </c>
      <c r="RBK24" s="576" t="s">
        <v>1132</v>
      </c>
      <c r="RBL24" s="576" t="s">
        <v>1132</v>
      </c>
      <c r="RBM24" s="576" t="s">
        <v>1132</v>
      </c>
      <c r="RBN24" s="576" t="s">
        <v>1132</v>
      </c>
      <c r="RBO24" s="576" t="s">
        <v>1132</v>
      </c>
      <c r="RBP24" s="576" t="s">
        <v>1132</v>
      </c>
      <c r="RBQ24" s="576" t="s">
        <v>1132</v>
      </c>
      <c r="RBR24" s="576" t="s">
        <v>1132</v>
      </c>
      <c r="RBS24" s="576" t="s">
        <v>1132</v>
      </c>
      <c r="RBT24" s="576" t="s">
        <v>1132</v>
      </c>
      <c r="RBU24" s="576" t="s">
        <v>1132</v>
      </c>
      <c r="RBV24" s="576" t="s">
        <v>1132</v>
      </c>
      <c r="RBW24" s="576" t="s">
        <v>1132</v>
      </c>
      <c r="RBX24" s="576" t="s">
        <v>1132</v>
      </c>
      <c r="RBY24" s="576" t="s">
        <v>1132</v>
      </c>
      <c r="RBZ24" s="576" t="s">
        <v>1132</v>
      </c>
      <c r="RCA24" s="576" t="s">
        <v>1132</v>
      </c>
      <c r="RCB24" s="576" t="s">
        <v>1132</v>
      </c>
      <c r="RCC24" s="576" t="s">
        <v>1132</v>
      </c>
      <c r="RCD24" s="576" t="s">
        <v>1132</v>
      </c>
      <c r="RCE24" s="576" t="s">
        <v>1132</v>
      </c>
      <c r="RCF24" s="576" t="s">
        <v>1132</v>
      </c>
      <c r="RCG24" s="576" t="s">
        <v>1132</v>
      </c>
      <c r="RCH24" s="576" t="s">
        <v>1132</v>
      </c>
      <c r="RCI24" s="576" t="s">
        <v>1132</v>
      </c>
      <c r="RCJ24" s="576" t="s">
        <v>1132</v>
      </c>
      <c r="RCK24" s="576" t="s">
        <v>1132</v>
      </c>
      <c r="RCL24" s="576" t="s">
        <v>1132</v>
      </c>
      <c r="RCM24" s="576" t="s">
        <v>1132</v>
      </c>
      <c r="RCN24" s="576" t="s">
        <v>1132</v>
      </c>
      <c r="RCO24" s="576" t="s">
        <v>1132</v>
      </c>
      <c r="RCP24" s="576" t="s">
        <v>1132</v>
      </c>
      <c r="RCQ24" s="576" t="s">
        <v>1132</v>
      </c>
      <c r="RCR24" s="576" t="s">
        <v>1132</v>
      </c>
      <c r="RCS24" s="576" t="s">
        <v>1132</v>
      </c>
      <c r="RCT24" s="576" t="s">
        <v>1132</v>
      </c>
      <c r="RCU24" s="576" t="s">
        <v>1132</v>
      </c>
      <c r="RCV24" s="576" t="s">
        <v>1132</v>
      </c>
      <c r="RCW24" s="576" t="s">
        <v>1132</v>
      </c>
      <c r="RCX24" s="576" t="s">
        <v>1132</v>
      </c>
      <c r="RCY24" s="576" t="s">
        <v>1132</v>
      </c>
      <c r="RCZ24" s="576" t="s">
        <v>1132</v>
      </c>
      <c r="RDA24" s="576" t="s">
        <v>1132</v>
      </c>
      <c r="RDB24" s="576" t="s">
        <v>1132</v>
      </c>
      <c r="RDC24" s="576" t="s">
        <v>1132</v>
      </c>
      <c r="RDD24" s="576" t="s">
        <v>1132</v>
      </c>
      <c r="RDE24" s="576" t="s">
        <v>1132</v>
      </c>
      <c r="RDF24" s="576" t="s">
        <v>1132</v>
      </c>
      <c r="RDG24" s="576" t="s">
        <v>1132</v>
      </c>
      <c r="RDH24" s="576" t="s">
        <v>1132</v>
      </c>
      <c r="RDI24" s="576" t="s">
        <v>1132</v>
      </c>
      <c r="RDJ24" s="576" t="s">
        <v>1132</v>
      </c>
      <c r="RDK24" s="576" t="s">
        <v>1132</v>
      </c>
      <c r="RDL24" s="576" t="s">
        <v>1132</v>
      </c>
      <c r="RDM24" s="576" t="s">
        <v>1132</v>
      </c>
      <c r="RDN24" s="576" t="s">
        <v>1132</v>
      </c>
      <c r="RDO24" s="576" t="s">
        <v>1132</v>
      </c>
      <c r="RDP24" s="576" t="s">
        <v>1132</v>
      </c>
      <c r="RDQ24" s="576" t="s">
        <v>1132</v>
      </c>
      <c r="RDR24" s="576" t="s">
        <v>1132</v>
      </c>
      <c r="RDS24" s="576" t="s">
        <v>1132</v>
      </c>
      <c r="RDT24" s="576" t="s">
        <v>1132</v>
      </c>
      <c r="RDU24" s="576" t="s">
        <v>1132</v>
      </c>
      <c r="RDV24" s="576" t="s">
        <v>1132</v>
      </c>
      <c r="RDW24" s="576" t="s">
        <v>1132</v>
      </c>
      <c r="RDX24" s="576" t="s">
        <v>1132</v>
      </c>
      <c r="RDY24" s="576" t="s">
        <v>1132</v>
      </c>
      <c r="RDZ24" s="576" t="s">
        <v>1132</v>
      </c>
      <c r="REA24" s="576" t="s">
        <v>1132</v>
      </c>
      <c r="REB24" s="576" t="s">
        <v>1132</v>
      </c>
      <c r="REC24" s="576" t="s">
        <v>1132</v>
      </c>
      <c r="RED24" s="576" t="s">
        <v>1132</v>
      </c>
      <c r="REE24" s="576" t="s">
        <v>1132</v>
      </c>
      <c r="REF24" s="576" t="s">
        <v>1132</v>
      </c>
      <c r="REG24" s="576" t="s">
        <v>1132</v>
      </c>
      <c r="REH24" s="576" t="s">
        <v>1132</v>
      </c>
      <c r="REI24" s="576" t="s">
        <v>1132</v>
      </c>
      <c r="REJ24" s="576" t="s">
        <v>1132</v>
      </c>
      <c r="REK24" s="576" t="s">
        <v>1132</v>
      </c>
      <c r="REL24" s="576" t="s">
        <v>1132</v>
      </c>
      <c r="REM24" s="576" t="s">
        <v>1132</v>
      </c>
      <c r="REN24" s="576" t="s">
        <v>1132</v>
      </c>
      <c r="REO24" s="576" t="s">
        <v>1132</v>
      </c>
      <c r="REP24" s="576" t="s">
        <v>1132</v>
      </c>
      <c r="REQ24" s="576" t="s">
        <v>1132</v>
      </c>
      <c r="RER24" s="576" t="s">
        <v>1132</v>
      </c>
      <c r="RES24" s="576" t="s">
        <v>1132</v>
      </c>
      <c r="RET24" s="576" t="s">
        <v>1132</v>
      </c>
      <c r="REU24" s="576" t="s">
        <v>1132</v>
      </c>
      <c r="REV24" s="576" t="s">
        <v>1132</v>
      </c>
      <c r="REW24" s="576" t="s">
        <v>1132</v>
      </c>
      <c r="REX24" s="576" t="s">
        <v>1132</v>
      </c>
      <c r="REY24" s="576" t="s">
        <v>1132</v>
      </c>
      <c r="REZ24" s="576" t="s">
        <v>1132</v>
      </c>
      <c r="RFA24" s="576" t="s">
        <v>1132</v>
      </c>
      <c r="RFB24" s="576" t="s">
        <v>1132</v>
      </c>
      <c r="RFC24" s="576" t="s">
        <v>1132</v>
      </c>
      <c r="RFD24" s="576" t="s">
        <v>1132</v>
      </c>
      <c r="RFE24" s="576" t="s">
        <v>1132</v>
      </c>
      <c r="RFF24" s="576" t="s">
        <v>1132</v>
      </c>
      <c r="RFG24" s="576" t="s">
        <v>1132</v>
      </c>
      <c r="RFH24" s="576" t="s">
        <v>1132</v>
      </c>
      <c r="RFI24" s="576" t="s">
        <v>1132</v>
      </c>
      <c r="RFJ24" s="576" t="s">
        <v>1132</v>
      </c>
      <c r="RFK24" s="576" t="s">
        <v>1132</v>
      </c>
      <c r="RFL24" s="576" t="s">
        <v>1132</v>
      </c>
      <c r="RFM24" s="576" t="s">
        <v>1132</v>
      </c>
      <c r="RFN24" s="576" t="s">
        <v>1132</v>
      </c>
      <c r="RFO24" s="576" t="s">
        <v>1132</v>
      </c>
      <c r="RFP24" s="576" t="s">
        <v>1132</v>
      </c>
      <c r="RFQ24" s="576" t="s">
        <v>1132</v>
      </c>
      <c r="RFR24" s="576" t="s">
        <v>1132</v>
      </c>
      <c r="RFS24" s="576" t="s">
        <v>1132</v>
      </c>
      <c r="RFT24" s="576" t="s">
        <v>1132</v>
      </c>
      <c r="RFU24" s="576" t="s">
        <v>1132</v>
      </c>
      <c r="RFV24" s="576" t="s">
        <v>1132</v>
      </c>
      <c r="RFW24" s="576" t="s">
        <v>1132</v>
      </c>
      <c r="RFX24" s="576" t="s">
        <v>1132</v>
      </c>
      <c r="RFY24" s="576" t="s">
        <v>1132</v>
      </c>
      <c r="RFZ24" s="576" t="s">
        <v>1132</v>
      </c>
      <c r="RGA24" s="576" t="s">
        <v>1132</v>
      </c>
      <c r="RGB24" s="576" t="s">
        <v>1132</v>
      </c>
      <c r="RGC24" s="576" t="s">
        <v>1132</v>
      </c>
      <c r="RGD24" s="576" t="s">
        <v>1132</v>
      </c>
      <c r="RGE24" s="576" t="s">
        <v>1132</v>
      </c>
      <c r="RGF24" s="576" t="s">
        <v>1132</v>
      </c>
      <c r="RGG24" s="576" t="s">
        <v>1132</v>
      </c>
      <c r="RGH24" s="576" t="s">
        <v>1132</v>
      </c>
      <c r="RGI24" s="576" t="s">
        <v>1132</v>
      </c>
      <c r="RGJ24" s="576" t="s">
        <v>1132</v>
      </c>
      <c r="RGK24" s="576" t="s">
        <v>1132</v>
      </c>
      <c r="RGL24" s="576" t="s">
        <v>1132</v>
      </c>
      <c r="RGM24" s="576" t="s">
        <v>1132</v>
      </c>
      <c r="RGN24" s="576" t="s">
        <v>1132</v>
      </c>
      <c r="RGO24" s="576" t="s">
        <v>1132</v>
      </c>
      <c r="RGP24" s="576" t="s">
        <v>1132</v>
      </c>
      <c r="RGQ24" s="576" t="s">
        <v>1132</v>
      </c>
      <c r="RGR24" s="576" t="s">
        <v>1132</v>
      </c>
      <c r="RGS24" s="576" t="s">
        <v>1132</v>
      </c>
      <c r="RGT24" s="576" t="s">
        <v>1132</v>
      </c>
      <c r="RGU24" s="576" t="s">
        <v>1132</v>
      </c>
      <c r="RGV24" s="576" t="s">
        <v>1132</v>
      </c>
      <c r="RGW24" s="576" t="s">
        <v>1132</v>
      </c>
      <c r="RGX24" s="576" t="s">
        <v>1132</v>
      </c>
      <c r="RGY24" s="576" t="s">
        <v>1132</v>
      </c>
      <c r="RGZ24" s="576" t="s">
        <v>1132</v>
      </c>
      <c r="RHA24" s="576" t="s">
        <v>1132</v>
      </c>
      <c r="RHB24" s="576" t="s">
        <v>1132</v>
      </c>
      <c r="RHC24" s="576" t="s">
        <v>1132</v>
      </c>
      <c r="RHD24" s="576" t="s">
        <v>1132</v>
      </c>
      <c r="RHE24" s="576" t="s">
        <v>1132</v>
      </c>
      <c r="RHF24" s="576" t="s">
        <v>1132</v>
      </c>
      <c r="RHG24" s="576" t="s">
        <v>1132</v>
      </c>
      <c r="RHH24" s="576" t="s">
        <v>1132</v>
      </c>
      <c r="RHI24" s="576" t="s">
        <v>1132</v>
      </c>
      <c r="RHJ24" s="576" t="s">
        <v>1132</v>
      </c>
      <c r="RHK24" s="576" t="s">
        <v>1132</v>
      </c>
      <c r="RHL24" s="576" t="s">
        <v>1132</v>
      </c>
      <c r="RHM24" s="576" t="s">
        <v>1132</v>
      </c>
      <c r="RHN24" s="576" t="s">
        <v>1132</v>
      </c>
      <c r="RHO24" s="576" t="s">
        <v>1132</v>
      </c>
      <c r="RHP24" s="576" t="s">
        <v>1132</v>
      </c>
      <c r="RHQ24" s="576" t="s">
        <v>1132</v>
      </c>
      <c r="RHR24" s="576" t="s">
        <v>1132</v>
      </c>
      <c r="RHS24" s="576" t="s">
        <v>1132</v>
      </c>
      <c r="RHT24" s="576" t="s">
        <v>1132</v>
      </c>
      <c r="RHU24" s="576" t="s">
        <v>1132</v>
      </c>
      <c r="RHV24" s="576" t="s">
        <v>1132</v>
      </c>
      <c r="RHW24" s="576" t="s">
        <v>1132</v>
      </c>
      <c r="RHX24" s="576" t="s">
        <v>1132</v>
      </c>
      <c r="RHY24" s="576" t="s">
        <v>1132</v>
      </c>
      <c r="RHZ24" s="576" t="s">
        <v>1132</v>
      </c>
      <c r="RIA24" s="576" t="s">
        <v>1132</v>
      </c>
      <c r="RIB24" s="576" t="s">
        <v>1132</v>
      </c>
      <c r="RIC24" s="576" t="s">
        <v>1132</v>
      </c>
      <c r="RID24" s="576" t="s">
        <v>1132</v>
      </c>
      <c r="RIE24" s="576" t="s">
        <v>1132</v>
      </c>
      <c r="RIF24" s="576" t="s">
        <v>1132</v>
      </c>
      <c r="RIG24" s="576" t="s">
        <v>1132</v>
      </c>
      <c r="RIH24" s="576" t="s">
        <v>1132</v>
      </c>
      <c r="RII24" s="576" t="s">
        <v>1132</v>
      </c>
      <c r="RIJ24" s="576" t="s">
        <v>1132</v>
      </c>
      <c r="RIK24" s="576" t="s">
        <v>1132</v>
      </c>
      <c r="RIL24" s="576" t="s">
        <v>1132</v>
      </c>
      <c r="RIM24" s="576" t="s">
        <v>1132</v>
      </c>
      <c r="RIN24" s="576" t="s">
        <v>1132</v>
      </c>
      <c r="RIO24" s="576" t="s">
        <v>1132</v>
      </c>
      <c r="RIP24" s="576" t="s">
        <v>1132</v>
      </c>
      <c r="RIQ24" s="576" t="s">
        <v>1132</v>
      </c>
      <c r="RIR24" s="576" t="s">
        <v>1132</v>
      </c>
      <c r="RIS24" s="576" t="s">
        <v>1132</v>
      </c>
      <c r="RIT24" s="576" t="s">
        <v>1132</v>
      </c>
      <c r="RIU24" s="576" t="s">
        <v>1132</v>
      </c>
      <c r="RIV24" s="576" t="s">
        <v>1132</v>
      </c>
      <c r="RIW24" s="576" t="s">
        <v>1132</v>
      </c>
      <c r="RIX24" s="576" t="s">
        <v>1132</v>
      </c>
      <c r="RIY24" s="576" t="s">
        <v>1132</v>
      </c>
      <c r="RIZ24" s="576" t="s">
        <v>1132</v>
      </c>
      <c r="RJA24" s="576" t="s">
        <v>1132</v>
      </c>
      <c r="RJB24" s="576" t="s">
        <v>1132</v>
      </c>
      <c r="RJC24" s="576" t="s">
        <v>1132</v>
      </c>
      <c r="RJD24" s="576" t="s">
        <v>1132</v>
      </c>
      <c r="RJE24" s="576" t="s">
        <v>1132</v>
      </c>
      <c r="RJF24" s="576" t="s">
        <v>1132</v>
      </c>
      <c r="RJG24" s="576" t="s">
        <v>1132</v>
      </c>
      <c r="RJH24" s="576" t="s">
        <v>1132</v>
      </c>
      <c r="RJI24" s="576" t="s">
        <v>1132</v>
      </c>
      <c r="RJJ24" s="576" t="s">
        <v>1132</v>
      </c>
      <c r="RJK24" s="576" t="s">
        <v>1132</v>
      </c>
      <c r="RJL24" s="576" t="s">
        <v>1132</v>
      </c>
      <c r="RJM24" s="576" t="s">
        <v>1132</v>
      </c>
      <c r="RJN24" s="576" t="s">
        <v>1132</v>
      </c>
      <c r="RJO24" s="576" t="s">
        <v>1132</v>
      </c>
      <c r="RJP24" s="576" t="s">
        <v>1132</v>
      </c>
      <c r="RJQ24" s="576" t="s">
        <v>1132</v>
      </c>
      <c r="RJR24" s="576" t="s">
        <v>1132</v>
      </c>
      <c r="RJS24" s="576" t="s">
        <v>1132</v>
      </c>
      <c r="RJT24" s="576" t="s">
        <v>1132</v>
      </c>
      <c r="RJU24" s="576" t="s">
        <v>1132</v>
      </c>
      <c r="RJV24" s="576" t="s">
        <v>1132</v>
      </c>
      <c r="RJW24" s="576" t="s">
        <v>1132</v>
      </c>
      <c r="RJX24" s="576" t="s">
        <v>1132</v>
      </c>
      <c r="RJY24" s="576" t="s">
        <v>1132</v>
      </c>
      <c r="RJZ24" s="576" t="s">
        <v>1132</v>
      </c>
      <c r="RKA24" s="576" t="s">
        <v>1132</v>
      </c>
      <c r="RKB24" s="576" t="s">
        <v>1132</v>
      </c>
      <c r="RKC24" s="576" t="s">
        <v>1132</v>
      </c>
      <c r="RKD24" s="576" t="s">
        <v>1132</v>
      </c>
      <c r="RKE24" s="576" t="s">
        <v>1132</v>
      </c>
      <c r="RKF24" s="576" t="s">
        <v>1132</v>
      </c>
      <c r="RKG24" s="576" t="s">
        <v>1132</v>
      </c>
      <c r="RKH24" s="576" t="s">
        <v>1132</v>
      </c>
      <c r="RKI24" s="576" t="s">
        <v>1132</v>
      </c>
      <c r="RKJ24" s="576" t="s">
        <v>1132</v>
      </c>
      <c r="RKK24" s="576" t="s">
        <v>1132</v>
      </c>
      <c r="RKL24" s="576" t="s">
        <v>1132</v>
      </c>
      <c r="RKM24" s="576" t="s">
        <v>1132</v>
      </c>
      <c r="RKN24" s="576" t="s">
        <v>1132</v>
      </c>
      <c r="RKO24" s="576" t="s">
        <v>1132</v>
      </c>
      <c r="RKP24" s="576" t="s">
        <v>1132</v>
      </c>
      <c r="RKQ24" s="576" t="s">
        <v>1132</v>
      </c>
      <c r="RKR24" s="576" t="s">
        <v>1132</v>
      </c>
      <c r="RKS24" s="576" t="s">
        <v>1132</v>
      </c>
      <c r="RKT24" s="576" t="s">
        <v>1132</v>
      </c>
      <c r="RKU24" s="576" t="s">
        <v>1132</v>
      </c>
      <c r="RKV24" s="576" t="s">
        <v>1132</v>
      </c>
      <c r="RKW24" s="576" t="s">
        <v>1132</v>
      </c>
      <c r="RKX24" s="576" t="s">
        <v>1132</v>
      </c>
      <c r="RKY24" s="576" t="s">
        <v>1132</v>
      </c>
      <c r="RKZ24" s="576" t="s">
        <v>1132</v>
      </c>
      <c r="RLA24" s="576" t="s">
        <v>1132</v>
      </c>
      <c r="RLB24" s="576" t="s">
        <v>1132</v>
      </c>
      <c r="RLC24" s="576" t="s">
        <v>1132</v>
      </c>
      <c r="RLD24" s="576" t="s">
        <v>1132</v>
      </c>
      <c r="RLE24" s="576" t="s">
        <v>1132</v>
      </c>
      <c r="RLF24" s="576" t="s">
        <v>1132</v>
      </c>
      <c r="RLG24" s="576" t="s">
        <v>1132</v>
      </c>
      <c r="RLH24" s="576" t="s">
        <v>1132</v>
      </c>
      <c r="RLI24" s="576" t="s">
        <v>1132</v>
      </c>
      <c r="RLJ24" s="576" t="s">
        <v>1132</v>
      </c>
      <c r="RLK24" s="576" t="s">
        <v>1132</v>
      </c>
      <c r="RLL24" s="576" t="s">
        <v>1132</v>
      </c>
      <c r="RLM24" s="576" t="s">
        <v>1132</v>
      </c>
      <c r="RLN24" s="576" t="s">
        <v>1132</v>
      </c>
      <c r="RLO24" s="576" t="s">
        <v>1132</v>
      </c>
      <c r="RLP24" s="576" t="s">
        <v>1132</v>
      </c>
      <c r="RLQ24" s="576" t="s">
        <v>1132</v>
      </c>
      <c r="RLR24" s="576" t="s">
        <v>1132</v>
      </c>
      <c r="RLS24" s="576" t="s">
        <v>1132</v>
      </c>
      <c r="RLT24" s="576" t="s">
        <v>1132</v>
      </c>
      <c r="RLU24" s="576" t="s">
        <v>1132</v>
      </c>
      <c r="RLV24" s="576" t="s">
        <v>1132</v>
      </c>
      <c r="RLW24" s="576" t="s">
        <v>1132</v>
      </c>
      <c r="RLX24" s="576" t="s">
        <v>1132</v>
      </c>
      <c r="RLY24" s="576" t="s">
        <v>1132</v>
      </c>
      <c r="RLZ24" s="576" t="s">
        <v>1132</v>
      </c>
      <c r="RMA24" s="576" t="s">
        <v>1132</v>
      </c>
      <c r="RMB24" s="576" t="s">
        <v>1132</v>
      </c>
      <c r="RMC24" s="576" t="s">
        <v>1132</v>
      </c>
      <c r="RMD24" s="576" t="s">
        <v>1132</v>
      </c>
      <c r="RME24" s="576" t="s">
        <v>1132</v>
      </c>
      <c r="RMF24" s="576" t="s">
        <v>1132</v>
      </c>
      <c r="RMG24" s="576" t="s">
        <v>1132</v>
      </c>
      <c r="RMH24" s="576" t="s">
        <v>1132</v>
      </c>
      <c r="RMI24" s="576" t="s">
        <v>1132</v>
      </c>
      <c r="RMJ24" s="576" t="s">
        <v>1132</v>
      </c>
      <c r="RMK24" s="576" t="s">
        <v>1132</v>
      </c>
      <c r="RML24" s="576" t="s">
        <v>1132</v>
      </c>
      <c r="RMM24" s="576" t="s">
        <v>1132</v>
      </c>
      <c r="RMN24" s="576" t="s">
        <v>1132</v>
      </c>
      <c r="RMO24" s="576" t="s">
        <v>1132</v>
      </c>
      <c r="RMP24" s="576" t="s">
        <v>1132</v>
      </c>
      <c r="RMQ24" s="576" t="s">
        <v>1132</v>
      </c>
      <c r="RMR24" s="576" t="s">
        <v>1132</v>
      </c>
      <c r="RMS24" s="576" t="s">
        <v>1132</v>
      </c>
      <c r="RMT24" s="576" t="s">
        <v>1132</v>
      </c>
      <c r="RMU24" s="576" t="s">
        <v>1132</v>
      </c>
      <c r="RMV24" s="576" t="s">
        <v>1132</v>
      </c>
      <c r="RMW24" s="576" t="s">
        <v>1132</v>
      </c>
      <c r="RMX24" s="576" t="s">
        <v>1132</v>
      </c>
      <c r="RMY24" s="576" t="s">
        <v>1132</v>
      </c>
      <c r="RMZ24" s="576" t="s">
        <v>1132</v>
      </c>
      <c r="RNA24" s="576" t="s">
        <v>1132</v>
      </c>
      <c r="RNB24" s="576" t="s">
        <v>1132</v>
      </c>
      <c r="RNC24" s="576" t="s">
        <v>1132</v>
      </c>
      <c r="RND24" s="576" t="s">
        <v>1132</v>
      </c>
      <c r="RNE24" s="576" t="s">
        <v>1132</v>
      </c>
      <c r="RNF24" s="576" t="s">
        <v>1132</v>
      </c>
      <c r="RNG24" s="576" t="s">
        <v>1132</v>
      </c>
      <c r="RNH24" s="576" t="s">
        <v>1132</v>
      </c>
      <c r="RNI24" s="576" t="s">
        <v>1132</v>
      </c>
      <c r="RNJ24" s="576" t="s">
        <v>1132</v>
      </c>
      <c r="RNK24" s="576" t="s">
        <v>1132</v>
      </c>
      <c r="RNL24" s="576" t="s">
        <v>1132</v>
      </c>
      <c r="RNM24" s="576" t="s">
        <v>1132</v>
      </c>
      <c r="RNN24" s="576" t="s">
        <v>1132</v>
      </c>
      <c r="RNO24" s="576" t="s">
        <v>1132</v>
      </c>
      <c r="RNP24" s="576" t="s">
        <v>1132</v>
      </c>
      <c r="RNQ24" s="576" t="s">
        <v>1132</v>
      </c>
      <c r="RNR24" s="576" t="s">
        <v>1132</v>
      </c>
      <c r="RNS24" s="576" t="s">
        <v>1132</v>
      </c>
      <c r="RNT24" s="576" t="s">
        <v>1132</v>
      </c>
      <c r="RNU24" s="576" t="s">
        <v>1132</v>
      </c>
      <c r="RNV24" s="576" t="s">
        <v>1132</v>
      </c>
      <c r="RNW24" s="576" t="s">
        <v>1132</v>
      </c>
      <c r="RNX24" s="576" t="s">
        <v>1132</v>
      </c>
      <c r="RNY24" s="576" t="s">
        <v>1132</v>
      </c>
      <c r="RNZ24" s="576" t="s">
        <v>1132</v>
      </c>
      <c r="ROA24" s="576" t="s">
        <v>1132</v>
      </c>
      <c r="ROB24" s="576" t="s">
        <v>1132</v>
      </c>
      <c r="ROC24" s="576" t="s">
        <v>1132</v>
      </c>
      <c r="ROD24" s="576" t="s">
        <v>1132</v>
      </c>
      <c r="ROE24" s="576" t="s">
        <v>1132</v>
      </c>
      <c r="ROF24" s="576" t="s">
        <v>1132</v>
      </c>
      <c r="ROG24" s="576" t="s">
        <v>1132</v>
      </c>
      <c r="ROH24" s="576" t="s">
        <v>1132</v>
      </c>
      <c r="ROI24" s="576" t="s">
        <v>1132</v>
      </c>
      <c r="ROJ24" s="576" t="s">
        <v>1132</v>
      </c>
      <c r="ROK24" s="576" t="s">
        <v>1132</v>
      </c>
      <c r="ROL24" s="576" t="s">
        <v>1132</v>
      </c>
      <c r="ROM24" s="576" t="s">
        <v>1132</v>
      </c>
      <c r="RON24" s="576" t="s">
        <v>1132</v>
      </c>
      <c r="ROO24" s="576" t="s">
        <v>1132</v>
      </c>
      <c r="ROP24" s="576" t="s">
        <v>1132</v>
      </c>
      <c r="ROQ24" s="576" t="s">
        <v>1132</v>
      </c>
      <c r="ROR24" s="576" t="s">
        <v>1132</v>
      </c>
      <c r="ROS24" s="576" t="s">
        <v>1132</v>
      </c>
      <c r="ROT24" s="576" t="s">
        <v>1132</v>
      </c>
      <c r="ROU24" s="576" t="s">
        <v>1132</v>
      </c>
      <c r="ROV24" s="576" t="s">
        <v>1132</v>
      </c>
      <c r="ROW24" s="576" t="s">
        <v>1132</v>
      </c>
      <c r="ROX24" s="576" t="s">
        <v>1132</v>
      </c>
      <c r="ROY24" s="576" t="s">
        <v>1132</v>
      </c>
      <c r="ROZ24" s="576" t="s">
        <v>1132</v>
      </c>
      <c r="RPA24" s="576" t="s">
        <v>1132</v>
      </c>
      <c r="RPB24" s="576" t="s">
        <v>1132</v>
      </c>
      <c r="RPC24" s="576" t="s">
        <v>1132</v>
      </c>
      <c r="RPD24" s="576" t="s">
        <v>1132</v>
      </c>
      <c r="RPE24" s="576" t="s">
        <v>1132</v>
      </c>
      <c r="RPF24" s="576" t="s">
        <v>1132</v>
      </c>
      <c r="RPG24" s="576" t="s">
        <v>1132</v>
      </c>
      <c r="RPH24" s="576" t="s">
        <v>1132</v>
      </c>
      <c r="RPI24" s="576" t="s">
        <v>1132</v>
      </c>
      <c r="RPJ24" s="576" t="s">
        <v>1132</v>
      </c>
      <c r="RPK24" s="576" t="s">
        <v>1132</v>
      </c>
      <c r="RPL24" s="576" t="s">
        <v>1132</v>
      </c>
      <c r="RPM24" s="576" t="s">
        <v>1132</v>
      </c>
      <c r="RPN24" s="576" t="s">
        <v>1132</v>
      </c>
      <c r="RPO24" s="576" t="s">
        <v>1132</v>
      </c>
      <c r="RPP24" s="576" t="s">
        <v>1132</v>
      </c>
      <c r="RPQ24" s="576" t="s">
        <v>1132</v>
      </c>
      <c r="RPR24" s="576" t="s">
        <v>1132</v>
      </c>
      <c r="RPS24" s="576" t="s">
        <v>1132</v>
      </c>
      <c r="RPT24" s="576" t="s">
        <v>1132</v>
      </c>
      <c r="RPU24" s="576" t="s">
        <v>1132</v>
      </c>
      <c r="RPV24" s="576" t="s">
        <v>1132</v>
      </c>
      <c r="RPW24" s="576" t="s">
        <v>1132</v>
      </c>
      <c r="RPX24" s="576" t="s">
        <v>1132</v>
      </c>
      <c r="RPY24" s="576" t="s">
        <v>1132</v>
      </c>
      <c r="RPZ24" s="576" t="s">
        <v>1132</v>
      </c>
      <c r="RQA24" s="576" t="s">
        <v>1132</v>
      </c>
      <c r="RQB24" s="576" t="s">
        <v>1132</v>
      </c>
      <c r="RQC24" s="576" t="s">
        <v>1132</v>
      </c>
      <c r="RQD24" s="576" t="s">
        <v>1132</v>
      </c>
      <c r="RQE24" s="576" t="s">
        <v>1132</v>
      </c>
      <c r="RQF24" s="576" t="s">
        <v>1132</v>
      </c>
      <c r="RQG24" s="576" t="s">
        <v>1132</v>
      </c>
      <c r="RQH24" s="576" t="s">
        <v>1132</v>
      </c>
      <c r="RQI24" s="576" t="s">
        <v>1132</v>
      </c>
      <c r="RQJ24" s="576" t="s">
        <v>1132</v>
      </c>
      <c r="RQK24" s="576" t="s">
        <v>1132</v>
      </c>
      <c r="RQL24" s="576" t="s">
        <v>1132</v>
      </c>
      <c r="RQM24" s="576" t="s">
        <v>1132</v>
      </c>
      <c r="RQN24" s="576" t="s">
        <v>1132</v>
      </c>
      <c r="RQO24" s="576" t="s">
        <v>1132</v>
      </c>
      <c r="RQP24" s="576" t="s">
        <v>1132</v>
      </c>
      <c r="RQQ24" s="576" t="s">
        <v>1132</v>
      </c>
      <c r="RQR24" s="576" t="s">
        <v>1132</v>
      </c>
      <c r="RQS24" s="576" t="s">
        <v>1132</v>
      </c>
      <c r="RQT24" s="576" t="s">
        <v>1132</v>
      </c>
      <c r="RQU24" s="576" t="s">
        <v>1132</v>
      </c>
      <c r="RQV24" s="576" t="s">
        <v>1132</v>
      </c>
      <c r="RQW24" s="576" t="s">
        <v>1132</v>
      </c>
      <c r="RQX24" s="576" t="s">
        <v>1132</v>
      </c>
      <c r="RQY24" s="576" t="s">
        <v>1132</v>
      </c>
      <c r="RQZ24" s="576" t="s">
        <v>1132</v>
      </c>
      <c r="RRA24" s="576" t="s">
        <v>1132</v>
      </c>
      <c r="RRB24" s="576" t="s">
        <v>1132</v>
      </c>
      <c r="RRC24" s="576" t="s">
        <v>1132</v>
      </c>
      <c r="RRD24" s="576" t="s">
        <v>1132</v>
      </c>
      <c r="RRE24" s="576" t="s">
        <v>1132</v>
      </c>
      <c r="RRF24" s="576" t="s">
        <v>1132</v>
      </c>
      <c r="RRG24" s="576" t="s">
        <v>1132</v>
      </c>
      <c r="RRH24" s="576" t="s">
        <v>1132</v>
      </c>
      <c r="RRI24" s="576" t="s">
        <v>1132</v>
      </c>
      <c r="RRJ24" s="576" t="s">
        <v>1132</v>
      </c>
      <c r="RRK24" s="576" t="s">
        <v>1132</v>
      </c>
      <c r="RRL24" s="576" t="s">
        <v>1132</v>
      </c>
      <c r="RRM24" s="576" t="s">
        <v>1132</v>
      </c>
      <c r="RRN24" s="576" t="s">
        <v>1132</v>
      </c>
      <c r="RRO24" s="576" t="s">
        <v>1132</v>
      </c>
      <c r="RRP24" s="576" t="s">
        <v>1132</v>
      </c>
      <c r="RRQ24" s="576" t="s">
        <v>1132</v>
      </c>
      <c r="RRR24" s="576" t="s">
        <v>1132</v>
      </c>
      <c r="RRS24" s="576" t="s">
        <v>1132</v>
      </c>
      <c r="RRT24" s="576" t="s">
        <v>1132</v>
      </c>
      <c r="RRU24" s="576" t="s">
        <v>1132</v>
      </c>
      <c r="RRV24" s="576" t="s">
        <v>1132</v>
      </c>
      <c r="RRW24" s="576" t="s">
        <v>1132</v>
      </c>
      <c r="RRX24" s="576" t="s">
        <v>1132</v>
      </c>
      <c r="RRY24" s="576" t="s">
        <v>1132</v>
      </c>
      <c r="RRZ24" s="576" t="s">
        <v>1132</v>
      </c>
      <c r="RSA24" s="576" t="s">
        <v>1132</v>
      </c>
      <c r="RSB24" s="576" t="s">
        <v>1132</v>
      </c>
      <c r="RSC24" s="576" t="s">
        <v>1132</v>
      </c>
      <c r="RSD24" s="576" t="s">
        <v>1132</v>
      </c>
      <c r="RSE24" s="576" t="s">
        <v>1132</v>
      </c>
      <c r="RSF24" s="576" t="s">
        <v>1132</v>
      </c>
      <c r="RSG24" s="576" t="s">
        <v>1132</v>
      </c>
      <c r="RSH24" s="576" t="s">
        <v>1132</v>
      </c>
      <c r="RSI24" s="576" t="s">
        <v>1132</v>
      </c>
      <c r="RSJ24" s="576" t="s">
        <v>1132</v>
      </c>
      <c r="RSK24" s="576" t="s">
        <v>1132</v>
      </c>
      <c r="RSL24" s="576" t="s">
        <v>1132</v>
      </c>
      <c r="RSM24" s="576" t="s">
        <v>1132</v>
      </c>
      <c r="RSN24" s="576" t="s">
        <v>1132</v>
      </c>
      <c r="RSO24" s="576" t="s">
        <v>1132</v>
      </c>
      <c r="RSP24" s="576" t="s">
        <v>1132</v>
      </c>
      <c r="RSQ24" s="576" t="s">
        <v>1132</v>
      </c>
      <c r="RSR24" s="576" t="s">
        <v>1132</v>
      </c>
      <c r="RSS24" s="576" t="s">
        <v>1132</v>
      </c>
      <c r="RST24" s="576" t="s">
        <v>1132</v>
      </c>
      <c r="RSU24" s="576" t="s">
        <v>1132</v>
      </c>
      <c r="RSV24" s="576" t="s">
        <v>1132</v>
      </c>
      <c r="RSW24" s="576" t="s">
        <v>1132</v>
      </c>
      <c r="RSX24" s="576" t="s">
        <v>1132</v>
      </c>
      <c r="RSY24" s="576" t="s">
        <v>1132</v>
      </c>
      <c r="RSZ24" s="576" t="s">
        <v>1132</v>
      </c>
      <c r="RTA24" s="576" t="s">
        <v>1132</v>
      </c>
      <c r="RTB24" s="576" t="s">
        <v>1132</v>
      </c>
      <c r="RTC24" s="576" t="s">
        <v>1132</v>
      </c>
      <c r="RTD24" s="576" t="s">
        <v>1132</v>
      </c>
      <c r="RTE24" s="576" t="s">
        <v>1132</v>
      </c>
      <c r="RTF24" s="576" t="s">
        <v>1132</v>
      </c>
      <c r="RTG24" s="576" t="s">
        <v>1132</v>
      </c>
      <c r="RTH24" s="576" t="s">
        <v>1132</v>
      </c>
      <c r="RTI24" s="576" t="s">
        <v>1132</v>
      </c>
      <c r="RTJ24" s="576" t="s">
        <v>1132</v>
      </c>
      <c r="RTK24" s="576" t="s">
        <v>1132</v>
      </c>
      <c r="RTL24" s="576" t="s">
        <v>1132</v>
      </c>
      <c r="RTM24" s="576" t="s">
        <v>1132</v>
      </c>
      <c r="RTN24" s="576" t="s">
        <v>1132</v>
      </c>
      <c r="RTO24" s="576" t="s">
        <v>1132</v>
      </c>
      <c r="RTP24" s="576" t="s">
        <v>1132</v>
      </c>
      <c r="RTQ24" s="576" t="s">
        <v>1132</v>
      </c>
      <c r="RTR24" s="576" t="s">
        <v>1132</v>
      </c>
      <c r="RTS24" s="576" t="s">
        <v>1132</v>
      </c>
      <c r="RTT24" s="576" t="s">
        <v>1132</v>
      </c>
      <c r="RTU24" s="576" t="s">
        <v>1132</v>
      </c>
      <c r="RTV24" s="576" t="s">
        <v>1132</v>
      </c>
      <c r="RTW24" s="576" t="s">
        <v>1132</v>
      </c>
      <c r="RTX24" s="576" t="s">
        <v>1132</v>
      </c>
      <c r="RTY24" s="576" t="s">
        <v>1132</v>
      </c>
      <c r="RTZ24" s="576" t="s">
        <v>1132</v>
      </c>
      <c r="RUA24" s="576" t="s">
        <v>1132</v>
      </c>
      <c r="RUB24" s="576" t="s">
        <v>1132</v>
      </c>
      <c r="RUC24" s="576" t="s">
        <v>1132</v>
      </c>
      <c r="RUD24" s="576" t="s">
        <v>1132</v>
      </c>
      <c r="RUE24" s="576" t="s">
        <v>1132</v>
      </c>
      <c r="RUF24" s="576" t="s">
        <v>1132</v>
      </c>
      <c r="RUG24" s="576" t="s">
        <v>1132</v>
      </c>
      <c r="RUH24" s="576" t="s">
        <v>1132</v>
      </c>
      <c r="RUI24" s="576" t="s">
        <v>1132</v>
      </c>
      <c r="RUJ24" s="576" t="s">
        <v>1132</v>
      </c>
      <c r="RUK24" s="576" t="s">
        <v>1132</v>
      </c>
      <c r="RUL24" s="576" t="s">
        <v>1132</v>
      </c>
      <c r="RUM24" s="576" t="s">
        <v>1132</v>
      </c>
      <c r="RUN24" s="576" t="s">
        <v>1132</v>
      </c>
      <c r="RUO24" s="576" t="s">
        <v>1132</v>
      </c>
      <c r="RUP24" s="576" t="s">
        <v>1132</v>
      </c>
      <c r="RUQ24" s="576" t="s">
        <v>1132</v>
      </c>
      <c r="RUR24" s="576" t="s">
        <v>1132</v>
      </c>
      <c r="RUS24" s="576" t="s">
        <v>1132</v>
      </c>
      <c r="RUT24" s="576" t="s">
        <v>1132</v>
      </c>
      <c r="RUU24" s="576" t="s">
        <v>1132</v>
      </c>
      <c r="RUV24" s="576" t="s">
        <v>1132</v>
      </c>
      <c r="RUW24" s="576" t="s">
        <v>1132</v>
      </c>
      <c r="RUX24" s="576" t="s">
        <v>1132</v>
      </c>
      <c r="RUY24" s="576" t="s">
        <v>1132</v>
      </c>
      <c r="RUZ24" s="576" t="s">
        <v>1132</v>
      </c>
      <c r="RVA24" s="576" t="s">
        <v>1132</v>
      </c>
      <c r="RVB24" s="576" t="s">
        <v>1132</v>
      </c>
      <c r="RVC24" s="576" t="s">
        <v>1132</v>
      </c>
      <c r="RVD24" s="576" t="s">
        <v>1132</v>
      </c>
      <c r="RVE24" s="576" t="s">
        <v>1132</v>
      </c>
      <c r="RVF24" s="576" t="s">
        <v>1132</v>
      </c>
      <c r="RVG24" s="576" t="s">
        <v>1132</v>
      </c>
      <c r="RVH24" s="576" t="s">
        <v>1132</v>
      </c>
      <c r="RVI24" s="576" t="s">
        <v>1132</v>
      </c>
      <c r="RVJ24" s="576" t="s">
        <v>1132</v>
      </c>
      <c r="RVK24" s="576" t="s">
        <v>1132</v>
      </c>
      <c r="RVL24" s="576" t="s">
        <v>1132</v>
      </c>
      <c r="RVM24" s="576" t="s">
        <v>1132</v>
      </c>
      <c r="RVN24" s="576" t="s">
        <v>1132</v>
      </c>
      <c r="RVO24" s="576" t="s">
        <v>1132</v>
      </c>
      <c r="RVP24" s="576" t="s">
        <v>1132</v>
      </c>
      <c r="RVQ24" s="576" t="s">
        <v>1132</v>
      </c>
      <c r="RVR24" s="576" t="s">
        <v>1132</v>
      </c>
      <c r="RVS24" s="576" t="s">
        <v>1132</v>
      </c>
      <c r="RVT24" s="576" t="s">
        <v>1132</v>
      </c>
      <c r="RVU24" s="576" t="s">
        <v>1132</v>
      </c>
      <c r="RVV24" s="576" t="s">
        <v>1132</v>
      </c>
      <c r="RVW24" s="576" t="s">
        <v>1132</v>
      </c>
      <c r="RVX24" s="576" t="s">
        <v>1132</v>
      </c>
      <c r="RVY24" s="576" t="s">
        <v>1132</v>
      </c>
      <c r="RVZ24" s="576" t="s">
        <v>1132</v>
      </c>
      <c r="RWA24" s="576" t="s">
        <v>1132</v>
      </c>
      <c r="RWB24" s="576" t="s">
        <v>1132</v>
      </c>
      <c r="RWC24" s="576" t="s">
        <v>1132</v>
      </c>
      <c r="RWD24" s="576" t="s">
        <v>1132</v>
      </c>
      <c r="RWE24" s="576" t="s">
        <v>1132</v>
      </c>
      <c r="RWF24" s="576" t="s">
        <v>1132</v>
      </c>
      <c r="RWG24" s="576" t="s">
        <v>1132</v>
      </c>
      <c r="RWH24" s="576" t="s">
        <v>1132</v>
      </c>
      <c r="RWI24" s="576" t="s">
        <v>1132</v>
      </c>
      <c r="RWJ24" s="576" t="s">
        <v>1132</v>
      </c>
      <c r="RWK24" s="576" t="s">
        <v>1132</v>
      </c>
      <c r="RWL24" s="576" t="s">
        <v>1132</v>
      </c>
      <c r="RWM24" s="576" t="s">
        <v>1132</v>
      </c>
      <c r="RWN24" s="576" t="s">
        <v>1132</v>
      </c>
      <c r="RWO24" s="576" t="s">
        <v>1132</v>
      </c>
      <c r="RWP24" s="576" t="s">
        <v>1132</v>
      </c>
      <c r="RWQ24" s="576" t="s">
        <v>1132</v>
      </c>
      <c r="RWR24" s="576" t="s">
        <v>1132</v>
      </c>
      <c r="RWS24" s="576" t="s">
        <v>1132</v>
      </c>
      <c r="RWT24" s="576" t="s">
        <v>1132</v>
      </c>
      <c r="RWU24" s="576" t="s">
        <v>1132</v>
      </c>
      <c r="RWV24" s="576" t="s">
        <v>1132</v>
      </c>
      <c r="RWW24" s="576" t="s">
        <v>1132</v>
      </c>
      <c r="RWX24" s="576" t="s">
        <v>1132</v>
      </c>
      <c r="RWY24" s="576" t="s">
        <v>1132</v>
      </c>
      <c r="RWZ24" s="576" t="s">
        <v>1132</v>
      </c>
      <c r="RXA24" s="576" t="s">
        <v>1132</v>
      </c>
      <c r="RXB24" s="576" t="s">
        <v>1132</v>
      </c>
      <c r="RXC24" s="576" t="s">
        <v>1132</v>
      </c>
      <c r="RXD24" s="576" t="s">
        <v>1132</v>
      </c>
      <c r="RXE24" s="576" t="s">
        <v>1132</v>
      </c>
      <c r="RXF24" s="576" t="s">
        <v>1132</v>
      </c>
      <c r="RXG24" s="576" t="s">
        <v>1132</v>
      </c>
      <c r="RXH24" s="576" t="s">
        <v>1132</v>
      </c>
      <c r="RXI24" s="576" t="s">
        <v>1132</v>
      </c>
      <c r="RXJ24" s="576" t="s">
        <v>1132</v>
      </c>
      <c r="RXK24" s="576" t="s">
        <v>1132</v>
      </c>
      <c r="RXL24" s="576" t="s">
        <v>1132</v>
      </c>
      <c r="RXM24" s="576" t="s">
        <v>1132</v>
      </c>
      <c r="RXN24" s="576" t="s">
        <v>1132</v>
      </c>
      <c r="RXO24" s="576" t="s">
        <v>1132</v>
      </c>
      <c r="RXP24" s="576" t="s">
        <v>1132</v>
      </c>
      <c r="RXQ24" s="576" t="s">
        <v>1132</v>
      </c>
      <c r="RXR24" s="576" t="s">
        <v>1132</v>
      </c>
      <c r="RXS24" s="576" t="s">
        <v>1132</v>
      </c>
      <c r="RXT24" s="576" t="s">
        <v>1132</v>
      </c>
      <c r="RXU24" s="576" t="s">
        <v>1132</v>
      </c>
      <c r="RXV24" s="576" t="s">
        <v>1132</v>
      </c>
      <c r="RXW24" s="576" t="s">
        <v>1132</v>
      </c>
      <c r="RXX24" s="576" t="s">
        <v>1132</v>
      </c>
      <c r="RXY24" s="576" t="s">
        <v>1132</v>
      </c>
      <c r="RXZ24" s="576" t="s">
        <v>1132</v>
      </c>
      <c r="RYA24" s="576" t="s">
        <v>1132</v>
      </c>
      <c r="RYB24" s="576" t="s">
        <v>1132</v>
      </c>
      <c r="RYC24" s="576" t="s">
        <v>1132</v>
      </c>
      <c r="RYD24" s="576" t="s">
        <v>1132</v>
      </c>
      <c r="RYE24" s="576" t="s">
        <v>1132</v>
      </c>
      <c r="RYF24" s="576" t="s">
        <v>1132</v>
      </c>
      <c r="RYG24" s="576" t="s">
        <v>1132</v>
      </c>
      <c r="RYH24" s="576" t="s">
        <v>1132</v>
      </c>
      <c r="RYI24" s="576" t="s">
        <v>1132</v>
      </c>
      <c r="RYJ24" s="576" t="s">
        <v>1132</v>
      </c>
      <c r="RYK24" s="576" t="s">
        <v>1132</v>
      </c>
      <c r="RYL24" s="576" t="s">
        <v>1132</v>
      </c>
      <c r="RYM24" s="576" t="s">
        <v>1132</v>
      </c>
      <c r="RYN24" s="576" t="s">
        <v>1132</v>
      </c>
      <c r="RYO24" s="576" t="s">
        <v>1132</v>
      </c>
      <c r="RYP24" s="576" t="s">
        <v>1132</v>
      </c>
      <c r="RYQ24" s="576" t="s">
        <v>1132</v>
      </c>
      <c r="RYR24" s="576" t="s">
        <v>1132</v>
      </c>
      <c r="RYS24" s="576" t="s">
        <v>1132</v>
      </c>
      <c r="RYT24" s="576" t="s">
        <v>1132</v>
      </c>
      <c r="RYU24" s="576" t="s">
        <v>1132</v>
      </c>
      <c r="RYV24" s="576" t="s">
        <v>1132</v>
      </c>
      <c r="RYW24" s="576" t="s">
        <v>1132</v>
      </c>
      <c r="RYX24" s="576" t="s">
        <v>1132</v>
      </c>
      <c r="RYY24" s="576" t="s">
        <v>1132</v>
      </c>
      <c r="RYZ24" s="576" t="s">
        <v>1132</v>
      </c>
      <c r="RZA24" s="576" t="s">
        <v>1132</v>
      </c>
      <c r="RZB24" s="576" t="s">
        <v>1132</v>
      </c>
      <c r="RZC24" s="576" t="s">
        <v>1132</v>
      </c>
      <c r="RZD24" s="576" t="s">
        <v>1132</v>
      </c>
      <c r="RZE24" s="576" t="s">
        <v>1132</v>
      </c>
      <c r="RZF24" s="576" t="s">
        <v>1132</v>
      </c>
      <c r="RZG24" s="576" t="s">
        <v>1132</v>
      </c>
      <c r="RZH24" s="576" t="s">
        <v>1132</v>
      </c>
      <c r="RZI24" s="576" t="s">
        <v>1132</v>
      </c>
      <c r="RZJ24" s="576" t="s">
        <v>1132</v>
      </c>
      <c r="RZK24" s="576" t="s">
        <v>1132</v>
      </c>
      <c r="RZL24" s="576" t="s">
        <v>1132</v>
      </c>
      <c r="RZM24" s="576" t="s">
        <v>1132</v>
      </c>
      <c r="RZN24" s="576" t="s">
        <v>1132</v>
      </c>
      <c r="RZO24" s="576" t="s">
        <v>1132</v>
      </c>
      <c r="RZP24" s="576" t="s">
        <v>1132</v>
      </c>
      <c r="RZQ24" s="576" t="s">
        <v>1132</v>
      </c>
      <c r="RZR24" s="576" t="s">
        <v>1132</v>
      </c>
      <c r="RZS24" s="576" t="s">
        <v>1132</v>
      </c>
      <c r="RZT24" s="576" t="s">
        <v>1132</v>
      </c>
      <c r="RZU24" s="576" t="s">
        <v>1132</v>
      </c>
      <c r="RZV24" s="576" t="s">
        <v>1132</v>
      </c>
      <c r="RZW24" s="576" t="s">
        <v>1132</v>
      </c>
      <c r="RZX24" s="576" t="s">
        <v>1132</v>
      </c>
      <c r="RZY24" s="576" t="s">
        <v>1132</v>
      </c>
      <c r="RZZ24" s="576" t="s">
        <v>1132</v>
      </c>
      <c r="SAA24" s="576" t="s">
        <v>1132</v>
      </c>
      <c r="SAB24" s="576" t="s">
        <v>1132</v>
      </c>
      <c r="SAC24" s="576" t="s">
        <v>1132</v>
      </c>
      <c r="SAD24" s="576" t="s">
        <v>1132</v>
      </c>
      <c r="SAE24" s="576" t="s">
        <v>1132</v>
      </c>
      <c r="SAF24" s="576" t="s">
        <v>1132</v>
      </c>
      <c r="SAG24" s="576" t="s">
        <v>1132</v>
      </c>
      <c r="SAH24" s="576" t="s">
        <v>1132</v>
      </c>
      <c r="SAI24" s="576" t="s">
        <v>1132</v>
      </c>
      <c r="SAJ24" s="576" t="s">
        <v>1132</v>
      </c>
      <c r="SAK24" s="576" t="s">
        <v>1132</v>
      </c>
      <c r="SAL24" s="576" t="s">
        <v>1132</v>
      </c>
      <c r="SAM24" s="576" t="s">
        <v>1132</v>
      </c>
      <c r="SAN24" s="576" t="s">
        <v>1132</v>
      </c>
      <c r="SAO24" s="576" t="s">
        <v>1132</v>
      </c>
      <c r="SAP24" s="576" t="s">
        <v>1132</v>
      </c>
      <c r="SAQ24" s="576" t="s">
        <v>1132</v>
      </c>
      <c r="SAR24" s="576" t="s">
        <v>1132</v>
      </c>
      <c r="SAS24" s="576" t="s">
        <v>1132</v>
      </c>
      <c r="SAT24" s="576" t="s">
        <v>1132</v>
      </c>
      <c r="SAU24" s="576" t="s">
        <v>1132</v>
      </c>
      <c r="SAV24" s="576" t="s">
        <v>1132</v>
      </c>
      <c r="SAW24" s="576" t="s">
        <v>1132</v>
      </c>
      <c r="SAX24" s="576" t="s">
        <v>1132</v>
      </c>
      <c r="SAY24" s="576" t="s">
        <v>1132</v>
      </c>
      <c r="SAZ24" s="576" t="s">
        <v>1132</v>
      </c>
      <c r="SBA24" s="576" t="s">
        <v>1132</v>
      </c>
      <c r="SBB24" s="576" t="s">
        <v>1132</v>
      </c>
      <c r="SBC24" s="576" t="s">
        <v>1132</v>
      </c>
      <c r="SBD24" s="576" t="s">
        <v>1132</v>
      </c>
      <c r="SBE24" s="576" t="s">
        <v>1132</v>
      </c>
      <c r="SBF24" s="576" t="s">
        <v>1132</v>
      </c>
      <c r="SBG24" s="576" t="s">
        <v>1132</v>
      </c>
      <c r="SBH24" s="576" t="s">
        <v>1132</v>
      </c>
      <c r="SBI24" s="576" t="s">
        <v>1132</v>
      </c>
      <c r="SBJ24" s="576" t="s">
        <v>1132</v>
      </c>
      <c r="SBK24" s="576" t="s">
        <v>1132</v>
      </c>
      <c r="SBL24" s="576" t="s">
        <v>1132</v>
      </c>
      <c r="SBM24" s="576" t="s">
        <v>1132</v>
      </c>
      <c r="SBN24" s="576" t="s">
        <v>1132</v>
      </c>
      <c r="SBO24" s="576" t="s">
        <v>1132</v>
      </c>
      <c r="SBP24" s="576" t="s">
        <v>1132</v>
      </c>
      <c r="SBQ24" s="576" t="s">
        <v>1132</v>
      </c>
      <c r="SBR24" s="576" t="s">
        <v>1132</v>
      </c>
      <c r="SBS24" s="576" t="s">
        <v>1132</v>
      </c>
      <c r="SBT24" s="576" t="s">
        <v>1132</v>
      </c>
      <c r="SBU24" s="576" t="s">
        <v>1132</v>
      </c>
      <c r="SBV24" s="576" t="s">
        <v>1132</v>
      </c>
      <c r="SBW24" s="576" t="s">
        <v>1132</v>
      </c>
      <c r="SBX24" s="576" t="s">
        <v>1132</v>
      </c>
      <c r="SBY24" s="576" t="s">
        <v>1132</v>
      </c>
      <c r="SBZ24" s="576" t="s">
        <v>1132</v>
      </c>
      <c r="SCA24" s="576" t="s">
        <v>1132</v>
      </c>
      <c r="SCB24" s="576" t="s">
        <v>1132</v>
      </c>
      <c r="SCC24" s="576" t="s">
        <v>1132</v>
      </c>
      <c r="SCD24" s="576" t="s">
        <v>1132</v>
      </c>
      <c r="SCE24" s="576" t="s">
        <v>1132</v>
      </c>
      <c r="SCF24" s="576" t="s">
        <v>1132</v>
      </c>
      <c r="SCG24" s="576" t="s">
        <v>1132</v>
      </c>
      <c r="SCH24" s="576" t="s">
        <v>1132</v>
      </c>
      <c r="SCI24" s="576" t="s">
        <v>1132</v>
      </c>
      <c r="SCJ24" s="576" t="s">
        <v>1132</v>
      </c>
      <c r="SCK24" s="576" t="s">
        <v>1132</v>
      </c>
      <c r="SCL24" s="576" t="s">
        <v>1132</v>
      </c>
      <c r="SCM24" s="576" t="s">
        <v>1132</v>
      </c>
      <c r="SCN24" s="576" t="s">
        <v>1132</v>
      </c>
      <c r="SCO24" s="576" t="s">
        <v>1132</v>
      </c>
      <c r="SCP24" s="576" t="s">
        <v>1132</v>
      </c>
      <c r="SCQ24" s="576" t="s">
        <v>1132</v>
      </c>
      <c r="SCR24" s="576" t="s">
        <v>1132</v>
      </c>
      <c r="SCS24" s="576" t="s">
        <v>1132</v>
      </c>
      <c r="SCT24" s="576" t="s">
        <v>1132</v>
      </c>
      <c r="SCU24" s="576" t="s">
        <v>1132</v>
      </c>
      <c r="SCV24" s="576" t="s">
        <v>1132</v>
      </c>
      <c r="SCW24" s="576" t="s">
        <v>1132</v>
      </c>
      <c r="SCX24" s="576" t="s">
        <v>1132</v>
      </c>
      <c r="SCY24" s="576" t="s">
        <v>1132</v>
      </c>
      <c r="SCZ24" s="576" t="s">
        <v>1132</v>
      </c>
      <c r="SDA24" s="576" t="s">
        <v>1132</v>
      </c>
      <c r="SDB24" s="576" t="s">
        <v>1132</v>
      </c>
      <c r="SDC24" s="576" t="s">
        <v>1132</v>
      </c>
      <c r="SDD24" s="576" t="s">
        <v>1132</v>
      </c>
      <c r="SDE24" s="576" t="s">
        <v>1132</v>
      </c>
      <c r="SDF24" s="576" t="s">
        <v>1132</v>
      </c>
      <c r="SDG24" s="576" t="s">
        <v>1132</v>
      </c>
      <c r="SDH24" s="576" t="s">
        <v>1132</v>
      </c>
      <c r="SDI24" s="576" t="s">
        <v>1132</v>
      </c>
      <c r="SDJ24" s="576" t="s">
        <v>1132</v>
      </c>
      <c r="SDK24" s="576" t="s">
        <v>1132</v>
      </c>
      <c r="SDL24" s="576" t="s">
        <v>1132</v>
      </c>
      <c r="SDM24" s="576" t="s">
        <v>1132</v>
      </c>
      <c r="SDN24" s="576" t="s">
        <v>1132</v>
      </c>
      <c r="SDO24" s="576" t="s">
        <v>1132</v>
      </c>
      <c r="SDP24" s="576" t="s">
        <v>1132</v>
      </c>
      <c r="SDQ24" s="576" t="s">
        <v>1132</v>
      </c>
      <c r="SDR24" s="576" t="s">
        <v>1132</v>
      </c>
      <c r="SDS24" s="576" t="s">
        <v>1132</v>
      </c>
      <c r="SDT24" s="576" t="s">
        <v>1132</v>
      </c>
      <c r="SDU24" s="576" t="s">
        <v>1132</v>
      </c>
      <c r="SDV24" s="576" t="s">
        <v>1132</v>
      </c>
      <c r="SDW24" s="576" t="s">
        <v>1132</v>
      </c>
      <c r="SDX24" s="576" t="s">
        <v>1132</v>
      </c>
      <c r="SDY24" s="576" t="s">
        <v>1132</v>
      </c>
      <c r="SDZ24" s="576" t="s">
        <v>1132</v>
      </c>
      <c r="SEA24" s="576" t="s">
        <v>1132</v>
      </c>
      <c r="SEB24" s="576" t="s">
        <v>1132</v>
      </c>
      <c r="SEC24" s="576" t="s">
        <v>1132</v>
      </c>
      <c r="SED24" s="576" t="s">
        <v>1132</v>
      </c>
      <c r="SEE24" s="576" t="s">
        <v>1132</v>
      </c>
      <c r="SEF24" s="576" t="s">
        <v>1132</v>
      </c>
      <c r="SEG24" s="576" t="s">
        <v>1132</v>
      </c>
      <c r="SEH24" s="576" t="s">
        <v>1132</v>
      </c>
      <c r="SEI24" s="576" t="s">
        <v>1132</v>
      </c>
      <c r="SEJ24" s="576" t="s">
        <v>1132</v>
      </c>
      <c r="SEK24" s="576" t="s">
        <v>1132</v>
      </c>
      <c r="SEL24" s="576" t="s">
        <v>1132</v>
      </c>
      <c r="SEM24" s="576" t="s">
        <v>1132</v>
      </c>
      <c r="SEN24" s="576" t="s">
        <v>1132</v>
      </c>
      <c r="SEO24" s="576" t="s">
        <v>1132</v>
      </c>
      <c r="SEP24" s="576" t="s">
        <v>1132</v>
      </c>
      <c r="SEQ24" s="576" t="s">
        <v>1132</v>
      </c>
      <c r="SER24" s="576" t="s">
        <v>1132</v>
      </c>
      <c r="SES24" s="576" t="s">
        <v>1132</v>
      </c>
      <c r="SET24" s="576" t="s">
        <v>1132</v>
      </c>
      <c r="SEU24" s="576" t="s">
        <v>1132</v>
      </c>
      <c r="SEV24" s="576" t="s">
        <v>1132</v>
      </c>
      <c r="SEW24" s="576" t="s">
        <v>1132</v>
      </c>
      <c r="SEX24" s="576" t="s">
        <v>1132</v>
      </c>
      <c r="SEY24" s="576" t="s">
        <v>1132</v>
      </c>
      <c r="SEZ24" s="576" t="s">
        <v>1132</v>
      </c>
      <c r="SFA24" s="576" t="s">
        <v>1132</v>
      </c>
      <c r="SFB24" s="576" t="s">
        <v>1132</v>
      </c>
      <c r="SFC24" s="576" t="s">
        <v>1132</v>
      </c>
      <c r="SFD24" s="576" t="s">
        <v>1132</v>
      </c>
      <c r="SFE24" s="576" t="s">
        <v>1132</v>
      </c>
      <c r="SFF24" s="576" t="s">
        <v>1132</v>
      </c>
      <c r="SFG24" s="576" t="s">
        <v>1132</v>
      </c>
      <c r="SFH24" s="576" t="s">
        <v>1132</v>
      </c>
      <c r="SFI24" s="576" t="s">
        <v>1132</v>
      </c>
      <c r="SFJ24" s="576" t="s">
        <v>1132</v>
      </c>
      <c r="SFK24" s="576" t="s">
        <v>1132</v>
      </c>
      <c r="SFL24" s="576" t="s">
        <v>1132</v>
      </c>
      <c r="SFM24" s="576" t="s">
        <v>1132</v>
      </c>
      <c r="SFN24" s="576" t="s">
        <v>1132</v>
      </c>
      <c r="SFO24" s="576" t="s">
        <v>1132</v>
      </c>
      <c r="SFP24" s="576" t="s">
        <v>1132</v>
      </c>
      <c r="SFQ24" s="576" t="s">
        <v>1132</v>
      </c>
      <c r="SFR24" s="576" t="s">
        <v>1132</v>
      </c>
      <c r="SFS24" s="576" t="s">
        <v>1132</v>
      </c>
      <c r="SFT24" s="576" t="s">
        <v>1132</v>
      </c>
      <c r="SFU24" s="576" t="s">
        <v>1132</v>
      </c>
      <c r="SFV24" s="576" t="s">
        <v>1132</v>
      </c>
      <c r="SFW24" s="576" t="s">
        <v>1132</v>
      </c>
      <c r="SFX24" s="576" t="s">
        <v>1132</v>
      </c>
      <c r="SFY24" s="576" t="s">
        <v>1132</v>
      </c>
      <c r="SFZ24" s="576" t="s">
        <v>1132</v>
      </c>
      <c r="SGA24" s="576" t="s">
        <v>1132</v>
      </c>
      <c r="SGB24" s="576" t="s">
        <v>1132</v>
      </c>
      <c r="SGC24" s="576" t="s">
        <v>1132</v>
      </c>
      <c r="SGD24" s="576" t="s">
        <v>1132</v>
      </c>
      <c r="SGE24" s="576" t="s">
        <v>1132</v>
      </c>
      <c r="SGF24" s="576" t="s">
        <v>1132</v>
      </c>
      <c r="SGG24" s="576" t="s">
        <v>1132</v>
      </c>
      <c r="SGH24" s="576" t="s">
        <v>1132</v>
      </c>
      <c r="SGI24" s="576" t="s">
        <v>1132</v>
      </c>
      <c r="SGJ24" s="576" t="s">
        <v>1132</v>
      </c>
      <c r="SGK24" s="576" t="s">
        <v>1132</v>
      </c>
      <c r="SGL24" s="576" t="s">
        <v>1132</v>
      </c>
      <c r="SGM24" s="576" t="s">
        <v>1132</v>
      </c>
      <c r="SGN24" s="576" t="s">
        <v>1132</v>
      </c>
      <c r="SGO24" s="576" t="s">
        <v>1132</v>
      </c>
      <c r="SGP24" s="576" t="s">
        <v>1132</v>
      </c>
      <c r="SGQ24" s="576" t="s">
        <v>1132</v>
      </c>
      <c r="SGR24" s="576" t="s">
        <v>1132</v>
      </c>
      <c r="SGS24" s="576" t="s">
        <v>1132</v>
      </c>
      <c r="SGT24" s="576" t="s">
        <v>1132</v>
      </c>
      <c r="SGU24" s="576" t="s">
        <v>1132</v>
      </c>
      <c r="SGV24" s="576" t="s">
        <v>1132</v>
      </c>
      <c r="SGW24" s="576" t="s">
        <v>1132</v>
      </c>
      <c r="SGX24" s="576" t="s">
        <v>1132</v>
      </c>
      <c r="SGY24" s="576" t="s">
        <v>1132</v>
      </c>
      <c r="SGZ24" s="576" t="s">
        <v>1132</v>
      </c>
      <c r="SHA24" s="576" t="s">
        <v>1132</v>
      </c>
      <c r="SHB24" s="576" t="s">
        <v>1132</v>
      </c>
      <c r="SHC24" s="576" t="s">
        <v>1132</v>
      </c>
      <c r="SHD24" s="576" t="s">
        <v>1132</v>
      </c>
      <c r="SHE24" s="576" t="s">
        <v>1132</v>
      </c>
      <c r="SHF24" s="576" t="s">
        <v>1132</v>
      </c>
      <c r="SHG24" s="576" t="s">
        <v>1132</v>
      </c>
      <c r="SHH24" s="576" t="s">
        <v>1132</v>
      </c>
      <c r="SHI24" s="576" t="s">
        <v>1132</v>
      </c>
      <c r="SHJ24" s="576" t="s">
        <v>1132</v>
      </c>
      <c r="SHK24" s="576" t="s">
        <v>1132</v>
      </c>
      <c r="SHL24" s="576" t="s">
        <v>1132</v>
      </c>
      <c r="SHM24" s="576" t="s">
        <v>1132</v>
      </c>
      <c r="SHN24" s="576" t="s">
        <v>1132</v>
      </c>
      <c r="SHO24" s="576" t="s">
        <v>1132</v>
      </c>
      <c r="SHP24" s="576" t="s">
        <v>1132</v>
      </c>
      <c r="SHQ24" s="576" t="s">
        <v>1132</v>
      </c>
      <c r="SHR24" s="576" t="s">
        <v>1132</v>
      </c>
      <c r="SHS24" s="576" t="s">
        <v>1132</v>
      </c>
      <c r="SHT24" s="576" t="s">
        <v>1132</v>
      </c>
      <c r="SHU24" s="576" t="s">
        <v>1132</v>
      </c>
      <c r="SHV24" s="576" t="s">
        <v>1132</v>
      </c>
      <c r="SHW24" s="576" t="s">
        <v>1132</v>
      </c>
      <c r="SHX24" s="576" t="s">
        <v>1132</v>
      </c>
      <c r="SHY24" s="576" t="s">
        <v>1132</v>
      </c>
      <c r="SHZ24" s="576" t="s">
        <v>1132</v>
      </c>
      <c r="SIA24" s="576" t="s">
        <v>1132</v>
      </c>
      <c r="SIB24" s="576" t="s">
        <v>1132</v>
      </c>
      <c r="SIC24" s="576" t="s">
        <v>1132</v>
      </c>
      <c r="SID24" s="576" t="s">
        <v>1132</v>
      </c>
      <c r="SIE24" s="576" t="s">
        <v>1132</v>
      </c>
      <c r="SIF24" s="576" t="s">
        <v>1132</v>
      </c>
      <c r="SIG24" s="576" t="s">
        <v>1132</v>
      </c>
      <c r="SIH24" s="576" t="s">
        <v>1132</v>
      </c>
      <c r="SII24" s="576" t="s">
        <v>1132</v>
      </c>
      <c r="SIJ24" s="576" t="s">
        <v>1132</v>
      </c>
      <c r="SIK24" s="576" t="s">
        <v>1132</v>
      </c>
      <c r="SIL24" s="576" t="s">
        <v>1132</v>
      </c>
      <c r="SIM24" s="576" t="s">
        <v>1132</v>
      </c>
      <c r="SIN24" s="576" t="s">
        <v>1132</v>
      </c>
      <c r="SIO24" s="576" t="s">
        <v>1132</v>
      </c>
      <c r="SIP24" s="576" t="s">
        <v>1132</v>
      </c>
      <c r="SIQ24" s="576" t="s">
        <v>1132</v>
      </c>
      <c r="SIR24" s="576" t="s">
        <v>1132</v>
      </c>
      <c r="SIS24" s="576" t="s">
        <v>1132</v>
      </c>
      <c r="SIT24" s="576" t="s">
        <v>1132</v>
      </c>
      <c r="SIU24" s="576" t="s">
        <v>1132</v>
      </c>
      <c r="SIV24" s="576" t="s">
        <v>1132</v>
      </c>
      <c r="SIW24" s="576" t="s">
        <v>1132</v>
      </c>
      <c r="SIX24" s="576" t="s">
        <v>1132</v>
      </c>
      <c r="SIY24" s="576" t="s">
        <v>1132</v>
      </c>
      <c r="SIZ24" s="576" t="s">
        <v>1132</v>
      </c>
      <c r="SJA24" s="576" t="s">
        <v>1132</v>
      </c>
      <c r="SJB24" s="576" t="s">
        <v>1132</v>
      </c>
      <c r="SJC24" s="576" t="s">
        <v>1132</v>
      </c>
      <c r="SJD24" s="576" t="s">
        <v>1132</v>
      </c>
      <c r="SJE24" s="576" t="s">
        <v>1132</v>
      </c>
      <c r="SJF24" s="576" t="s">
        <v>1132</v>
      </c>
      <c r="SJG24" s="576" t="s">
        <v>1132</v>
      </c>
      <c r="SJH24" s="576" t="s">
        <v>1132</v>
      </c>
      <c r="SJI24" s="576" t="s">
        <v>1132</v>
      </c>
      <c r="SJJ24" s="576" t="s">
        <v>1132</v>
      </c>
      <c r="SJK24" s="576" t="s">
        <v>1132</v>
      </c>
      <c r="SJL24" s="576" t="s">
        <v>1132</v>
      </c>
      <c r="SJM24" s="576" t="s">
        <v>1132</v>
      </c>
      <c r="SJN24" s="576" t="s">
        <v>1132</v>
      </c>
      <c r="SJO24" s="576" t="s">
        <v>1132</v>
      </c>
      <c r="SJP24" s="576" t="s">
        <v>1132</v>
      </c>
      <c r="SJQ24" s="576" t="s">
        <v>1132</v>
      </c>
      <c r="SJR24" s="576" t="s">
        <v>1132</v>
      </c>
      <c r="SJS24" s="576" t="s">
        <v>1132</v>
      </c>
      <c r="SJT24" s="576" t="s">
        <v>1132</v>
      </c>
      <c r="SJU24" s="576" t="s">
        <v>1132</v>
      </c>
      <c r="SJV24" s="576" t="s">
        <v>1132</v>
      </c>
      <c r="SJW24" s="576" t="s">
        <v>1132</v>
      </c>
      <c r="SJX24" s="576" t="s">
        <v>1132</v>
      </c>
      <c r="SJY24" s="576" t="s">
        <v>1132</v>
      </c>
      <c r="SJZ24" s="576" t="s">
        <v>1132</v>
      </c>
      <c r="SKA24" s="576" t="s">
        <v>1132</v>
      </c>
      <c r="SKB24" s="576" t="s">
        <v>1132</v>
      </c>
      <c r="SKC24" s="576" t="s">
        <v>1132</v>
      </c>
      <c r="SKD24" s="576" t="s">
        <v>1132</v>
      </c>
      <c r="SKE24" s="576" t="s">
        <v>1132</v>
      </c>
      <c r="SKF24" s="576" t="s">
        <v>1132</v>
      </c>
      <c r="SKG24" s="576" t="s">
        <v>1132</v>
      </c>
      <c r="SKH24" s="576" t="s">
        <v>1132</v>
      </c>
      <c r="SKI24" s="576" t="s">
        <v>1132</v>
      </c>
      <c r="SKJ24" s="576" t="s">
        <v>1132</v>
      </c>
      <c r="SKK24" s="576" t="s">
        <v>1132</v>
      </c>
      <c r="SKL24" s="576" t="s">
        <v>1132</v>
      </c>
      <c r="SKM24" s="576" t="s">
        <v>1132</v>
      </c>
      <c r="SKN24" s="576" t="s">
        <v>1132</v>
      </c>
      <c r="SKO24" s="576" t="s">
        <v>1132</v>
      </c>
      <c r="SKP24" s="576" t="s">
        <v>1132</v>
      </c>
      <c r="SKQ24" s="576" t="s">
        <v>1132</v>
      </c>
      <c r="SKR24" s="576" t="s">
        <v>1132</v>
      </c>
      <c r="SKS24" s="576" t="s">
        <v>1132</v>
      </c>
      <c r="SKT24" s="576" t="s">
        <v>1132</v>
      </c>
      <c r="SKU24" s="576" t="s">
        <v>1132</v>
      </c>
      <c r="SKV24" s="576" t="s">
        <v>1132</v>
      </c>
      <c r="SKW24" s="576" t="s">
        <v>1132</v>
      </c>
      <c r="SKX24" s="576" t="s">
        <v>1132</v>
      </c>
      <c r="SKY24" s="576" t="s">
        <v>1132</v>
      </c>
      <c r="SKZ24" s="576" t="s">
        <v>1132</v>
      </c>
      <c r="SLA24" s="576" t="s">
        <v>1132</v>
      </c>
      <c r="SLB24" s="576" t="s">
        <v>1132</v>
      </c>
      <c r="SLC24" s="576" t="s">
        <v>1132</v>
      </c>
      <c r="SLD24" s="576" t="s">
        <v>1132</v>
      </c>
      <c r="SLE24" s="576" t="s">
        <v>1132</v>
      </c>
      <c r="SLF24" s="576" t="s">
        <v>1132</v>
      </c>
      <c r="SLG24" s="576" t="s">
        <v>1132</v>
      </c>
      <c r="SLH24" s="576" t="s">
        <v>1132</v>
      </c>
      <c r="SLI24" s="576" t="s">
        <v>1132</v>
      </c>
      <c r="SLJ24" s="576" t="s">
        <v>1132</v>
      </c>
      <c r="SLK24" s="576" t="s">
        <v>1132</v>
      </c>
      <c r="SLL24" s="576" t="s">
        <v>1132</v>
      </c>
      <c r="SLM24" s="576" t="s">
        <v>1132</v>
      </c>
      <c r="SLN24" s="576" t="s">
        <v>1132</v>
      </c>
      <c r="SLO24" s="576" t="s">
        <v>1132</v>
      </c>
      <c r="SLP24" s="576" t="s">
        <v>1132</v>
      </c>
      <c r="SLQ24" s="576" t="s">
        <v>1132</v>
      </c>
      <c r="SLR24" s="576" t="s">
        <v>1132</v>
      </c>
      <c r="SLS24" s="576" t="s">
        <v>1132</v>
      </c>
      <c r="SLT24" s="576" t="s">
        <v>1132</v>
      </c>
      <c r="SLU24" s="576" t="s">
        <v>1132</v>
      </c>
      <c r="SLV24" s="576" t="s">
        <v>1132</v>
      </c>
      <c r="SLW24" s="576" t="s">
        <v>1132</v>
      </c>
      <c r="SLX24" s="576" t="s">
        <v>1132</v>
      </c>
      <c r="SLY24" s="576" t="s">
        <v>1132</v>
      </c>
      <c r="SLZ24" s="576" t="s">
        <v>1132</v>
      </c>
      <c r="SMA24" s="576" t="s">
        <v>1132</v>
      </c>
      <c r="SMB24" s="576" t="s">
        <v>1132</v>
      </c>
      <c r="SMC24" s="576" t="s">
        <v>1132</v>
      </c>
      <c r="SMD24" s="576" t="s">
        <v>1132</v>
      </c>
      <c r="SME24" s="576" t="s">
        <v>1132</v>
      </c>
      <c r="SMF24" s="576" t="s">
        <v>1132</v>
      </c>
      <c r="SMG24" s="576" t="s">
        <v>1132</v>
      </c>
      <c r="SMH24" s="576" t="s">
        <v>1132</v>
      </c>
      <c r="SMI24" s="576" t="s">
        <v>1132</v>
      </c>
      <c r="SMJ24" s="576" t="s">
        <v>1132</v>
      </c>
      <c r="SMK24" s="576" t="s">
        <v>1132</v>
      </c>
      <c r="SML24" s="576" t="s">
        <v>1132</v>
      </c>
      <c r="SMM24" s="576" t="s">
        <v>1132</v>
      </c>
      <c r="SMN24" s="576" t="s">
        <v>1132</v>
      </c>
      <c r="SMO24" s="576" t="s">
        <v>1132</v>
      </c>
      <c r="SMP24" s="576" t="s">
        <v>1132</v>
      </c>
      <c r="SMQ24" s="576" t="s">
        <v>1132</v>
      </c>
      <c r="SMR24" s="576" t="s">
        <v>1132</v>
      </c>
      <c r="SMS24" s="576" t="s">
        <v>1132</v>
      </c>
      <c r="SMT24" s="576" t="s">
        <v>1132</v>
      </c>
      <c r="SMU24" s="576" t="s">
        <v>1132</v>
      </c>
      <c r="SMV24" s="576" t="s">
        <v>1132</v>
      </c>
      <c r="SMW24" s="576" t="s">
        <v>1132</v>
      </c>
      <c r="SMX24" s="576" t="s">
        <v>1132</v>
      </c>
      <c r="SMY24" s="576" t="s">
        <v>1132</v>
      </c>
      <c r="SMZ24" s="576" t="s">
        <v>1132</v>
      </c>
      <c r="SNA24" s="576" t="s">
        <v>1132</v>
      </c>
      <c r="SNB24" s="576" t="s">
        <v>1132</v>
      </c>
      <c r="SNC24" s="576" t="s">
        <v>1132</v>
      </c>
      <c r="SND24" s="576" t="s">
        <v>1132</v>
      </c>
      <c r="SNE24" s="576" t="s">
        <v>1132</v>
      </c>
      <c r="SNF24" s="576" t="s">
        <v>1132</v>
      </c>
      <c r="SNG24" s="576" t="s">
        <v>1132</v>
      </c>
      <c r="SNH24" s="576" t="s">
        <v>1132</v>
      </c>
      <c r="SNI24" s="576" t="s">
        <v>1132</v>
      </c>
      <c r="SNJ24" s="576" t="s">
        <v>1132</v>
      </c>
      <c r="SNK24" s="576" t="s">
        <v>1132</v>
      </c>
      <c r="SNL24" s="576" t="s">
        <v>1132</v>
      </c>
      <c r="SNM24" s="576" t="s">
        <v>1132</v>
      </c>
      <c r="SNN24" s="576" t="s">
        <v>1132</v>
      </c>
      <c r="SNO24" s="576" t="s">
        <v>1132</v>
      </c>
      <c r="SNP24" s="576" t="s">
        <v>1132</v>
      </c>
      <c r="SNQ24" s="576" t="s">
        <v>1132</v>
      </c>
      <c r="SNR24" s="576" t="s">
        <v>1132</v>
      </c>
      <c r="SNS24" s="576" t="s">
        <v>1132</v>
      </c>
      <c r="SNT24" s="576" t="s">
        <v>1132</v>
      </c>
      <c r="SNU24" s="576" t="s">
        <v>1132</v>
      </c>
      <c r="SNV24" s="576" t="s">
        <v>1132</v>
      </c>
      <c r="SNW24" s="576" t="s">
        <v>1132</v>
      </c>
      <c r="SNX24" s="576" t="s">
        <v>1132</v>
      </c>
      <c r="SNY24" s="576" t="s">
        <v>1132</v>
      </c>
      <c r="SNZ24" s="576" t="s">
        <v>1132</v>
      </c>
      <c r="SOA24" s="576" t="s">
        <v>1132</v>
      </c>
      <c r="SOB24" s="576" t="s">
        <v>1132</v>
      </c>
      <c r="SOC24" s="576" t="s">
        <v>1132</v>
      </c>
      <c r="SOD24" s="576" t="s">
        <v>1132</v>
      </c>
      <c r="SOE24" s="576" t="s">
        <v>1132</v>
      </c>
      <c r="SOF24" s="576" t="s">
        <v>1132</v>
      </c>
      <c r="SOG24" s="576" t="s">
        <v>1132</v>
      </c>
      <c r="SOH24" s="576" t="s">
        <v>1132</v>
      </c>
      <c r="SOI24" s="576" t="s">
        <v>1132</v>
      </c>
      <c r="SOJ24" s="576" t="s">
        <v>1132</v>
      </c>
      <c r="SOK24" s="576" t="s">
        <v>1132</v>
      </c>
      <c r="SOL24" s="576" t="s">
        <v>1132</v>
      </c>
      <c r="SOM24" s="576" t="s">
        <v>1132</v>
      </c>
      <c r="SON24" s="576" t="s">
        <v>1132</v>
      </c>
      <c r="SOO24" s="576" t="s">
        <v>1132</v>
      </c>
      <c r="SOP24" s="576" t="s">
        <v>1132</v>
      </c>
      <c r="SOQ24" s="576" t="s">
        <v>1132</v>
      </c>
      <c r="SOR24" s="576" t="s">
        <v>1132</v>
      </c>
      <c r="SOS24" s="576" t="s">
        <v>1132</v>
      </c>
      <c r="SOT24" s="576" t="s">
        <v>1132</v>
      </c>
      <c r="SOU24" s="576" t="s">
        <v>1132</v>
      </c>
      <c r="SOV24" s="576" t="s">
        <v>1132</v>
      </c>
      <c r="SOW24" s="576" t="s">
        <v>1132</v>
      </c>
      <c r="SOX24" s="576" t="s">
        <v>1132</v>
      </c>
      <c r="SOY24" s="576" t="s">
        <v>1132</v>
      </c>
      <c r="SOZ24" s="576" t="s">
        <v>1132</v>
      </c>
      <c r="SPA24" s="576" t="s">
        <v>1132</v>
      </c>
      <c r="SPB24" s="576" t="s">
        <v>1132</v>
      </c>
      <c r="SPC24" s="576" t="s">
        <v>1132</v>
      </c>
      <c r="SPD24" s="576" t="s">
        <v>1132</v>
      </c>
      <c r="SPE24" s="576" t="s">
        <v>1132</v>
      </c>
      <c r="SPF24" s="576" t="s">
        <v>1132</v>
      </c>
      <c r="SPG24" s="576" t="s">
        <v>1132</v>
      </c>
      <c r="SPH24" s="576" t="s">
        <v>1132</v>
      </c>
      <c r="SPI24" s="576" t="s">
        <v>1132</v>
      </c>
      <c r="SPJ24" s="576" t="s">
        <v>1132</v>
      </c>
      <c r="SPK24" s="576" t="s">
        <v>1132</v>
      </c>
      <c r="SPL24" s="576" t="s">
        <v>1132</v>
      </c>
      <c r="SPM24" s="576" t="s">
        <v>1132</v>
      </c>
      <c r="SPN24" s="576" t="s">
        <v>1132</v>
      </c>
      <c r="SPO24" s="576" t="s">
        <v>1132</v>
      </c>
      <c r="SPP24" s="576" t="s">
        <v>1132</v>
      </c>
      <c r="SPQ24" s="576" t="s">
        <v>1132</v>
      </c>
      <c r="SPR24" s="576" t="s">
        <v>1132</v>
      </c>
      <c r="SPS24" s="576" t="s">
        <v>1132</v>
      </c>
      <c r="SPT24" s="576" t="s">
        <v>1132</v>
      </c>
      <c r="SPU24" s="576" t="s">
        <v>1132</v>
      </c>
      <c r="SPV24" s="576" t="s">
        <v>1132</v>
      </c>
      <c r="SPW24" s="576" t="s">
        <v>1132</v>
      </c>
      <c r="SPX24" s="576" t="s">
        <v>1132</v>
      </c>
      <c r="SPY24" s="576" t="s">
        <v>1132</v>
      </c>
      <c r="SPZ24" s="576" t="s">
        <v>1132</v>
      </c>
      <c r="SQA24" s="576" t="s">
        <v>1132</v>
      </c>
      <c r="SQB24" s="576" t="s">
        <v>1132</v>
      </c>
      <c r="SQC24" s="576" t="s">
        <v>1132</v>
      </c>
      <c r="SQD24" s="576" t="s">
        <v>1132</v>
      </c>
      <c r="SQE24" s="576" t="s">
        <v>1132</v>
      </c>
      <c r="SQF24" s="576" t="s">
        <v>1132</v>
      </c>
      <c r="SQG24" s="576" t="s">
        <v>1132</v>
      </c>
      <c r="SQH24" s="576" t="s">
        <v>1132</v>
      </c>
      <c r="SQI24" s="576" t="s">
        <v>1132</v>
      </c>
      <c r="SQJ24" s="576" t="s">
        <v>1132</v>
      </c>
      <c r="SQK24" s="576" t="s">
        <v>1132</v>
      </c>
      <c r="SQL24" s="576" t="s">
        <v>1132</v>
      </c>
      <c r="SQM24" s="576" t="s">
        <v>1132</v>
      </c>
      <c r="SQN24" s="576" t="s">
        <v>1132</v>
      </c>
      <c r="SQO24" s="576" t="s">
        <v>1132</v>
      </c>
      <c r="SQP24" s="576" t="s">
        <v>1132</v>
      </c>
      <c r="SQQ24" s="576" t="s">
        <v>1132</v>
      </c>
      <c r="SQR24" s="576" t="s">
        <v>1132</v>
      </c>
      <c r="SQS24" s="576" t="s">
        <v>1132</v>
      </c>
      <c r="SQT24" s="576" t="s">
        <v>1132</v>
      </c>
      <c r="SQU24" s="576" t="s">
        <v>1132</v>
      </c>
      <c r="SQV24" s="576" t="s">
        <v>1132</v>
      </c>
      <c r="SQW24" s="576" t="s">
        <v>1132</v>
      </c>
      <c r="SQX24" s="576" t="s">
        <v>1132</v>
      </c>
      <c r="SQY24" s="576" t="s">
        <v>1132</v>
      </c>
      <c r="SQZ24" s="576" t="s">
        <v>1132</v>
      </c>
      <c r="SRA24" s="576" t="s">
        <v>1132</v>
      </c>
      <c r="SRB24" s="576" t="s">
        <v>1132</v>
      </c>
      <c r="SRC24" s="576" t="s">
        <v>1132</v>
      </c>
      <c r="SRD24" s="576" t="s">
        <v>1132</v>
      </c>
      <c r="SRE24" s="576" t="s">
        <v>1132</v>
      </c>
      <c r="SRF24" s="576" t="s">
        <v>1132</v>
      </c>
      <c r="SRG24" s="576" t="s">
        <v>1132</v>
      </c>
      <c r="SRH24" s="576" t="s">
        <v>1132</v>
      </c>
      <c r="SRI24" s="576" t="s">
        <v>1132</v>
      </c>
      <c r="SRJ24" s="576" t="s">
        <v>1132</v>
      </c>
      <c r="SRK24" s="576" t="s">
        <v>1132</v>
      </c>
      <c r="SRL24" s="576" t="s">
        <v>1132</v>
      </c>
      <c r="SRM24" s="576" t="s">
        <v>1132</v>
      </c>
      <c r="SRN24" s="576" t="s">
        <v>1132</v>
      </c>
      <c r="SRO24" s="576" t="s">
        <v>1132</v>
      </c>
      <c r="SRP24" s="576" t="s">
        <v>1132</v>
      </c>
      <c r="SRQ24" s="576" t="s">
        <v>1132</v>
      </c>
      <c r="SRR24" s="576" t="s">
        <v>1132</v>
      </c>
      <c r="SRS24" s="576" t="s">
        <v>1132</v>
      </c>
      <c r="SRT24" s="576" t="s">
        <v>1132</v>
      </c>
      <c r="SRU24" s="576" t="s">
        <v>1132</v>
      </c>
      <c r="SRV24" s="576" t="s">
        <v>1132</v>
      </c>
      <c r="SRW24" s="576" t="s">
        <v>1132</v>
      </c>
      <c r="SRX24" s="576" t="s">
        <v>1132</v>
      </c>
      <c r="SRY24" s="576" t="s">
        <v>1132</v>
      </c>
      <c r="SRZ24" s="576" t="s">
        <v>1132</v>
      </c>
      <c r="SSA24" s="576" t="s">
        <v>1132</v>
      </c>
      <c r="SSB24" s="576" t="s">
        <v>1132</v>
      </c>
      <c r="SSC24" s="576" t="s">
        <v>1132</v>
      </c>
      <c r="SSD24" s="576" t="s">
        <v>1132</v>
      </c>
      <c r="SSE24" s="576" t="s">
        <v>1132</v>
      </c>
      <c r="SSF24" s="576" t="s">
        <v>1132</v>
      </c>
      <c r="SSG24" s="576" t="s">
        <v>1132</v>
      </c>
      <c r="SSH24" s="576" t="s">
        <v>1132</v>
      </c>
      <c r="SSI24" s="576" t="s">
        <v>1132</v>
      </c>
      <c r="SSJ24" s="576" t="s">
        <v>1132</v>
      </c>
      <c r="SSK24" s="576" t="s">
        <v>1132</v>
      </c>
      <c r="SSL24" s="576" t="s">
        <v>1132</v>
      </c>
      <c r="SSM24" s="576" t="s">
        <v>1132</v>
      </c>
      <c r="SSN24" s="576" t="s">
        <v>1132</v>
      </c>
      <c r="SSO24" s="576" t="s">
        <v>1132</v>
      </c>
      <c r="SSP24" s="576" t="s">
        <v>1132</v>
      </c>
      <c r="SSQ24" s="576" t="s">
        <v>1132</v>
      </c>
      <c r="SSR24" s="576" t="s">
        <v>1132</v>
      </c>
      <c r="SSS24" s="576" t="s">
        <v>1132</v>
      </c>
      <c r="SST24" s="576" t="s">
        <v>1132</v>
      </c>
      <c r="SSU24" s="576" t="s">
        <v>1132</v>
      </c>
      <c r="SSV24" s="576" t="s">
        <v>1132</v>
      </c>
      <c r="SSW24" s="576" t="s">
        <v>1132</v>
      </c>
      <c r="SSX24" s="576" t="s">
        <v>1132</v>
      </c>
      <c r="SSY24" s="576" t="s">
        <v>1132</v>
      </c>
      <c r="SSZ24" s="576" t="s">
        <v>1132</v>
      </c>
      <c r="STA24" s="576" t="s">
        <v>1132</v>
      </c>
      <c r="STB24" s="576" t="s">
        <v>1132</v>
      </c>
      <c r="STC24" s="576" t="s">
        <v>1132</v>
      </c>
      <c r="STD24" s="576" t="s">
        <v>1132</v>
      </c>
      <c r="STE24" s="576" t="s">
        <v>1132</v>
      </c>
      <c r="STF24" s="576" t="s">
        <v>1132</v>
      </c>
      <c r="STG24" s="576" t="s">
        <v>1132</v>
      </c>
      <c r="STH24" s="576" t="s">
        <v>1132</v>
      </c>
      <c r="STI24" s="576" t="s">
        <v>1132</v>
      </c>
      <c r="STJ24" s="576" t="s">
        <v>1132</v>
      </c>
      <c r="STK24" s="576" t="s">
        <v>1132</v>
      </c>
      <c r="STL24" s="576" t="s">
        <v>1132</v>
      </c>
      <c r="STM24" s="576" t="s">
        <v>1132</v>
      </c>
      <c r="STN24" s="576" t="s">
        <v>1132</v>
      </c>
      <c r="STO24" s="576" t="s">
        <v>1132</v>
      </c>
      <c r="STP24" s="576" t="s">
        <v>1132</v>
      </c>
      <c r="STQ24" s="576" t="s">
        <v>1132</v>
      </c>
      <c r="STR24" s="576" t="s">
        <v>1132</v>
      </c>
      <c r="STS24" s="576" t="s">
        <v>1132</v>
      </c>
      <c r="STT24" s="576" t="s">
        <v>1132</v>
      </c>
      <c r="STU24" s="576" t="s">
        <v>1132</v>
      </c>
      <c r="STV24" s="576" t="s">
        <v>1132</v>
      </c>
      <c r="STW24" s="576" t="s">
        <v>1132</v>
      </c>
      <c r="STX24" s="576" t="s">
        <v>1132</v>
      </c>
      <c r="STY24" s="576" t="s">
        <v>1132</v>
      </c>
      <c r="STZ24" s="576" t="s">
        <v>1132</v>
      </c>
      <c r="SUA24" s="576" t="s">
        <v>1132</v>
      </c>
      <c r="SUB24" s="576" t="s">
        <v>1132</v>
      </c>
      <c r="SUC24" s="576" t="s">
        <v>1132</v>
      </c>
      <c r="SUD24" s="576" t="s">
        <v>1132</v>
      </c>
      <c r="SUE24" s="576" t="s">
        <v>1132</v>
      </c>
      <c r="SUF24" s="576" t="s">
        <v>1132</v>
      </c>
      <c r="SUG24" s="576" t="s">
        <v>1132</v>
      </c>
      <c r="SUH24" s="576" t="s">
        <v>1132</v>
      </c>
      <c r="SUI24" s="576" t="s">
        <v>1132</v>
      </c>
      <c r="SUJ24" s="576" t="s">
        <v>1132</v>
      </c>
      <c r="SUK24" s="576" t="s">
        <v>1132</v>
      </c>
      <c r="SUL24" s="576" t="s">
        <v>1132</v>
      </c>
      <c r="SUM24" s="576" t="s">
        <v>1132</v>
      </c>
      <c r="SUN24" s="576" t="s">
        <v>1132</v>
      </c>
      <c r="SUO24" s="576" t="s">
        <v>1132</v>
      </c>
      <c r="SUP24" s="576" t="s">
        <v>1132</v>
      </c>
      <c r="SUQ24" s="576" t="s">
        <v>1132</v>
      </c>
      <c r="SUR24" s="576" t="s">
        <v>1132</v>
      </c>
      <c r="SUS24" s="576" t="s">
        <v>1132</v>
      </c>
      <c r="SUT24" s="576" t="s">
        <v>1132</v>
      </c>
      <c r="SUU24" s="576" t="s">
        <v>1132</v>
      </c>
      <c r="SUV24" s="576" t="s">
        <v>1132</v>
      </c>
      <c r="SUW24" s="576" t="s">
        <v>1132</v>
      </c>
      <c r="SUX24" s="576" t="s">
        <v>1132</v>
      </c>
      <c r="SUY24" s="576" t="s">
        <v>1132</v>
      </c>
      <c r="SUZ24" s="576" t="s">
        <v>1132</v>
      </c>
      <c r="SVA24" s="576" t="s">
        <v>1132</v>
      </c>
      <c r="SVB24" s="576" t="s">
        <v>1132</v>
      </c>
      <c r="SVC24" s="576" t="s">
        <v>1132</v>
      </c>
      <c r="SVD24" s="576" t="s">
        <v>1132</v>
      </c>
      <c r="SVE24" s="576" t="s">
        <v>1132</v>
      </c>
      <c r="SVF24" s="576" t="s">
        <v>1132</v>
      </c>
      <c r="SVG24" s="576" t="s">
        <v>1132</v>
      </c>
      <c r="SVH24" s="576" t="s">
        <v>1132</v>
      </c>
      <c r="SVI24" s="576" t="s">
        <v>1132</v>
      </c>
      <c r="SVJ24" s="576" t="s">
        <v>1132</v>
      </c>
      <c r="SVK24" s="576" t="s">
        <v>1132</v>
      </c>
      <c r="SVL24" s="576" t="s">
        <v>1132</v>
      </c>
      <c r="SVM24" s="576" t="s">
        <v>1132</v>
      </c>
      <c r="SVN24" s="576" t="s">
        <v>1132</v>
      </c>
      <c r="SVO24" s="576" t="s">
        <v>1132</v>
      </c>
      <c r="SVP24" s="576" t="s">
        <v>1132</v>
      </c>
      <c r="SVQ24" s="576" t="s">
        <v>1132</v>
      </c>
      <c r="SVR24" s="576" t="s">
        <v>1132</v>
      </c>
      <c r="SVS24" s="576" t="s">
        <v>1132</v>
      </c>
      <c r="SVT24" s="576" t="s">
        <v>1132</v>
      </c>
      <c r="SVU24" s="576" t="s">
        <v>1132</v>
      </c>
      <c r="SVV24" s="576" t="s">
        <v>1132</v>
      </c>
      <c r="SVW24" s="576" t="s">
        <v>1132</v>
      </c>
      <c r="SVX24" s="576" t="s">
        <v>1132</v>
      </c>
      <c r="SVY24" s="576" t="s">
        <v>1132</v>
      </c>
      <c r="SVZ24" s="576" t="s">
        <v>1132</v>
      </c>
      <c r="SWA24" s="576" t="s">
        <v>1132</v>
      </c>
      <c r="SWB24" s="576" t="s">
        <v>1132</v>
      </c>
      <c r="SWC24" s="576" t="s">
        <v>1132</v>
      </c>
      <c r="SWD24" s="576" t="s">
        <v>1132</v>
      </c>
      <c r="SWE24" s="576" t="s">
        <v>1132</v>
      </c>
      <c r="SWF24" s="576" t="s">
        <v>1132</v>
      </c>
      <c r="SWG24" s="576" t="s">
        <v>1132</v>
      </c>
      <c r="SWH24" s="576" t="s">
        <v>1132</v>
      </c>
      <c r="SWI24" s="576" t="s">
        <v>1132</v>
      </c>
      <c r="SWJ24" s="576" t="s">
        <v>1132</v>
      </c>
      <c r="SWK24" s="576" t="s">
        <v>1132</v>
      </c>
      <c r="SWL24" s="576" t="s">
        <v>1132</v>
      </c>
      <c r="SWM24" s="576" t="s">
        <v>1132</v>
      </c>
      <c r="SWN24" s="576" t="s">
        <v>1132</v>
      </c>
      <c r="SWO24" s="576" t="s">
        <v>1132</v>
      </c>
      <c r="SWP24" s="576" t="s">
        <v>1132</v>
      </c>
      <c r="SWQ24" s="576" t="s">
        <v>1132</v>
      </c>
      <c r="SWR24" s="576" t="s">
        <v>1132</v>
      </c>
      <c r="SWS24" s="576" t="s">
        <v>1132</v>
      </c>
      <c r="SWT24" s="576" t="s">
        <v>1132</v>
      </c>
      <c r="SWU24" s="576" t="s">
        <v>1132</v>
      </c>
      <c r="SWV24" s="576" t="s">
        <v>1132</v>
      </c>
      <c r="SWW24" s="576" t="s">
        <v>1132</v>
      </c>
      <c r="SWX24" s="576" t="s">
        <v>1132</v>
      </c>
      <c r="SWY24" s="576" t="s">
        <v>1132</v>
      </c>
      <c r="SWZ24" s="576" t="s">
        <v>1132</v>
      </c>
      <c r="SXA24" s="576" t="s">
        <v>1132</v>
      </c>
      <c r="SXB24" s="576" t="s">
        <v>1132</v>
      </c>
      <c r="SXC24" s="576" t="s">
        <v>1132</v>
      </c>
      <c r="SXD24" s="576" t="s">
        <v>1132</v>
      </c>
      <c r="SXE24" s="576" t="s">
        <v>1132</v>
      </c>
      <c r="SXF24" s="576" t="s">
        <v>1132</v>
      </c>
      <c r="SXG24" s="576" t="s">
        <v>1132</v>
      </c>
      <c r="SXH24" s="576" t="s">
        <v>1132</v>
      </c>
      <c r="SXI24" s="576" t="s">
        <v>1132</v>
      </c>
      <c r="SXJ24" s="576" t="s">
        <v>1132</v>
      </c>
      <c r="SXK24" s="576" t="s">
        <v>1132</v>
      </c>
      <c r="SXL24" s="576" t="s">
        <v>1132</v>
      </c>
      <c r="SXM24" s="576" t="s">
        <v>1132</v>
      </c>
      <c r="SXN24" s="576" t="s">
        <v>1132</v>
      </c>
      <c r="SXO24" s="576" t="s">
        <v>1132</v>
      </c>
      <c r="SXP24" s="576" t="s">
        <v>1132</v>
      </c>
      <c r="SXQ24" s="576" t="s">
        <v>1132</v>
      </c>
      <c r="SXR24" s="576" t="s">
        <v>1132</v>
      </c>
      <c r="SXS24" s="576" t="s">
        <v>1132</v>
      </c>
      <c r="SXT24" s="576" t="s">
        <v>1132</v>
      </c>
      <c r="SXU24" s="576" t="s">
        <v>1132</v>
      </c>
      <c r="SXV24" s="576" t="s">
        <v>1132</v>
      </c>
      <c r="SXW24" s="576" t="s">
        <v>1132</v>
      </c>
      <c r="SXX24" s="576" t="s">
        <v>1132</v>
      </c>
      <c r="SXY24" s="576" t="s">
        <v>1132</v>
      </c>
      <c r="SXZ24" s="576" t="s">
        <v>1132</v>
      </c>
      <c r="SYA24" s="576" t="s">
        <v>1132</v>
      </c>
      <c r="SYB24" s="576" t="s">
        <v>1132</v>
      </c>
      <c r="SYC24" s="576" t="s">
        <v>1132</v>
      </c>
      <c r="SYD24" s="576" t="s">
        <v>1132</v>
      </c>
      <c r="SYE24" s="576" t="s">
        <v>1132</v>
      </c>
      <c r="SYF24" s="576" t="s">
        <v>1132</v>
      </c>
      <c r="SYG24" s="576" t="s">
        <v>1132</v>
      </c>
      <c r="SYH24" s="576" t="s">
        <v>1132</v>
      </c>
      <c r="SYI24" s="576" t="s">
        <v>1132</v>
      </c>
      <c r="SYJ24" s="576" t="s">
        <v>1132</v>
      </c>
      <c r="SYK24" s="576" t="s">
        <v>1132</v>
      </c>
      <c r="SYL24" s="576" t="s">
        <v>1132</v>
      </c>
      <c r="SYM24" s="576" t="s">
        <v>1132</v>
      </c>
      <c r="SYN24" s="576" t="s">
        <v>1132</v>
      </c>
      <c r="SYO24" s="576" t="s">
        <v>1132</v>
      </c>
      <c r="SYP24" s="576" t="s">
        <v>1132</v>
      </c>
      <c r="SYQ24" s="576" t="s">
        <v>1132</v>
      </c>
      <c r="SYR24" s="576" t="s">
        <v>1132</v>
      </c>
      <c r="SYS24" s="576" t="s">
        <v>1132</v>
      </c>
      <c r="SYT24" s="576" t="s">
        <v>1132</v>
      </c>
      <c r="SYU24" s="576" t="s">
        <v>1132</v>
      </c>
      <c r="SYV24" s="576" t="s">
        <v>1132</v>
      </c>
      <c r="SYW24" s="576" t="s">
        <v>1132</v>
      </c>
      <c r="SYX24" s="576" t="s">
        <v>1132</v>
      </c>
      <c r="SYY24" s="576" t="s">
        <v>1132</v>
      </c>
      <c r="SYZ24" s="576" t="s">
        <v>1132</v>
      </c>
      <c r="SZA24" s="576" t="s">
        <v>1132</v>
      </c>
      <c r="SZB24" s="576" t="s">
        <v>1132</v>
      </c>
      <c r="SZC24" s="576" t="s">
        <v>1132</v>
      </c>
      <c r="SZD24" s="576" t="s">
        <v>1132</v>
      </c>
      <c r="SZE24" s="576" t="s">
        <v>1132</v>
      </c>
      <c r="SZF24" s="576" t="s">
        <v>1132</v>
      </c>
      <c r="SZG24" s="576" t="s">
        <v>1132</v>
      </c>
      <c r="SZH24" s="576" t="s">
        <v>1132</v>
      </c>
      <c r="SZI24" s="576" t="s">
        <v>1132</v>
      </c>
      <c r="SZJ24" s="576" t="s">
        <v>1132</v>
      </c>
      <c r="SZK24" s="576" t="s">
        <v>1132</v>
      </c>
      <c r="SZL24" s="576" t="s">
        <v>1132</v>
      </c>
      <c r="SZM24" s="576" t="s">
        <v>1132</v>
      </c>
      <c r="SZN24" s="576" t="s">
        <v>1132</v>
      </c>
      <c r="SZO24" s="576" t="s">
        <v>1132</v>
      </c>
      <c r="SZP24" s="576" t="s">
        <v>1132</v>
      </c>
      <c r="SZQ24" s="576" t="s">
        <v>1132</v>
      </c>
      <c r="SZR24" s="576" t="s">
        <v>1132</v>
      </c>
      <c r="SZS24" s="576" t="s">
        <v>1132</v>
      </c>
      <c r="SZT24" s="576" t="s">
        <v>1132</v>
      </c>
      <c r="SZU24" s="576" t="s">
        <v>1132</v>
      </c>
      <c r="SZV24" s="576" t="s">
        <v>1132</v>
      </c>
      <c r="SZW24" s="576" t="s">
        <v>1132</v>
      </c>
      <c r="SZX24" s="576" t="s">
        <v>1132</v>
      </c>
      <c r="SZY24" s="576" t="s">
        <v>1132</v>
      </c>
      <c r="SZZ24" s="576" t="s">
        <v>1132</v>
      </c>
      <c r="TAA24" s="576" t="s">
        <v>1132</v>
      </c>
      <c r="TAB24" s="576" t="s">
        <v>1132</v>
      </c>
      <c r="TAC24" s="576" t="s">
        <v>1132</v>
      </c>
      <c r="TAD24" s="576" t="s">
        <v>1132</v>
      </c>
      <c r="TAE24" s="576" t="s">
        <v>1132</v>
      </c>
      <c r="TAF24" s="576" t="s">
        <v>1132</v>
      </c>
      <c r="TAG24" s="576" t="s">
        <v>1132</v>
      </c>
      <c r="TAH24" s="576" t="s">
        <v>1132</v>
      </c>
      <c r="TAI24" s="576" t="s">
        <v>1132</v>
      </c>
      <c r="TAJ24" s="576" t="s">
        <v>1132</v>
      </c>
      <c r="TAK24" s="576" t="s">
        <v>1132</v>
      </c>
      <c r="TAL24" s="576" t="s">
        <v>1132</v>
      </c>
      <c r="TAM24" s="576" t="s">
        <v>1132</v>
      </c>
      <c r="TAN24" s="576" t="s">
        <v>1132</v>
      </c>
      <c r="TAO24" s="576" t="s">
        <v>1132</v>
      </c>
      <c r="TAP24" s="576" t="s">
        <v>1132</v>
      </c>
      <c r="TAQ24" s="576" t="s">
        <v>1132</v>
      </c>
      <c r="TAR24" s="576" t="s">
        <v>1132</v>
      </c>
      <c r="TAS24" s="576" t="s">
        <v>1132</v>
      </c>
      <c r="TAT24" s="576" t="s">
        <v>1132</v>
      </c>
      <c r="TAU24" s="576" t="s">
        <v>1132</v>
      </c>
      <c r="TAV24" s="576" t="s">
        <v>1132</v>
      </c>
      <c r="TAW24" s="576" t="s">
        <v>1132</v>
      </c>
      <c r="TAX24" s="576" t="s">
        <v>1132</v>
      </c>
      <c r="TAY24" s="576" t="s">
        <v>1132</v>
      </c>
      <c r="TAZ24" s="576" t="s">
        <v>1132</v>
      </c>
      <c r="TBA24" s="576" t="s">
        <v>1132</v>
      </c>
      <c r="TBB24" s="576" t="s">
        <v>1132</v>
      </c>
      <c r="TBC24" s="576" t="s">
        <v>1132</v>
      </c>
      <c r="TBD24" s="576" t="s">
        <v>1132</v>
      </c>
      <c r="TBE24" s="576" t="s">
        <v>1132</v>
      </c>
      <c r="TBF24" s="576" t="s">
        <v>1132</v>
      </c>
      <c r="TBG24" s="576" t="s">
        <v>1132</v>
      </c>
      <c r="TBH24" s="576" t="s">
        <v>1132</v>
      </c>
      <c r="TBI24" s="576" t="s">
        <v>1132</v>
      </c>
      <c r="TBJ24" s="576" t="s">
        <v>1132</v>
      </c>
      <c r="TBK24" s="576" t="s">
        <v>1132</v>
      </c>
      <c r="TBL24" s="576" t="s">
        <v>1132</v>
      </c>
      <c r="TBM24" s="576" t="s">
        <v>1132</v>
      </c>
      <c r="TBN24" s="576" t="s">
        <v>1132</v>
      </c>
      <c r="TBO24" s="576" t="s">
        <v>1132</v>
      </c>
      <c r="TBP24" s="576" t="s">
        <v>1132</v>
      </c>
      <c r="TBQ24" s="576" t="s">
        <v>1132</v>
      </c>
      <c r="TBR24" s="576" t="s">
        <v>1132</v>
      </c>
      <c r="TBS24" s="576" t="s">
        <v>1132</v>
      </c>
      <c r="TBT24" s="576" t="s">
        <v>1132</v>
      </c>
      <c r="TBU24" s="576" t="s">
        <v>1132</v>
      </c>
      <c r="TBV24" s="576" t="s">
        <v>1132</v>
      </c>
      <c r="TBW24" s="576" t="s">
        <v>1132</v>
      </c>
      <c r="TBX24" s="576" t="s">
        <v>1132</v>
      </c>
      <c r="TBY24" s="576" t="s">
        <v>1132</v>
      </c>
      <c r="TBZ24" s="576" t="s">
        <v>1132</v>
      </c>
      <c r="TCA24" s="576" t="s">
        <v>1132</v>
      </c>
      <c r="TCB24" s="576" t="s">
        <v>1132</v>
      </c>
      <c r="TCC24" s="576" t="s">
        <v>1132</v>
      </c>
      <c r="TCD24" s="576" t="s">
        <v>1132</v>
      </c>
      <c r="TCE24" s="576" t="s">
        <v>1132</v>
      </c>
      <c r="TCF24" s="576" t="s">
        <v>1132</v>
      </c>
      <c r="TCG24" s="576" t="s">
        <v>1132</v>
      </c>
      <c r="TCH24" s="576" t="s">
        <v>1132</v>
      </c>
      <c r="TCI24" s="576" t="s">
        <v>1132</v>
      </c>
      <c r="TCJ24" s="576" t="s">
        <v>1132</v>
      </c>
      <c r="TCK24" s="576" t="s">
        <v>1132</v>
      </c>
      <c r="TCL24" s="576" t="s">
        <v>1132</v>
      </c>
      <c r="TCM24" s="576" t="s">
        <v>1132</v>
      </c>
      <c r="TCN24" s="576" t="s">
        <v>1132</v>
      </c>
      <c r="TCO24" s="576" t="s">
        <v>1132</v>
      </c>
      <c r="TCP24" s="576" t="s">
        <v>1132</v>
      </c>
      <c r="TCQ24" s="576" t="s">
        <v>1132</v>
      </c>
      <c r="TCR24" s="576" t="s">
        <v>1132</v>
      </c>
      <c r="TCS24" s="576" t="s">
        <v>1132</v>
      </c>
      <c r="TCT24" s="576" t="s">
        <v>1132</v>
      </c>
      <c r="TCU24" s="576" t="s">
        <v>1132</v>
      </c>
      <c r="TCV24" s="576" t="s">
        <v>1132</v>
      </c>
      <c r="TCW24" s="576" t="s">
        <v>1132</v>
      </c>
      <c r="TCX24" s="576" t="s">
        <v>1132</v>
      </c>
      <c r="TCY24" s="576" t="s">
        <v>1132</v>
      </c>
      <c r="TCZ24" s="576" t="s">
        <v>1132</v>
      </c>
      <c r="TDA24" s="576" t="s">
        <v>1132</v>
      </c>
      <c r="TDB24" s="576" t="s">
        <v>1132</v>
      </c>
      <c r="TDC24" s="576" t="s">
        <v>1132</v>
      </c>
      <c r="TDD24" s="576" t="s">
        <v>1132</v>
      </c>
      <c r="TDE24" s="576" t="s">
        <v>1132</v>
      </c>
      <c r="TDF24" s="576" t="s">
        <v>1132</v>
      </c>
      <c r="TDG24" s="576" t="s">
        <v>1132</v>
      </c>
      <c r="TDH24" s="576" t="s">
        <v>1132</v>
      </c>
      <c r="TDI24" s="576" t="s">
        <v>1132</v>
      </c>
      <c r="TDJ24" s="576" t="s">
        <v>1132</v>
      </c>
      <c r="TDK24" s="576" t="s">
        <v>1132</v>
      </c>
      <c r="TDL24" s="576" t="s">
        <v>1132</v>
      </c>
      <c r="TDM24" s="576" t="s">
        <v>1132</v>
      </c>
      <c r="TDN24" s="576" t="s">
        <v>1132</v>
      </c>
      <c r="TDO24" s="576" t="s">
        <v>1132</v>
      </c>
      <c r="TDP24" s="576" t="s">
        <v>1132</v>
      </c>
      <c r="TDQ24" s="576" t="s">
        <v>1132</v>
      </c>
      <c r="TDR24" s="576" t="s">
        <v>1132</v>
      </c>
      <c r="TDS24" s="576" t="s">
        <v>1132</v>
      </c>
      <c r="TDT24" s="576" t="s">
        <v>1132</v>
      </c>
      <c r="TDU24" s="576" t="s">
        <v>1132</v>
      </c>
      <c r="TDV24" s="576" t="s">
        <v>1132</v>
      </c>
      <c r="TDW24" s="576" t="s">
        <v>1132</v>
      </c>
      <c r="TDX24" s="576" t="s">
        <v>1132</v>
      </c>
      <c r="TDY24" s="576" t="s">
        <v>1132</v>
      </c>
      <c r="TDZ24" s="576" t="s">
        <v>1132</v>
      </c>
      <c r="TEA24" s="576" t="s">
        <v>1132</v>
      </c>
      <c r="TEB24" s="576" t="s">
        <v>1132</v>
      </c>
      <c r="TEC24" s="576" t="s">
        <v>1132</v>
      </c>
      <c r="TED24" s="576" t="s">
        <v>1132</v>
      </c>
      <c r="TEE24" s="576" t="s">
        <v>1132</v>
      </c>
      <c r="TEF24" s="576" t="s">
        <v>1132</v>
      </c>
      <c r="TEG24" s="576" t="s">
        <v>1132</v>
      </c>
      <c r="TEH24" s="576" t="s">
        <v>1132</v>
      </c>
      <c r="TEI24" s="576" t="s">
        <v>1132</v>
      </c>
      <c r="TEJ24" s="576" t="s">
        <v>1132</v>
      </c>
      <c r="TEK24" s="576" t="s">
        <v>1132</v>
      </c>
      <c r="TEL24" s="576" t="s">
        <v>1132</v>
      </c>
      <c r="TEM24" s="576" t="s">
        <v>1132</v>
      </c>
      <c r="TEN24" s="576" t="s">
        <v>1132</v>
      </c>
      <c r="TEO24" s="576" t="s">
        <v>1132</v>
      </c>
      <c r="TEP24" s="576" t="s">
        <v>1132</v>
      </c>
      <c r="TEQ24" s="576" t="s">
        <v>1132</v>
      </c>
      <c r="TER24" s="576" t="s">
        <v>1132</v>
      </c>
      <c r="TES24" s="576" t="s">
        <v>1132</v>
      </c>
      <c r="TET24" s="576" t="s">
        <v>1132</v>
      </c>
      <c r="TEU24" s="576" t="s">
        <v>1132</v>
      </c>
      <c r="TEV24" s="576" t="s">
        <v>1132</v>
      </c>
      <c r="TEW24" s="576" t="s">
        <v>1132</v>
      </c>
      <c r="TEX24" s="576" t="s">
        <v>1132</v>
      </c>
      <c r="TEY24" s="576" t="s">
        <v>1132</v>
      </c>
      <c r="TEZ24" s="576" t="s">
        <v>1132</v>
      </c>
      <c r="TFA24" s="576" t="s">
        <v>1132</v>
      </c>
      <c r="TFB24" s="576" t="s">
        <v>1132</v>
      </c>
      <c r="TFC24" s="576" t="s">
        <v>1132</v>
      </c>
      <c r="TFD24" s="576" t="s">
        <v>1132</v>
      </c>
      <c r="TFE24" s="576" t="s">
        <v>1132</v>
      </c>
      <c r="TFF24" s="576" t="s">
        <v>1132</v>
      </c>
      <c r="TFG24" s="576" t="s">
        <v>1132</v>
      </c>
      <c r="TFH24" s="576" t="s">
        <v>1132</v>
      </c>
      <c r="TFI24" s="576" t="s">
        <v>1132</v>
      </c>
      <c r="TFJ24" s="576" t="s">
        <v>1132</v>
      </c>
      <c r="TFK24" s="576" t="s">
        <v>1132</v>
      </c>
      <c r="TFL24" s="576" t="s">
        <v>1132</v>
      </c>
      <c r="TFM24" s="576" t="s">
        <v>1132</v>
      </c>
      <c r="TFN24" s="576" t="s">
        <v>1132</v>
      </c>
      <c r="TFO24" s="576" t="s">
        <v>1132</v>
      </c>
      <c r="TFP24" s="576" t="s">
        <v>1132</v>
      </c>
      <c r="TFQ24" s="576" t="s">
        <v>1132</v>
      </c>
      <c r="TFR24" s="576" t="s">
        <v>1132</v>
      </c>
      <c r="TFS24" s="576" t="s">
        <v>1132</v>
      </c>
      <c r="TFT24" s="576" t="s">
        <v>1132</v>
      </c>
      <c r="TFU24" s="576" t="s">
        <v>1132</v>
      </c>
      <c r="TFV24" s="576" t="s">
        <v>1132</v>
      </c>
      <c r="TFW24" s="576" t="s">
        <v>1132</v>
      </c>
      <c r="TFX24" s="576" t="s">
        <v>1132</v>
      </c>
      <c r="TFY24" s="576" t="s">
        <v>1132</v>
      </c>
      <c r="TFZ24" s="576" t="s">
        <v>1132</v>
      </c>
      <c r="TGA24" s="576" t="s">
        <v>1132</v>
      </c>
      <c r="TGB24" s="576" t="s">
        <v>1132</v>
      </c>
      <c r="TGC24" s="576" t="s">
        <v>1132</v>
      </c>
      <c r="TGD24" s="576" t="s">
        <v>1132</v>
      </c>
      <c r="TGE24" s="576" t="s">
        <v>1132</v>
      </c>
      <c r="TGF24" s="576" t="s">
        <v>1132</v>
      </c>
      <c r="TGG24" s="576" t="s">
        <v>1132</v>
      </c>
      <c r="TGH24" s="576" t="s">
        <v>1132</v>
      </c>
      <c r="TGI24" s="576" t="s">
        <v>1132</v>
      </c>
      <c r="TGJ24" s="576" t="s">
        <v>1132</v>
      </c>
      <c r="TGK24" s="576" t="s">
        <v>1132</v>
      </c>
      <c r="TGL24" s="576" t="s">
        <v>1132</v>
      </c>
      <c r="TGM24" s="576" t="s">
        <v>1132</v>
      </c>
      <c r="TGN24" s="576" t="s">
        <v>1132</v>
      </c>
      <c r="TGO24" s="576" t="s">
        <v>1132</v>
      </c>
      <c r="TGP24" s="576" t="s">
        <v>1132</v>
      </c>
      <c r="TGQ24" s="576" t="s">
        <v>1132</v>
      </c>
      <c r="TGR24" s="576" t="s">
        <v>1132</v>
      </c>
      <c r="TGS24" s="576" t="s">
        <v>1132</v>
      </c>
      <c r="TGT24" s="576" t="s">
        <v>1132</v>
      </c>
      <c r="TGU24" s="576" t="s">
        <v>1132</v>
      </c>
      <c r="TGV24" s="576" t="s">
        <v>1132</v>
      </c>
      <c r="TGW24" s="576" t="s">
        <v>1132</v>
      </c>
      <c r="TGX24" s="576" t="s">
        <v>1132</v>
      </c>
      <c r="TGY24" s="576" t="s">
        <v>1132</v>
      </c>
      <c r="TGZ24" s="576" t="s">
        <v>1132</v>
      </c>
      <c r="THA24" s="576" t="s">
        <v>1132</v>
      </c>
      <c r="THB24" s="576" t="s">
        <v>1132</v>
      </c>
      <c r="THC24" s="576" t="s">
        <v>1132</v>
      </c>
      <c r="THD24" s="576" t="s">
        <v>1132</v>
      </c>
      <c r="THE24" s="576" t="s">
        <v>1132</v>
      </c>
      <c r="THF24" s="576" t="s">
        <v>1132</v>
      </c>
      <c r="THG24" s="576" t="s">
        <v>1132</v>
      </c>
      <c r="THH24" s="576" t="s">
        <v>1132</v>
      </c>
      <c r="THI24" s="576" t="s">
        <v>1132</v>
      </c>
      <c r="THJ24" s="576" t="s">
        <v>1132</v>
      </c>
      <c r="THK24" s="576" t="s">
        <v>1132</v>
      </c>
      <c r="THL24" s="576" t="s">
        <v>1132</v>
      </c>
      <c r="THM24" s="576" t="s">
        <v>1132</v>
      </c>
      <c r="THN24" s="576" t="s">
        <v>1132</v>
      </c>
      <c r="THO24" s="576" t="s">
        <v>1132</v>
      </c>
      <c r="THP24" s="576" t="s">
        <v>1132</v>
      </c>
      <c r="THQ24" s="576" t="s">
        <v>1132</v>
      </c>
      <c r="THR24" s="576" t="s">
        <v>1132</v>
      </c>
      <c r="THS24" s="576" t="s">
        <v>1132</v>
      </c>
      <c r="THT24" s="576" t="s">
        <v>1132</v>
      </c>
      <c r="THU24" s="576" t="s">
        <v>1132</v>
      </c>
      <c r="THV24" s="576" t="s">
        <v>1132</v>
      </c>
      <c r="THW24" s="576" t="s">
        <v>1132</v>
      </c>
      <c r="THX24" s="576" t="s">
        <v>1132</v>
      </c>
      <c r="THY24" s="576" t="s">
        <v>1132</v>
      </c>
      <c r="THZ24" s="576" t="s">
        <v>1132</v>
      </c>
      <c r="TIA24" s="576" t="s">
        <v>1132</v>
      </c>
      <c r="TIB24" s="576" t="s">
        <v>1132</v>
      </c>
      <c r="TIC24" s="576" t="s">
        <v>1132</v>
      </c>
      <c r="TID24" s="576" t="s">
        <v>1132</v>
      </c>
      <c r="TIE24" s="576" t="s">
        <v>1132</v>
      </c>
      <c r="TIF24" s="576" t="s">
        <v>1132</v>
      </c>
      <c r="TIG24" s="576" t="s">
        <v>1132</v>
      </c>
      <c r="TIH24" s="576" t="s">
        <v>1132</v>
      </c>
      <c r="TII24" s="576" t="s">
        <v>1132</v>
      </c>
      <c r="TIJ24" s="576" t="s">
        <v>1132</v>
      </c>
      <c r="TIK24" s="576" t="s">
        <v>1132</v>
      </c>
      <c r="TIL24" s="576" t="s">
        <v>1132</v>
      </c>
      <c r="TIM24" s="576" t="s">
        <v>1132</v>
      </c>
      <c r="TIN24" s="576" t="s">
        <v>1132</v>
      </c>
      <c r="TIO24" s="576" t="s">
        <v>1132</v>
      </c>
      <c r="TIP24" s="576" t="s">
        <v>1132</v>
      </c>
      <c r="TIQ24" s="576" t="s">
        <v>1132</v>
      </c>
      <c r="TIR24" s="576" t="s">
        <v>1132</v>
      </c>
      <c r="TIS24" s="576" t="s">
        <v>1132</v>
      </c>
      <c r="TIT24" s="576" t="s">
        <v>1132</v>
      </c>
      <c r="TIU24" s="576" t="s">
        <v>1132</v>
      </c>
      <c r="TIV24" s="576" t="s">
        <v>1132</v>
      </c>
      <c r="TIW24" s="576" t="s">
        <v>1132</v>
      </c>
      <c r="TIX24" s="576" t="s">
        <v>1132</v>
      </c>
      <c r="TIY24" s="576" t="s">
        <v>1132</v>
      </c>
      <c r="TIZ24" s="576" t="s">
        <v>1132</v>
      </c>
      <c r="TJA24" s="576" t="s">
        <v>1132</v>
      </c>
      <c r="TJB24" s="576" t="s">
        <v>1132</v>
      </c>
      <c r="TJC24" s="576" t="s">
        <v>1132</v>
      </c>
      <c r="TJD24" s="576" t="s">
        <v>1132</v>
      </c>
      <c r="TJE24" s="576" t="s">
        <v>1132</v>
      </c>
      <c r="TJF24" s="576" t="s">
        <v>1132</v>
      </c>
      <c r="TJG24" s="576" t="s">
        <v>1132</v>
      </c>
      <c r="TJH24" s="576" t="s">
        <v>1132</v>
      </c>
      <c r="TJI24" s="576" t="s">
        <v>1132</v>
      </c>
      <c r="TJJ24" s="576" t="s">
        <v>1132</v>
      </c>
      <c r="TJK24" s="576" t="s">
        <v>1132</v>
      </c>
      <c r="TJL24" s="576" t="s">
        <v>1132</v>
      </c>
      <c r="TJM24" s="576" t="s">
        <v>1132</v>
      </c>
      <c r="TJN24" s="576" t="s">
        <v>1132</v>
      </c>
      <c r="TJO24" s="576" t="s">
        <v>1132</v>
      </c>
      <c r="TJP24" s="576" t="s">
        <v>1132</v>
      </c>
      <c r="TJQ24" s="576" t="s">
        <v>1132</v>
      </c>
      <c r="TJR24" s="576" t="s">
        <v>1132</v>
      </c>
      <c r="TJS24" s="576" t="s">
        <v>1132</v>
      </c>
      <c r="TJT24" s="576" t="s">
        <v>1132</v>
      </c>
      <c r="TJU24" s="576" t="s">
        <v>1132</v>
      </c>
      <c r="TJV24" s="576" t="s">
        <v>1132</v>
      </c>
      <c r="TJW24" s="576" t="s">
        <v>1132</v>
      </c>
      <c r="TJX24" s="576" t="s">
        <v>1132</v>
      </c>
      <c r="TJY24" s="576" t="s">
        <v>1132</v>
      </c>
      <c r="TJZ24" s="576" t="s">
        <v>1132</v>
      </c>
      <c r="TKA24" s="576" t="s">
        <v>1132</v>
      </c>
      <c r="TKB24" s="576" t="s">
        <v>1132</v>
      </c>
      <c r="TKC24" s="576" t="s">
        <v>1132</v>
      </c>
      <c r="TKD24" s="576" t="s">
        <v>1132</v>
      </c>
      <c r="TKE24" s="576" t="s">
        <v>1132</v>
      </c>
      <c r="TKF24" s="576" t="s">
        <v>1132</v>
      </c>
      <c r="TKG24" s="576" t="s">
        <v>1132</v>
      </c>
      <c r="TKH24" s="576" t="s">
        <v>1132</v>
      </c>
      <c r="TKI24" s="576" t="s">
        <v>1132</v>
      </c>
      <c r="TKJ24" s="576" t="s">
        <v>1132</v>
      </c>
      <c r="TKK24" s="576" t="s">
        <v>1132</v>
      </c>
      <c r="TKL24" s="576" t="s">
        <v>1132</v>
      </c>
      <c r="TKM24" s="576" t="s">
        <v>1132</v>
      </c>
      <c r="TKN24" s="576" t="s">
        <v>1132</v>
      </c>
      <c r="TKO24" s="576" t="s">
        <v>1132</v>
      </c>
      <c r="TKP24" s="576" t="s">
        <v>1132</v>
      </c>
      <c r="TKQ24" s="576" t="s">
        <v>1132</v>
      </c>
      <c r="TKR24" s="576" t="s">
        <v>1132</v>
      </c>
      <c r="TKS24" s="576" t="s">
        <v>1132</v>
      </c>
      <c r="TKT24" s="576" t="s">
        <v>1132</v>
      </c>
      <c r="TKU24" s="576" t="s">
        <v>1132</v>
      </c>
      <c r="TKV24" s="576" t="s">
        <v>1132</v>
      </c>
      <c r="TKW24" s="576" t="s">
        <v>1132</v>
      </c>
      <c r="TKX24" s="576" t="s">
        <v>1132</v>
      </c>
      <c r="TKY24" s="576" t="s">
        <v>1132</v>
      </c>
      <c r="TKZ24" s="576" t="s">
        <v>1132</v>
      </c>
      <c r="TLA24" s="576" t="s">
        <v>1132</v>
      </c>
      <c r="TLB24" s="576" t="s">
        <v>1132</v>
      </c>
      <c r="TLC24" s="576" t="s">
        <v>1132</v>
      </c>
      <c r="TLD24" s="576" t="s">
        <v>1132</v>
      </c>
      <c r="TLE24" s="576" t="s">
        <v>1132</v>
      </c>
      <c r="TLF24" s="576" t="s">
        <v>1132</v>
      </c>
      <c r="TLG24" s="576" t="s">
        <v>1132</v>
      </c>
      <c r="TLH24" s="576" t="s">
        <v>1132</v>
      </c>
      <c r="TLI24" s="576" t="s">
        <v>1132</v>
      </c>
      <c r="TLJ24" s="576" t="s">
        <v>1132</v>
      </c>
      <c r="TLK24" s="576" t="s">
        <v>1132</v>
      </c>
      <c r="TLL24" s="576" t="s">
        <v>1132</v>
      </c>
      <c r="TLM24" s="576" t="s">
        <v>1132</v>
      </c>
      <c r="TLN24" s="576" t="s">
        <v>1132</v>
      </c>
      <c r="TLO24" s="576" t="s">
        <v>1132</v>
      </c>
      <c r="TLP24" s="576" t="s">
        <v>1132</v>
      </c>
      <c r="TLQ24" s="576" t="s">
        <v>1132</v>
      </c>
      <c r="TLR24" s="576" t="s">
        <v>1132</v>
      </c>
      <c r="TLS24" s="576" t="s">
        <v>1132</v>
      </c>
      <c r="TLT24" s="576" t="s">
        <v>1132</v>
      </c>
      <c r="TLU24" s="576" t="s">
        <v>1132</v>
      </c>
      <c r="TLV24" s="576" t="s">
        <v>1132</v>
      </c>
      <c r="TLW24" s="576" t="s">
        <v>1132</v>
      </c>
      <c r="TLX24" s="576" t="s">
        <v>1132</v>
      </c>
      <c r="TLY24" s="576" t="s">
        <v>1132</v>
      </c>
      <c r="TLZ24" s="576" t="s">
        <v>1132</v>
      </c>
      <c r="TMA24" s="576" t="s">
        <v>1132</v>
      </c>
      <c r="TMB24" s="576" t="s">
        <v>1132</v>
      </c>
      <c r="TMC24" s="576" t="s">
        <v>1132</v>
      </c>
      <c r="TMD24" s="576" t="s">
        <v>1132</v>
      </c>
      <c r="TME24" s="576" t="s">
        <v>1132</v>
      </c>
      <c r="TMF24" s="576" t="s">
        <v>1132</v>
      </c>
      <c r="TMG24" s="576" t="s">
        <v>1132</v>
      </c>
      <c r="TMH24" s="576" t="s">
        <v>1132</v>
      </c>
      <c r="TMI24" s="576" t="s">
        <v>1132</v>
      </c>
      <c r="TMJ24" s="576" t="s">
        <v>1132</v>
      </c>
      <c r="TMK24" s="576" t="s">
        <v>1132</v>
      </c>
      <c r="TML24" s="576" t="s">
        <v>1132</v>
      </c>
      <c r="TMM24" s="576" t="s">
        <v>1132</v>
      </c>
      <c r="TMN24" s="576" t="s">
        <v>1132</v>
      </c>
      <c r="TMO24" s="576" t="s">
        <v>1132</v>
      </c>
      <c r="TMP24" s="576" t="s">
        <v>1132</v>
      </c>
      <c r="TMQ24" s="576" t="s">
        <v>1132</v>
      </c>
      <c r="TMR24" s="576" t="s">
        <v>1132</v>
      </c>
      <c r="TMS24" s="576" t="s">
        <v>1132</v>
      </c>
      <c r="TMT24" s="576" t="s">
        <v>1132</v>
      </c>
      <c r="TMU24" s="576" t="s">
        <v>1132</v>
      </c>
      <c r="TMV24" s="576" t="s">
        <v>1132</v>
      </c>
      <c r="TMW24" s="576" t="s">
        <v>1132</v>
      </c>
      <c r="TMX24" s="576" t="s">
        <v>1132</v>
      </c>
      <c r="TMY24" s="576" t="s">
        <v>1132</v>
      </c>
      <c r="TMZ24" s="576" t="s">
        <v>1132</v>
      </c>
      <c r="TNA24" s="576" t="s">
        <v>1132</v>
      </c>
      <c r="TNB24" s="576" t="s">
        <v>1132</v>
      </c>
      <c r="TNC24" s="576" t="s">
        <v>1132</v>
      </c>
      <c r="TND24" s="576" t="s">
        <v>1132</v>
      </c>
      <c r="TNE24" s="576" t="s">
        <v>1132</v>
      </c>
      <c r="TNF24" s="576" t="s">
        <v>1132</v>
      </c>
      <c r="TNG24" s="576" t="s">
        <v>1132</v>
      </c>
      <c r="TNH24" s="576" t="s">
        <v>1132</v>
      </c>
      <c r="TNI24" s="576" t="s">
        <v>1132</v>
      </c>
      <c r="TNJ24" s="576" t="s">
        <v>1132</v>
      </c>
      <c r="TNK24" s="576" t="s">
        <v>1132</v>
      </c>
      <c r="TNL24" s="576" t="s">
        <v>1132</v>
      </c>
      <c r="TNM24" s="576" t="s">
        <v>1132</v>
      </c>
      <c r="TNN24" s="576" t="s">
        <v>1132</v>
      </c>
      <c r="TNO24" s="576" t="s">
        <v>1132</v>
      </c>
      <c r="TNP24" s="576" t="s">
        <v>1132</v>
      </c>
      <c r="TNQ24" s="576" t="s">
        <v>1132</v>
      </c>
      <c r="TNR24" s="576" t="s">
        <v>1132</v>
      </c>
      <c r="TNS24" s="576" t="s">
        <v>1132</v>
      </c>
      <c r="TNT24" s="576" t="s">
        <v>1132</v>
      </c>
      <c r="TNU24" s="576" t="s">
        <v>1132</v>
      </c>
      <c r="TNV24" s="576" t="s">
        <v>1132</v>
      </c>
      <c r="TNW24" s="576" t="s">
        <v>1132</v>
      </c>
      <c r="TNX24" s="576" t="s">
        <v>1132</v>
      </c>
      <c r="TNY24" s="576" t="s">
        <v>1132</v>
      </c>
      <c r="TNZ24" s="576" t="s">
        <v>1132</v>
      </c>
      <c r="TOA24" s="576" t="s">
        <v>1132</v>
      </c>
      <c r="TOB24" s="576" t="s">
        <v>1132</v>
      </c>
      <c r="TOC24" s="576" t="s">
        <v>1132</v>
      </c>
      <c r="TOD24" s="576" t="s">
        <v>1132</v>
      </c>
      <c r="TOE24" s="576" t="s">
        <v>1132</v>
      </c>
      <c r="TOF24" s="576" t="s">
        <v>1132</v>
      </c>
      <c r="TOG24" s="576" t="s">
        <v>1132</v>
      </c>
      <c r="TOH24" s="576" t="s">
        <v>1132</v>
      </c>
      <c r="TOI24" s="576" t="s">
        <v>1132</v>
      </c>
      <c r="TOJ24" s="576" t="s">
        <v>1132</v>
      </c>
      <c r="TOK24" s="576" t="s">
        <v>1132</v>
      </c>
      <c r="TOL24" s="576" t="s">
        <v>1132</v>
      </c>
      <c r="TOM24" s="576" t="s">
        <v>1132</v>
      </c>
      <c r="TON24" s="576" t="s">
        <v>1132</v>
      </c>
      <c r="TOO24" s="576" t="s">
        <v>1132</v>
      </c>
      <c r="TOP24" s="576" t="s">
        <v>1132</v>
      </c>
      <c r="TOQ24" s="576" t="s">
        <v>1132</v>
      </c>
      <c r="TOR24" s="576" t="s">
        <v>1132</v>
      </c>
      <c r="TOS24" s="576" t="s">
        <v>1132</v>
      </c>
      <c r="TOT24" s="576" t="s">
        <v>1132</v>
      </c>
      <c r="TOU24" s="576" t="s">
        <v>1132</v>
      </c>
      <c r="TOV24" s="576" t="s">
        <v>1132</v>
      </c>
      <c r="TOW24" s="576" t="s">
        <v>1132</v>
      </c>
      <c r="TOX24" s="576" t="s">
        <v>1132</v>
      </c>
      <c r="TOY24" s="576" t="s">
        <v>1132</v>
      </c>
      <c r="TOZ24" s="576" t="s">
        <v>1132</v>
      </c>
      <c r="TPA24" s="576" t="s">
        <v>1132</v>
      </c>
      <c r="TPB24" s="576" t="s">
        <v>1132</v>
      </c>
      <c r="TPC24" s="576" t="s">
        <v>1132</v>
      </c>
      <c r="TPD24" s="576" t="s">
        <v>1132</v>
      </c>
      <c r="TPE24" s="576" t="s">
        <v>1132</v>
      </c>
      <c r="TPF24" s="576" t="s">
        <v>1132</v>
      </c>
      <c r="TPG24" s="576" t="s">
        <v>1132</v>
      </c>
      <c r="TPH24" s="576" t="s">
        <v>1132</v>
      </c>
      <c r="TPI24" s="576" t="s">
        <v>1132</v>
      </c>
      <c r="TPJ24" s="576" t="s">
        <v>1132</v>
      </c>
      <c r="TPK24" s="576" t="s">
        <v>1132</v>
      </c>
      <c r="TPL24" s="576" t="s">
        <v>1132</v>
      </c>
      <c r="TPM24" s="576" t="s">
        <v>1132</v>
      </c>
      <c r="TPN24" s="576" t="s">
        <v>1132</v>
      </c>
      <c r="TPO24" s="576" t="s">
        <v>1132</v>
      </c>
      <c r="TPP24" s="576" t="s">
        <v>1132</v>
      </c>
      <c r="TPQ24" s="576" t="s">
        <v>1132</v>
      </c>
      <c r="TPR24" s="576" t="s">
        <v>1132</v>
      </c>
      <c r="TPS24" s="576" t="s">
        <v>1132</v>
      </c>
      <c r="TPT24" s="576" t="s">
        <v>1132</v>
      </c>
      <c r="TPU24" s="576" t="s">
        <v>1132</v>
      </c>
      <c r="TPV24" s="576" t="s">
        <v>1132</v>
      </c>
      <c r="TPW24" s="576" t="s">
        <v>1132</v>
      </c>
      <c r="TPX24" s="576" t="s">
        <v>1132</v>
      </c>
      <c r="TPY24" s="576" t="s">
        <v>1132</v>
      </c>
      <c r="TPZ24" s="576" t="s">
        <v>1132</v>
      </c>
      <c r="TQA24" s="576" t="s">
        <v>1132</v>
      </c>
      <c r="TQB24" s="576" t="s">
        <v>1132</v>
      </c>
      <c r="TQC24" s="576" t="s">
        <v>1132</v>
      </c>
      <c r="TQD24" s="576" t="s">
        <v>1132</v>
      </c>
      <c r="TQE24" s="576" t="s">
        <v>1132</v>
      </c>
      <c r="TQF24" s="576" t="s">
        <v>1132</v>
      </c>
      <c r="TQG24" s="576" t="s">
        <v>1132</v>
      </c>
      <c r="TQH24" s="576" t="s">
        <v>1132</v>
      </c>
      <c r="TQI24" s="576" t="s">
        <v>1132</v>
      </c>
      <c r="TQJ24" s="576" t="s">
        <v>1132</v>
      </c>
      <c r="TQK24" s="576" t="s">
        <v>1132</v>
      </c>
      <c r="TQL24" s="576" t="s">
        <v>1132</v>
      </c>
      <c r="TQM24" s="576" t="s">
        <v>1132</v>
      </c>
      <c r="TQN24" s="576" t="s">
        <v>1132</v>
      </c>
      <c r="TQO24" s="576" t="s">
        <v>1132</v>
      </c>
      <c r="TQP24" s="576" t="s">
        <v>1132</v>
      </c>
      <c r="TQQ24" s="576" t="s">
        <v>1132</v>
      </c>
      <c r="TQR24" s="576" t="s">
        <v>1132</v>
      </c>
      <c r="TQS24" s="576" t="s">
        <v>1132</v>
      </c>
      <c r="TQT24" s="576" t="s">
        <v>1132</v>
      </c>
      <c r="TQU24" s="576" t="s">
        <v>1132</v>
      </c>
      <c r="TQV24" s="576" t="s">
        <v>1132</v>
      </c>
      <c r="TQW24" s="576" t="s">
        <v>1132</v>
      </c>
      <c r="TQX24" s="576" t="s">
        <v>1132</v>
      </c>
      <c r="TQY24" s="576" t="s">
        <v>1132</v>
      </c>
      <c r="TQZ24" s="576" t="s">
        <v>1132</v>
      </c>
      <c r="TRA24" s="576" t="s">
        <v>1132</v>
      </c>
      <c r="TRB24" s="576" t="s">
        <v>1132</v>
      </c>
      <c r="TRC24" s="576" t="s">
        <v>1132</v>
      </c>
      <c r="TRD24" s="576" t="s">
        <v>1132</v>
      </c>
      <c r="TRE24" s="576" t="s">
        <v>1132</v>
      </c>
      <c r="TRF24" s="576" t="s">
        <v>1132</v>
      </c>
      <c r="TRG24" s="576" t="s">
        <v>1132</v>
      </c>
      <c r="TRH24" s="576" t="s">
        <v>1132</v>
      </c>
      <c r="TRI24" s="576" t="s">
        <v>1132</v>
      </c>
      <c r="TRJ24" s="576" t="s">
        <v>1132</v>
      </c>
      <c r="TRK24" s="576" t="s">
        <v>1132</v>
      </c>
      <c r="TRL24" s="576" t="s">
        <v>1132</v>
      </c>
      <c r="TRM24" s="576" t="s">
        <v>1132</v>
      </c>
      <c r="TRN24" s="576" t="s">
        <v>1132</v>
      </c>
      <c r="TRO24" s="576" t="s">
        <v>1132</v>
      </c>
      <c r="TRP24" s="576" t="s">
        <v>1132</v>
      </c>
      <c r="TRQ24" s="576" t="s">
        <v>1132</v>
      </c>
      <c r="TRR24" s="576" t="s">
        <v>1132</v>
      </c>
      <c r="TRS24" s="576" t="s">
        <v>1132</v>
      </c>
      <c r="TRT24" s="576" t="s">
        <v>1132</v>
      </c>
      <c r="TRU24" s="576" t="s">
        <v>1132</v>
      </c>
      <c r="TRV24" s="576" t="s">
        <v>1132</v>
      </c>
      <c r="TRW24" s="576" t="s">
        <v>1132</v>
      </c>
      <c r="TRX24" s="576" t="s">
        <v>1132</v>
      </c>
      <c r="TRY24" s="576" t="s">
        <v>1132</v>
      </c>
      <c r="TRZ24" s="576" t="s">
        <v>1132</v>
      </c>
      <c r="TSA24" s="576" t="s">
        <v>1132</v>
      </c>
      <c r="TSB24" s="576" t="s">
        <v>1132</v>
      </c>
      <c r="TSC24" s="576" t="s">
        <v>1132</v>
      </c>
      <c r="TSD24" s="576" t="s">
        <v>1132</v>
      </c>
      <c r="TSE24" s="576" t="s">
        <v>1132</v>
      </c>
      <c r="TSF24" s="576" t="s">
        <v>1132</v>
      </c>
      <c r="TSG24" s="576" t="s">
        <v>1132</v>
      </c>
      <c r="TSH24" s="576" t="s">
        <v>1132</v>
      </c>
      <c r="TSI24" s="576" t="s">
        <v>1132</v>
      </c>
      <c r="TSJ24" s="576" t="s">
        <v>1132</v>
      </c>
      <c r="TSK24" s="576" t="s">
        <v>1132</v>
      </c>
      <c r="TSL24" s="576" t="s">
        <v>1132</v>
      </c>
      <c r="TSM24" s="576" t="s">
        <v>1132</v>
      </c>
      <c r="TSN24" s="576" t="s">
        <v>1132</v>
      </c>
      <c r="TSO24" s="576" t="s">
        <v>1132</v>
      </c>
      <c r="TSP24" s="576" t="s">
        <v>1132</v>
      </c>
      <c r="TSQ24" s="576" t="s">
        <v>1132</v>
      </c>
      <c r="TSR24" s="576" t="s">
        <v>1132</v>
      </c>
      <c r="TSS24" s="576" t="s">
        <v>1132</v>
      </c>
      <c r="TST24" s="576" t="s">
        <v>1132</v>
      </c>
      <c r="TSU24" s="576" t="s">
        <v>1132</v>
      </c>
      <c r="TSV24" s="576" t="s">
        <v>1132</v>
      </c>
      <c r="TSW24" s="576" t="s">
        <v>1132</v>
      </c>
      <c r="TSX24" s="576" t="s">
        <v>1132</v>
      </c>
      <c r="TSY24" s="576" t="s">
        <v>1132</v>
      </c>
      <c r="TSZ24" s="576" t="s">
        <v>1132</v>
      </c>
      <c r="TTA24" s="576" t="s">
        <v>1132</v>
      </c>
      <c r="TTB24" s="576" t="s">
        <v>1132</v>
      </c>
      <c r="TTC24" s="576" t="s">
        <v>1132</v>
      </c>
      <c r="TTD24" s="576" t="s">
        <v>1132</v>
      </c>
      <c r="TTE24" s="576" t="s">
        <v>1132</v>
      </c>
      <c r="TTF24" s="576" t="s">
        <v>1132</v>
      </c>
      <c r="TTG24" s="576" t="s">
        <v>1132</v>
      </c>
      <c r="TTH24" s="576" t="s">
        <v>1132</v>
      </c>
      <c r="TTI24" s="576" t="s">
        <v>1132</v>
      </c>
      <c r="TTJ24" s="576" t="s">
        <v>1132</v>
      </c>
      <c r="TTK24" s="576" t="s">
        <v>1132</v>
      </c>
      <c r="TTL24" s="576" t="s">
        <v>1132</v>
      </c>
      <c r="TTM24" s="576" t="s">
        <v>1132</v>
      </c>
      <c r="TTN24" s="576" t="s">
        <v>1132</v>
      </c>
      <c r="TTO24" s="576" t="s">
        <v>1132</v>
      </c>
      <c r="TTP24" s="576" t="s">
        <v>1132</v>
      </c>
      <c r="TTQ24" s="576" t="s">
        <v>1132</v>
      </c>
      <c r="TTR24" s="576" t="s">
        <v>1132</v>
      </c>
      <c r="TTS24" s="576" t="s">
        <v>1132</v>
      </c>
      <c r="TTT24" s="576" t="s">
        <v>1132</v>
      </c>
      <c r="TTU24" s="576" t="s">
        <v>1132</v>
      </c>
      <c r="TTV24" s="576" t="s">
        <v>1132</v>
      </c>
      <c r="TTW24" s="576" t="s">
        <v>1132</v>
      </c>
      <c r="TTX24" s="576" t="s">
        <v>1132</v>
      </c>
      <c r="TTY24" s="576" t="s">
        <v>1132</v>
      </c>
      <c r="TTZ24" s="576" t="s">
        <v>1132</v>
      </c>
      <c r="TUA24" s="576" t="s">
        <v>1132</v>
      </c>
      <c r="TUB24" s="576" t="s">
        <v>1132</v>
      </c>
      <c r="TUC24" s="576" t="s">
        <v>1132</v>
      </c>
      <c r="TUD24" s="576" t="s">
        <v>1132</v>
      </c>
      <c r="TUE24" s="576" t="s">
        <v>1132</v>
      </c>
      <c r="TUF24" s="576" t="s">
        <v>1132</v>
      </c>
      <c r="TUG24" s="576" t="s">
        <v>1132</v>
      </c>
      <c r="TUH24" s="576" t="s">
        <v>1132</v>
      </c>
      <c r="TUI24" s="576" t="s">
        <v>1132</v>
      </c>
      <c r="TUJ24" s="576" t="s">
        <v>1132</v>
      </c>
      <c r="TUK24" s="576" t="s">
        <v>1132</v>
      </c>
      <c r="TUL24" s="576" t="s">
        <v>1132</v>
      </c>
      <c r="TUM24" s="576" t="s">
        <v>1132</v>
      </c>
      <c r="TUN24" s="576" t="s">
        <v>1132</v>
      </c>
      <c r="TUO24" s="576" t="s">
        <v>1132</v>
      </c>
      <c r="TUP24" s="576" t="s">
        <v>1132</v>
      </c>
      <c r="TUQ24" s="576" t="s">
        <v>1132</v>
      </c>
      <c r="TUR24" s="576" t="s">
        <v>1132</v>
      </c>
      <c r="TUS24" s="576" t="s">
        <v>1132</v>
      </c>
      <c r="TUT24" s="576" t="s">
        <v>1132</v>
      </c>
      <c r="TUU24" s="576" t="s">
        <v>1132</v>
      </c>
      <c r="TUV24" s="576" t="s">
        <v>1132</v>
      </c>
      <c r="TUW24" s="576" t="s">
        <v>1132</v>
      </c>
      <c r="TUX24" s="576" t="s">
        <v>1132</v>
      </c>
      <c r="TUY24" s="576" t="s">
        <v>1132</v>
      </c>
      <c r="TUZ24" s="576" t="s">
        <v>1132</v>
      </c>
      <c r="TVA24" s="576" t="s">
        <v>1132</v>
      </c>
      <c r="TVB24" s="576" t="s">
        <v>1132</v>
      </c>
      <c r="TVC24" s="576" t="s">
        <v>1132</v>
      </c>
      <c r="TVD24" s="576" t="s">
        <v>1132</v>
      </c>
      <c r="TVE24" s="576" t="s">
        <v>1132</v>
      </c>
      <c r="TVF24" s="576" t="s">
        <v>1132</v>
      </c>
      <c r="TVG24" s="576" t="s">
        <v>1132</v>
      </c>
      <c r="TVH24" s="576" t="s">
        <v>1132</v>
      </c>
      <c r="TVI24" s="576" t="s">
        <v>1132</v>
      </c>
      <c r="TVJ24" s="576" t="s">
        <v>1132</v>
      </c>
      <c r="TVK24" s="576" t="s">
        <v>1132</v>
      </c>
      <c r="TVL24" s="576" t="s">
        <v>1132</v>
      </c>
      <c r="TVM24" s="576" t="s">
        <v>1132</v>
      </c>
      <c r="TVN24" s="576" t="s">
        <v>1132</v>
      </c>
      <c r="TVO24" s="576" t="s">
        <v>1132</v>
      </c>
      <c r="TVP24" s="576" t="s">
        <v>1132</v>
      </c>
      <c r="TVQ24" s="576" t="s">
        <v>1132</v>
      </c>
      <c r="TVR24" s="576" t="s">
        <v>1132</v>
      </c>
      <c r="TVS24" s="576" t="s">
        <v>1132</v>
      </c>
      <c r="TVT24" s="576" t="s">
        <v>1132</v>
      </c>
      <c r="TVU24" s="576" t="s">
        <v>1132</v>
      </c>
      <c r="TVV24" s="576" t="s">
        <v>1132</v>
      </c>
      <c r="TVW24" s="576" t="s">
        <v>1132</v>
      </c>
      <c r="TVX24" s="576" t="s">
        <v>1132</v>
      </c>
      <c r="TVY24" s="576" t="s">
        <v>1132</v>
      </c>
      <c r="TVZ24" s="576" t="s">
        <v>1132</v>
      </c>
      <c r="TWA24" s="576" t="s">
        <v>1132</v>
      </c>
      <c r="TWB24" s="576" t="s">
        <v>1132</v>
      </c>
      <c r="TWC24" s="576" t="s">
        <v>1132</v>
      </c>
      <c r="TWD24" s="576" t="s">
        <v>1132</v>
      </c>
      <c r="TWE24" s="576" t="s">
        <v>1132</v>
      </c>
      <c r="TWF24" s="576" t="s">
        <v>1132</v>
      </c>
      <c r="TWG24" s="576" t="s">
        <v>1132</v>
      </c>
      <c r="TWH24" s="576" t="s">
        <v>1132</v>
      </c>
      <c r="TWI24" s="576" t="s">
        <v>1132</v>
      </c>
      <c r="TWJ24" s="576" t="s">
        <v>1132</v>
      </c>
      <c r="TWK24" s="576" t="s">
        <v>1132</v>
      </c>
      <c r="TWL24" s="576" t="s">
        <v>1132</v>
      </c>
      <c r="TWM24" s="576" t="s">
        <v>1132</v>
      </c>
      <c r="TWN24" s="576" t="s">
        <v>1132</v>
      </c>
      <c r="TWO24" s="576" t="s">
        <v>1132</v>
      </c>
      <c r="TWP24" s="576" t="s">
        <v>1132</v>
      </c>
      <c r="TWQ24" s="576" t="s">
        <v>1132</v>
      </c>
      <c r="TWR24" s="576" t="s">
        <v>1132</v>
      </c>
      <c r="TWS24" s="576" t="s">
        <v>1132</v>
      </c>
      <c r="TWT24" s="576" t="s">
        <v>1132</v>
      </c>
      <c r="TWU24" s="576" t="s">
        <v>1132</v>
      </c>
      <c r="TWV24" s="576" t="s">
        <v>1132</v>
      </c>
      <c r="TWW24" s="576" t="s">
        <v>1132</v>
      </c>
      <c r="TWX24" s="576" t="s">
        <v>1132</v>
      </c>
      <c r="TWY24" s="576" t="s">
        <v>1132</v>
      </c>
      <c r="TWZ24" s="576" t="s">
        <v>1132</v>
      </c>
      <c r="TXA24" s="576" t="s">
        <v>1132</v>
      </c>
      <c r="TXB24" s="576" t="s">
        <v>1132</v>
      </c>
      <c r="TXC24" s="576" t="s">
        <v>1132</v>
      </c>
      <c r="TXD24" s="576" t="s">
        <v>1132</v>
      </c>
      <c r="TXE24" s="576" t="s">
        <v>1132</v>
      </c>
      <c r="TXF24" s="576" t="s">
        <v>1132</v>
      </c>
      <c r="TXG24" s="576" t="s">
        <v>1132</v>
      </c>
      <c r="TXH24" s="576" t="s">
        <v>1132</v>
      </c>
      <c r="TXI24" s="576" t="s">
        <v>1132</v>
      </c>
      <c r="TXJ24" s="576" t="s">
        <v>1132</v>
      </c>
      <c r="TXK24" s="576" t="s">
        <v>1132</v>
      </c>
      <c r="TXL24" s="576" t="s">
        <v>1132</v>
      </c>
      <c r="TXM24" s="576" t="s">
        <v>1132</v>
      </c>
      <c r="TXN24" s="576" t="s">
        <v>1132</v>
      </c>
      <c r="TXO24" s="576" t="s">
        <v>1132</v>
      </c>
      <c r="TXP24" s="576" t="s">
        <v>1132</v>
      </c>
      <c r="TXQ24" s="576" t="s">
        <v>1132</v>
      </c>
      <c r="TXR24" s="576" t="s">
        <v>1132</v>
      </c>
      <c r="TXS24" s="576" t="s">
        <v>1132</v>
      </c>
      <c r="TXT24" s="576" t="s">
        <v>1132</v>
      </c>
      <c r="TXU24" s="576" t="s">
        <v>1132</v>
      </c>
      <c r="TXV24" s="576" t="s">
        <v>1132</v>
      </c>
      <c r="TXW24" s="576" t="s">
        <v>1132</v>
      </c>
      <c r="TXX24" s="576" t="s">
        <v>1132</v>
      </c>
      <c r="TXY24" s="576" t="s">
        <v>1132</v>
      </c>
      <c r="TXZ24" s="576" t="s">
        <v>1132</v>
      </c>
      <c r="TYA24" s="576" t="s">
        <v>1132</v>
      </c>
      <c r="TYB24" s="576" t="s">
        <v>1132</v>
      </c>
      <c r="TYC24" s="576" t="s">
        <v>1132</v>
      </c>
      <c r="TYD24" s="576" t="s">
        <v>1132</v>
      </c>
      <c r="TYE24" s="576" t="s">
        <v>1132</v>
      </c>
      <c r="TYF24" s="576" t="s">
        <v>1132</v>
      </c>
      <c r="TYG24" s="576" t="s">
        <v>1132</v>
      </c>
      <c r="TYH24" s="576" t="s">
        <v>1132</v>
      </c>
      <c r="TYI24" s="576" t="s">
        <v>1132</v>
      </c>
      <c r="TYJ24" s="576" t="s">
        <v>1132</v>
      </c>
      <c r="TYK24" s="576" t="s">
        <v>1132</v>
      </c>
      <c r="TYL24" s="576" t="s">
        <v>1132</v>
      </c>
      <c r="TYM24" s="576" t="s">
        <v>1132</v>
      </c>
      <c r="TYN24" s="576" t="s">
        <v>1132</v>
      </c>
      <c r="TYO24" s="576" t="s">
        <v>1132</v>
      </c>
      <c r="TYP24" s="576" t="s">
        <v>1132</v>
      </c>
      <c r="TYQ24" s="576" t="s">
        <v>1132</v>
      </c>
      <c r="TYR24" s="576" t="s">
        <v>1132</v>
      </c>
      <c r="TYS24" s="576" t="s">
        <v>1132</v>
      </c>
      <c r="TYT24" s="576" t="s">
        <v>1132</v>
      </c>
      <c r="TYU24" s="576" t="s">
        <v>1132</v>
      </c>
      <c r="TYV24" s="576" t="s">
        <v>1132</v>
      </c>
      <c r="TYW24" s="576" t="s">
        <v>1132</v>
      </c>
      <c r="TYX24" s="576" t="s">
        <v>1132</v>
      </c>
      <c r="TYY24" s="576" t="s">
        <v>1132</v>
      </c>
      <c r="TYZ24" s="576" t="s">
        <v>1132</v>
      </c>
      <c r="TZA24" s="576" t="s">
        <v>1132</v>
      </c>
      <c r="TZB24" s="576" t="s">
        <v>1132</v>
      </c>
      <c r="TZC24" s="576" t="s">
        <v>1132</v>
      </c>
      <c r="TZD24" s="576" t="s">
        <v>1132</v>
      </c>
      <c r="TZE24" s="576" t="s">
        <v>1132</v>
      </c>
      <c r="TZF24" s="576" t="s">
        <v>1132</v>
      </c>
      <c r="TZG24" s="576" t="s">
        <v>1132</v>
      </c>
      <c r="TZH24" s="576" t="s">
        <v>1132</v>
      </c>
      <c r="TZI24" s="576" t="s">
        <v>1132</v>
      </c>
      <c r="TZJ24" s="576" t="s">
        <v>1132</v>
      </c>
      <c r="TZK24" s="576" t="s">
        <v>1132</v>
      </c>
      <c r="TZL24" s="576" t="s">
        <v>1132</v>
      </c>
      <c r="TZM24" s="576" t="s">
        <v>1132</v>
      </c>
      <c r="TZN24" s="576" t="s">
        <v>1132</v>
      </c>
      <c r="TZO24" s="576" t="s">
        <v>1132</v>
      </c>
      <c r="TZP24" s="576" t="s">
        <v>1132</v>
      </c>
      <c r="TZQ24" s="576" t="s">
        <v>1132</v>
      </c>
      <c r="TZR24" s="576" t="s">
        <v>1132</v>
      </c>
      <c r="TZS24" s="576" t="s">
        <v>1132</v>
      </c>
      <c r="TZT24" s="576" t="s">
        <v>1132</v>
      </c>
      <c r="TZU24" s="576" t="s">
        <v>1132</v>
      </c>
      <c r="TZV24" s="576" t="s">
        <v>1132</v>
      </c>
      <c r="TZW24" s="576" t="s">
        <v>1132</v>
      </c>
      <c r="TZX24" s="576" t="s">
        <v>1132</v>
      </c>
      <c r="TZY24" s="576" t="s">
        <v>1132</v>
      </c>
      <c r="TZZ24" s="576" t="s">
        <v>1132</v>
      </c>
      <c r="UAA24" s="576" t="s">
        <v>1132</v>
      </c>
      <c r="UAB24" s="576" t="s">
        <v>1132</v>
      </c>
      <c r="UAC24" s="576" t="s">
        <v>1132</v>
      </c>
      <c r="UAD24" s="576" t="s">
        <v>1132</v>
      </c>
      <c r="UAE24" s="576" t="s">
        <v>1132</v>
      </c>
      <c r="UAF24" s="576" t="s">
        <v>1132</v>
      </c>
      <c r="UAG24" s="576" t="s">
        <v>1132</v>
      </c>
      <c r="UAH24" s="576" t="s">
        <v>1132</v>
      </c>
      <c r="UAI24" s="576" t="s">
        <v>1132</v>
      </c>
      <c r="UAJ24" s="576" t="s">
        <v>1132</v>
      </c>
      <c r="UAK24" s="576" t="s">
        <v>1132</v>
      </c>
      <c r="UAL24" s="576" t="s">
        <v>1132</v>
      </c>
      <c r="UAM24" s="576" t="s">
        <v>1132</v>
      </c>
      <c r="UAN24" s="576" t="s">
        <v>1132</v>
      </c>
      <c r="UAO24" s="576" t="s">
        <v>1132</v>
      </c>
      <c r="UAP24" s="576" t="s">
        <v>1132</v>
      </c>
      <c r="UAQ24" s="576" t="s">
        <v>1132</v>
      </c>
      <c r="UAR24" s="576" t="s">
        <v>1132</v>
      </c>
      <c r="UAS24" s="576" t="s">
        <v>1132</v>
      </c>
      <c r="UAT24" s="576" t="s">
        <v>1132</v>
      </c>
      <c r="UAU24" s="576" t="s">
        <v>1132</v>
      </c>
      <c r="UAV24" s="576" t="s">
        <v>1132</v>
      </c>
      <c r="UAW24" s="576" t="s">
        <v>1132</v>
      </c>
      <c r="UAX24" s="576" t="s">
        <v>1132</v>
      </c>
      <c r="UAY24" s="576" t="s">
        <v>1132</v>
      </c>
      <c r="UAZ24" s="576" t="s">
        <v>1132</v>
      </c>
      <c r="UBA24" s="576" t="s">
        <v>1132</v>
      </c>
      <c r="UBB24" s="576" t="s">
        <v>1132</v>
      </c>
      <c r="UBC24" s="576" t="s">
        <v>1132</v>
      </c>
      <c r="UBD24" s="576" t="s">
        <v>1132</v>
      </c>
      <c r="UBE24" s="576" t="s">
        <v>1132</v>
      </c>
      <c r="UBF24" s="576" t="s">
        <v>1132</v>
      </c>
      <c r="UBG24" s="576" t="s">
        <v>1132</v>
      </c>
      <c r="UBH24" s="576" t="s">
        <v>1132</v>
      </c>
      <c r="UBI24" s="576" t="s">
        <v>1132</v>
      </c>
      <c r="UBJ24" s="576" t="s">
        <v>1132</v>
      </c>
      <c r="UBK24" s="576" t="s">
        <v>1132</v>
      </c>
      <c r="UBL24" s="576" t="s">
        <v>1132</v>
      </c>
      <c r="UBM24" s="576" t="s">
        <v>1132</v>
      </c>
      <c r="UBN24" s="576" t="s">
        <v>1132</v>
      </c>
      <c r="UBO24" s="576" t="s">
        <v>1132</v>
      </c>
      <c r="UBP24" s="576" t="s">
        <v>1132</v>
      </c>
      <c r="UBQ24" s="576" t="s">
        <v>1132</v>
      </c>
      <c r="UBR24" s="576" t="s">
        <v>1132</v>
      </c>
      <c r="UBS24" s="576" t="s">
        <v>1132</v>
      </c>
      <c r="UBT24" s="576" t="s">
        <v>1132</v>
      </c>
      <c r="UBU24" s="576" t="s">
        <v>1132</v>
      </c>
      <c r="UBV24" s="576" t="s">
        <v>1132</v>
      </c>
      <c r="UBW24" s="576" t="s">
        <v>1132</v>
      </c>
      <c r="UBX24" s="576" t="s">
        <v>1132</v>
      </c>
      <c r="UBY24" s="576" t="s">
        <v>1132</v>
      </c>
      <c r="UBZ24" s="576" t="s">
        <v>1132</v>
      </c>
      <c r="UCA24" s="576" t="s">
        <v>1132</v>
      </c>
      <c r="UCB24" s="576" t="s">
        <v>1132</v>
      </c>
      <c r="UCC24" s="576" t="s">
        <v>1132</v>
      </c>
      <c r="UCD24" s="576" t="s">
        <v>1132</v>
      </c>
      <c r="UCE24" s="576" t="s">
        <v>1132</v>
      </c>
      <c r="UCF24" s="576" t="s">
        <v>1132</v>
      </c>
      <c r="UCG24" s="576" t="s">
        <v>1132</v>
      </c>
      <c r="UCH24" s="576" t="s">
        <v>1132</v>
      </c>
      <c r="UCI24" s="576" t="s">
        <v>1132</v>
      </c>
      <c r="UCJ24" s="576" t="s">
        <v>1132</v>
      </c>
      <c r="UCK24" s="576" t="s">
        <v>1132</v>
      </c>
      <c r="UCL24" s="576" t="s">
        <v>1132</v>
      </c>
      <c r="UCM24" s="576" t="s">
        <v>1132</v>
      </c>
      <c r="UCN24" s="576" t="s">
        <v>1132</v>
      </c>
      <c r="UCO24" s="576" t="s">
        <v>1132</v>
      </c>
      <c r="UCP24" s="576" t="s">
        <v>1132</v>
      </c>
      <c r="UCQ24" s="576" t="s">
        <v>1132</v>
      </c>
      <c r="UCR24" s="576" t="s">
        <v>1132</v>
      </c>
      <c r="UCS24" s="576" t="s">
        <v>1132</v>
      </c>
      <c r="UCT24" s="576" t="s">
        <v>1132</v>
      </c>
      <c r="UCU24" s="576" t="s">
        <v>1132</v>
      </c>
      <c r="UCV24" s="576" t="s">
        <v>1132</v>
      </c>
      <c r="UCW24" s="576" t="s">
        <v>1132</v>
      </c>
      <c r="UCX24" s="576" t="s">
        <v>1132</v>
      </c>
      <c r="UCY24" s="576" t="s">
        <v>1132</v>
      </c>
      <c r="UCZ24" s="576" t="s">
        <v>1132</v>
      </c>
      <c r="UDA24" s="576" t="s">
        <v>1132</v>
      </c>
      <c r="UDB24" s="576" t="s">
        <v>1132</v>
      </c>
      <c r="UDC24" s="576" t="s">
        <v>1132</v>
      </c>
      <c r="UDD24" s="576" t="s">
        <v>1132</v>
      </c>
      <c r="UDE24" s="576" t="s">
        <v>1132</v>
      </c>
      <c r="UDF24" s="576" t="s">
        <v>1132</v>
      </c>
      <c r="UDG24" s="576" t="s">
        <v>1132</v>
      </c>
      <c r="UDH24" s="576" t="s">
        <v>1132</v>
      </c>
      <c r="UDI24" s="576" t="s">
        <v>1132</v>
      </c>
      <c r="UDJ24" s="576" t="s">
        <v>1132</v>
      </c>
      <c r="UDK24" s="576" t="s">
        <v>1132</v>
      </c>
      <c r="UDL24" s="576" t="s">
        <v>1132</v>
      </c>
      <c r="UDM24" s="576" t="s">
        <v>1132</v>
      </c>
      <c r="UDN24" s="576" t="s">
        <v>1132</v>
      </c>
      <c r="UDO24" s="576" t="s">
        <v>1132</v>
      </c>
      <c r="UDP24" s="576" t="s">
        <v>1132</v>
      </c>
      <c r="UDQ24" s="576" t="s">
        <v>1132</v>
      </c>
      <c r="UDR24" s="576" t="s">
        <v>1132</v>
      </c>
      <c r="UDS24" s="576" t="s">
        <v>1132</v>
      </c>
      <c r="UDT24" s="576" t="s">
        <v>1132</v>
      </c>
      <c r="UDU24" s="576" t="s">
        <v>1132</v>
      </c>
      <c r="UDV24" s="576" t="s">
        <v>1132</v>
      </c>
      <c r="UDW24" s="576" t="s">
        <v>1132</v>
      </c>
      <c r="UDX24" s="576" t="s">
        <v>1132</v>
      </c>
      <c r="UDY24" s="576" t="s">
        <v>1132</v>
      </c>
      <c r="UDZ24" s="576" t="s">
        <v>1132</v>
      </c>
      <c r="UEA24" s="576" t="s">
        <v>1132</v>
      </c>
      <c r="UEB24" s="576" t="s">
        <v>1132</v>
      </c>
      <c r="UEC24" s="576" t="s">
        <v>1132</v>
      </c>
      <c r="UED24" s="576" t="s">
        <v>1132</v>
      </c>
      <c r="UEE24" s="576" t="s">
        <v>1132</v>
      </c>
      <c r="UEF24" s="576" t="s">
        <v>1132</v>
      </c>
      <c r="UEG24" s="576" t="s">
        <v>1132</v>
      </c>
      <c r="UEH24" s="576" t="s">
        <v>1132</v>
      </c>
      <c r="UEI24" s="576" t="s">
        <v>1132</v>
      </c>
      <c r="UEJ24" s="576" t="s">
        <v>1132</v>
      </c>
      <c r="UEK24" s="576" t="s">
        <v>1132</v>
      </c>
      <c r="UEL24" s="576" t="s">
        <v>1132</v>
      </c>
      <c r="UEM24" s="576" t="s">
        <v>1132</v>
      </c>
      <c r="UEN24" s="576" t="s">
        <v>1132</v>
      </c>
      <c r="UEO24" s="576" t="s">
        <v>1132</v>
      </c>
      <c r="UEP24" s="576" t="s">
        <v>1132</v>
      </c>
      <c r="UEQ24" s="576" t="s">
        <v>1132</v>
      </c>
      <c r="UER24" s="576" t="s">
        <v>1132</v>
      </c>
      <c r="UES24" s="576" t="s">
        <v>1132</v>
      </c>
      <c r="UET24" s="576" t="s">
        <v>1132</v>
      </c>
      <c r="UEU24" s="576" t="s">
        <v>1132</v>
      </c>
      <c r="UEV24" s="576" t="s">
        <v>1132</v>
      </c>
      <c r="UEW24" s="576" t="s">
        <v>1132</v>
      </c>
      <c r="UEX24" s="576" t="s">
        <v>1132</v>
      </c>
      <c r="UEY24" s="576" t="s">
        <v>1132</v>
      </c>
      <c r="UEZ24" s="576" t="s">
        <v>1132</v>
      </c>
      <c r="UFA24" s="576" t="s">
        <v>1132</v>
      </c>
      <c r="UFB24" s="576" t="s">
        <v>1132</v>
      </c>
      <c r="UFC24" s="576" t="s">
        <v>1132</v>
      </c>
      <c r="UFD24" s="576" t="s">
        <v>1132</v>
      </c>
      <c r="UFE24" s="576" t="s">
        <v>1132</v>
      </c>
      <c r="UFF24" s="576" t="s">
        <v>1132</v>
      </c>
      <c r="UFG24" s="576" t="s">
        <v>1132</v>
      </c>
      <c r="UFH24" s="576" t="s">
        <v>1132</v>
      </c>
      <c r="UFI24" s="576" t="s">
        <v>1132</v>
      </c>
      <c r="UFJ24" s="576" t="s">
        <v>1132</v>
      </c>
      <c r="UFK24" s="576" t="s">
        <v>1132</v>
      </c>
      <c r="UFL24" s="576" t="s">
        <v>1132</v>
      </c>
      <c r="UFM24" s="576" t="s">
        <v>1132</v>
      </c>
      <c r="UFN24" s="576" t="s">
        <v>1132</v>
      </c>
      <c r="UFO24" s="576" t="s">
        <v>1132</v>
      </c>
      <c r="UFP24" s="576" t="s">
        <v>1132</v>
      </c>
      <c r="UFQ24" s="576" t="s">
        <v>1132</v>
      </c>
      <c r="UFR24" s="576" t="s">
        <v>1132</v>
      </c>
      <c r="UFS24" s="576" t="s">
        <v>1132</v>
      </c>
      <c r="UFT24" s="576" t="s">
        <v>1132</v>
      </c>
      <c r="UFU24" s="576" t="s">
        <v>1132</v>
      </c>
      <c r="UFV24" s="576" t="s">
        <v>1132</v>
      </c>
      <c r="UFW24" s="576" t="s">
        <v>1132</v>
      </c>
      <c r="UFX24" s="576" t="s">
        <v>1132</v>
      </c>
      <c r="UFY24" s="576" t="s">
        <v>1132</v>
      </c>
      <c r="UFZ24" s="576" t="s">
        <v>1132</v>
      </c>
      <c r="UGA24" s="576" t="s">
        <v>1132</v>
      </c>
      <c r="UGB24" s="576" t="s">
        <v>1132</v>
      </c>
      <c r="UGC24" s="576" t="s">
        <v>1132</v>
      </c>
      <c r="UGD24" s="576" t="s">
        <v>1132</v>
      </c>
      <c r="UGE24" s="576" t="s">
        <v>1132</v>
      </c>
      <c r="UGF24" s="576" t="s">
        <v>1132</v>
      </c>
      <c r="UGG24" s="576" t="s">
        <v>1132</v>
      </c>
      <c r="UGH24" s="576" t="s">
        <v>1132</v>
      </c>
      <c r="UGI24" s="576" t="s">
        <v>1132</v>
      </c>
      <c r="UGJ24" s="576" t="s">
        <v>1132</v>
      </c>
      <c r="UGK24" s="576" t="s">
        <v>1132</v>
      </c>
      <c r="UGL24" s="576" t="s">
        <v>1132</v>
      </c>
      <c r="UGM24" s="576" t="s">
        <v>1132</v>
      </c>
      <c r="UGN24" s="576" t="s">
        <v>1132</v>
      </c>
      <c r="UGO24" s="576" t="s">
        <v>1132</v>
      </c>
      <c r="UGP24" s="576" t="s">
        <v>1132</v>
      </c>
      <c r="UGQ24" s="576" t="s">
        <v>1132</v>
      </c>
      <c r="UGR24" s="576" t="s">
        <v>1132</v>
      </c>
      <c r="UGS24" s="576" t="s">
        <v>1132</v>
      </c>
      <c r="UGT24" s="576" t="s">
        <v>1132</v>
      </c>
      <c r="UGU24" s="576" t="s">
        <v>1132</v>
      </c>
      <c r="UGV24" s="576" t="s">
        <v>1132</v>
      </c>
      <c r="UGW24" s="576" t="s">
        <v>1132</v>
      </c>
      <c r="UGX24" s="576" t="s">
        <v>1132</v>
      </c>
      <c r="UGY24" s="576" t="s">
        <v>1132</v>
      </c>
      <c r="UGZ24" s="576" t="s">
        <v>1132</v>
      </c>
      <c r="UHA24" s="576" t="s">
        <v>1132</v>
      </c>
      <c r="UHB24" s="576" t="s">
        <v>1132</v>
      </c>
      <c r="UHC24" s="576" t="s">
        <v>1132</v>
      </c>
      <c r="UHD24" s="576" t="s">
        <v>1132</v>
      </c>
      <c r="UHE24" s="576" t="s">
        <v>1132</v>
      </c>
      <c r="UHF24" s="576" t="s">
        <v>1132</v>
      </c>
      <c r="UHG24" s="576" t="s">
        <v>1132</v>
      </c>
      <c r="UHH24" s="576" t="s">
        <v>1132</v>
      </c>
      <c r="UHI24" s="576" t="s">
        <v>1132</v>
      </c>
      <c r="UHJ24" s="576" t="s">
        <v>1132</v>
      </c>
      <c r="UHK24" s="576" t="s">
        <v>1132</v>
      </c>
      <c r="UHL24" s="576" t="s">
        <v>1132</v>
      </c>
      <c r="UHM24" s="576" t="s">
        <v>1132</v>
      </c>
      <c r="UHN24" s="576" t="s">
        <v>1132</v>
      </c>
      <c r="UHO24" s="576" t="s">
        <v>1132</v>
      </c>
      <c r="UHP24" s="576" t="s">
        <v>1132</v>
      </c>
      <c r="UHQ24" s="576" t="s">
        <v>1132</v>
      </c>
      <c r="UHR24" s="576" t="s">
        <v>1132</v>
      </c>
      <c r="UHS24" s="576" t="s">
        <v>1132</v>
      </c>
      <c r="UHT24" s="576" t="s">
        <v>1132</v>
      </c>
      <c r="UHU24" s="576" t="s">
        <v>1132</v>
      </c>
      <c r="UHV24" s="576" t="s">
        <v>1132</v>
      </c>
      <c r="UHW24" s="576" t="s">
        <v>1132</v>
      </c>
      <c r="UHX24" s="576" t="s">
        <v>1132</v>
      </c>
      <c r="UHY24" s="576" t="s">
        <v>1132</v>
      </c>
      <c r="UHZ24" s="576" t="s">
        <v>1132</v>
      </c>
      <c r="UIA24" s="576" t="s">
        <v>1132</v>
      </c>
      <c r="UIB24" s="576" t="s">
        <v>1132</v>
      </c>
      <c r="UIC24" s="576" t="s">
        <v>1132</v>
      </c>
      <c r="UID24" s="576" t="s">
        <v>1132</v>
      </c>
      <c r="UIE24" s="576" t="s">
        <v>1132</v>
      </c>
      <c r="UIF24" s="576" t="s">
        <v>1132</v>
      </c>
      <c r="UIG24" s="576" t="s">
        <v>1132</v>
      </c>
      <c r="UIH24" s="576" t="s">
        <v>1132</v>
      </c>
      <c r="UII24" s="576" t="s">
        <v>1132</v>
      </c>
      <c r="UIJ24" s="576" t="s">
        <v>1132</v>
      </c>
      <c r="UIK24" s="576" t="s">
        <v>1132</v>
      </c>
      <c r="UIL24" s="576" t="s">
        <v>1132</v>
      </c>
      <c r="UIM24" s="576" t="s">
        <v>1132</v>
      </c>
      <c r="UIN24" s="576" t="s">
        <v>1132</v>
      </c>
      <c r="UIO24" s="576" t="s">
        <v>1132</v>
      </c>
      <c r="UIP24" s="576" t="s">
        <v>1132</v>
      </c>
      <c r="UIQ24" s="576" t="s">
        <v>1132</v>
      </c>
      <c r="UIR24" s="576" t="s">
        <v>1132</v>
      </c>
      <c r="UIS24" s="576" t="s">
        <v>1132</v>
      </c>
      <c r="UIT24" s="576" t="s">
        <v>1132</v>
      </c>
      <c r="UIU24" s="576" t="s">
        <v>1132</v>
      </c>
      <c r="UIV24" s="576" t="s">
        <v>1132</v>
      </c>
      <c r="UIW24" s="576" t="s">
        <v>1132</v>
      </c>
      <c r="UIX24" s="576" t="s">
        <v>1132</v>
      </c>
      <c r="UIY24" s="576" t="s">
        <v>1132</v>
      </c>
      <c r="UIZ24" s="576" t="s">
        <v>1132</v>
      </c>
      <c r="UJA24" s="576" t="s">
        <v>1132</v>
      </c>
      <c r="UJB24" s="576" t="s">
        <v>1132</v>
      </c>
      <c r="UJC24" s="576" t="s">
        <v>1132</v>
      </c>
      <c r="UJD24" s="576" t="s">
        <v>1132</v>
      </c>
      <c r="UJE24" s="576" t="s">
        <v>1132</v>
      </c>
      <c r="UJF24" s="576" t="s">
        <v>1132</v>
      </c>
      <c r="UJG24" s="576" t="s">
        <v>1132</v>
      </c>
      <c r="UJH24" s="576" t="s">
        <v>1132</v>
      </c>
      <c r="UJI24" s="576" t="s">
        <v>1132</v>
      </c>
      <c r="UJJ24" s="576" t="s">
        <v>1132</v>
      </c>
      <c r="UJK24" s="576" t="s">
        <v>1132</v>
      </c>
      <c r="UJL24" s="576" t="s">
        <v>1132</v>
      </c>
      <c r="UJM24" s="576" t="s">
        <v>1132</v>
      </c>
      <c r="UJN24" s="576" t="s">
        <v>1132</v>
      </c>
      <c r="UJO24" s="576" t="s">
        <v>1132</v>
      </c>
      <c r="UJP24" s="576" t="s">
        <v>1132</v>
      </c>
      <c r="UJQ24" s="576" t="s">
        <v>1132</v>
      </c>
      <c r="UJR24" s="576" t="s">
        <v>1132</v>
      </c>
      <c r="UJS24" s="576" t="s">
        <v>1132</v>
      </c>
      <c r="UJT24" s="576" t="s">
        <v>1132</v>
      </c>
      <c r="UJU24" s="576" t="s">
        <v>1132</v>
      </c>
      <c r="UJV24" s="576" t="s">
        <v>1132</v>
      </c>
      <c r="UJW24" s="576" t="s">
        <v>1132</v>
      </c>
      <c r="UJX24" s="576" t="s">
        <v>1132</v>
      </c>
      <c r="UJY24" s="576" t="s">
        <v>1132</v>
      </c>
      <c r="UJZ24" s="576" t="s">
        <v>1132</v>
      </c>
      <c r="UKA24" s="576" t="s">
        <v>1132</v>
      </c>
      <c r="UKB24" s="576" t="s">
        <v>1132</v>
      </c>
      <c r="UKC24" s="576" t="s">
        <v>1132</v>
      </c>
      <c r="UKD24" s="576" t="s">
        <v>1132</v>
      </c>
      <c r="UKE24" s="576" t="s">
        <v>1132</v>
      </c>
      <c r="UKF24" s="576" t="s">
        <v>1132</v>
      </c>
      <c r="UKG24" s="576" t="s">
        <v>1132</v>
      </c>
      <c r="UKH24" s="576" t="s">
        <v>1132</v>
      </c>
      <c r="UKI24" s="576" t="s">
        <v>1132</v>
      </c>
      <c r="UKJ24" s="576" t="s">
        <v>1132</v>
      </c>
      <c r="UKK24" s="576" t="s">
        <v>1132</v>
      </c>
      <c r="UKL24" s="576" t="s">
        <v>1132</v>
      </c>
      <c r="UKM24" s="576" t="s">
        <v>1132</v>
      </c>
      <c r="UKN24" s="576" t="s">
        <v>1132</v>
      </c>
      <c r="UKO24" s="576" t="s">
        <v>1132</v>
      </c>
      <c r="UKP24" s="576" t="s">
        <v>1132</v>
      </c>
      <c r="UKQ24" s="576" t="s">
        <v>1132</v>
      </c>
      <c r="UKR24" s="576" t="s">
        <v>1132</v>
      </c>
      <c r="UKS24" s="576" t="s">
        <v>1132</v>
      </c>
      <c r="UKT24" s="576" t="s">
        <v>1132</v>
      </c>
      <c r="UKU24" s="576" t="s">
        <v>1132</v>
      </c>
      <c r="UKV24" s="576" t="s">
        <v>1132</v>
      </c>
      <c r="UKW24" s="576" t="s">
        <v>1132</v>
      </c>
      <c r="UKX24" s="576" t="s">
        <v>1132</v>
      </c>
      <c r="UKY24" s="576" t="s">
        <v>1132</v>
      </c>
      <c r="UKZ24" s="576" t="s">
        <v>1132</v>
      </c>
      <c r="ULA24" s="576" t="s">
        <v>1132</v>
      </c>
      <c r="ULB24" s="576" t="s">
        <v>1132</v>
      </c>
      <c r="ULC24" s="576" t="s">
        <v>1132</v>
      </c>
      <c r="ULD24" s="576" t="s">
        <v>1132</v>
      </c>
      <c r="ULE24" s="576" t="s">
        <v>1132</v>
      </c>
      <c r="ULF24" s="576" t="s">
        <v>1132</v>
      </c>
      <c r="ULG24" s="576" t="s">
        <v>1132</v>
      </c>
      <c r="ULH24" s="576" t="s">
        <v>1132</v>
      </c>
      <c r="ULI24" s="576" t="s">
        <v>1132</v>
      </c>
      <c r="ULJ24" s="576" t="s">
        <v>1132</v>
      </c>
      <c r="ULK24" s="576" t="s">
        <v>1132</v>
      </c>
      <c r="ULL24" s="576" t="s">
        <v>1132</v>
      </c>
      <c r="ULM24" s="576" t="s">
        <v>1132</v>
      </c>
      <c r="ULN24" s="576" t="s">
        <v>1132</v>
      </c>
      <c r="ULO24" s="576" t="s">
        <v>1132</v>
      </c>
      <c r="ULP24" s="576" t="s">
        <v>1132</v>
      </c>
      <c r="ULQ24" s="576" t="s">
        <v>1132</v>
      </c>
      <c r="ULR24" s="576" t="s">
        <v>1132</v>
      </c>
      <c r="ULS24" s="576" t="s">
        <v>1132</v>
      </c>
      <c r="ULT24" s="576" t="s">
        <v>1132</v>
      </c>
      <c r="ULU24" s="576" t="s">
        <v>1132</v>
      </c>
      <c r="ULV24" s="576" t="s">
        <v>1132</v>
      </c>
      <c r="ULW24" s="576" t="s">
        <v>1132</v>
      </c>
      <c r="ULX24" s="576" t="s">
        <v>1132</v>
      </c>
      <c r="ULY24" s="576" t="s">
        <v>1132</v>
      </c>
      <c r="ULZ24" s="576" t="s">
        <v>1132</v>
      </c>
      <c r="UMA24" s="576" t="s">
        <v>1132</v>
      </c>
      <c r="UMB24" s="576" t="s">
        <v>1132</v>
      </c>
      <c r="UMC24" s="576" t="s">
        <v>1132</v>
      </c>
      <c r="UMD24" s="576" t="s">
        <v>1132</v>
      </c>
      <c r="UME24" s="576" t="s">
        <v>1132</v>
      </c>
      <c r="UMF24" s="576" t="s">
        <v>1132</v>
      </c>
      <c r="UMG24" s="576" t="s">
        <v>1132</v>
      </c>
      <c r="UMH24" s="576" t="s">
        <v>1132</v>
      </c>
      <c r="UMI24" s="576" t="s">
        <v>1132</v>
      </c>
      <c r="UMJ24" s="576" t="s">
        <v>1132</v>
      </c>
      <c r="UMK24" s="576" t="s">
        <v>1132</v>
      </c>
      <c r="UML24" s="576" t="s">
        <v>1132</v>
      </c>
      <c r="UMM24" s="576" t="s">
        <v>1132</v>
      </c>
      <c r="UMN24" s="576" t="s">
        <v>1132</v>
      </c>
      <c r="UMO24" s="576" t="s">
        <v>1132</v>
      </c>
      <c r="UMP24" s="576" t="s">
        <v>1132</v>
      </c>
      <c r="UMQ24" s="576" t="s">
        <v>1132</v>
      </c>
      <c r="UMR24" s="576" t="s">
        <v>1132</v>
      </c>
      <c r="UMS24" s="576" t="s">
        <v>1132</v>
      </c>
      <c r="UMT24" s="576" t="s">
        <v>1132</v>
      </c>
      <c r="UMU24" s="576" t="s">
        <v>1132</v>
      </c>
      <c r="UMV24" s="576" t="s">
        <v>1132</v>
      </c>
      <c r="UMW24" s="576" t="s">
        <v>1132</v>
      </c>
      <c r="UMX24" s="576" t="s">
        <v>1132</v>
      </c>
      <c r="UMY24" s="576" t="s">
        <v>1132</v>
      </c>
      <c r="UMZ24" s="576" t="s">
        <v>1132</v>
      </c>
      <c r="UNA24" s="576" t="s">
        <v>1132</v>
      </c>
      <c r="UNB24" s="576" t="s">
        <v>1132</v>
      </c>
      <c r="UNC24" s="576" t="s">
        <v>1132</v>
      </c>
      <c r="UND24" s="576" t="s">
        <v>1132</v>
      </c>
      <c r="UNE24" s="576" t="s">
        <v>1132</v>
      </c>
      <c r="UNF24" s="576" t="s">
        <v>1132</v>
      </c>
      <c r="UNG24" s="576" t="s">
        <v>1132</v>
      </c>
      <c r="UNH24" s="576" t="s">
        <v>1132</v>
      </c>
      <c r="UNI24" s="576" t="s">
        <v>1132</v>
      </c>
      <c r="UNJ24" s="576" t="s">
        <v>1132</v>
      </c>
      <c r="UNK24" s="576" t="s">
        <v>1132</v>
      </c>
      <c r="UNL24" s="576" t="s">
        <v>1132</v>
      </c>
      <c r="UNM24" s="576" t="s">
        <v>1132</v>
      </c>
      <c r="UNN24" s="576" t="s">
        <v>1132</v>
      </c>
      <c r="UNO24" s="576" t="s">
        <v>1132</v>
      </c>
      <c r="UNP24" s="576" t="s">
        <v>1132</v>
      </c>
      <c r="UNQ24" s="576" t="s">
        <v>1132</v>
      </c>
      <c r="UNR24" s="576" t="s">
        <v>1132</v>
      </c>
      <c r="UNS24" s="576" t="s">
        <v>1132</v>
      </c>
      <c r="UNT24" s="576" t="s">
        <v>1132</v>
      </c>
      <c r="UNU24" s="576" t="s">
        <v>1132</v>
      </c>
      <c r="UNV24" s="576" t="s">
        <v>1132</v>
      </c>
      <c r="UNW24" s="576" t="s">
        <v>1132</v>
      </c>
      <c r="UNX24" s="576" t="s">
        <v>1132</v>
      </c>
      <c r="UNY24" s="576" t="s">
        <v>1132</v>
      </c>
      <c r="UNZ24" s="576" t="s">
        <v>1132</v>
      </c>
      <c r="UOA24" s="576" t="s">
        <v>1132</v>
      </c>
      <c r="UOB24" s="576" t="s">
        <v>1132</v>
      </c>
      <c r="UOC24" s="576" t="s">
        <v>1132</v>
      </c>
      <c r="UOD24" s="576" t="s">
        <v>1132</v>
      </c>
      <c r="UOE24" s="576" t="s">
        <v>1132</v>
      </c>
      <c r="UOF24" s="576" t="s">
        <v>1132</v>
      </c>
      <c r="UOG24" s="576" t="s">
        <v>1132</v>
      </c>
      <c r="UOH24" s="576" t="s">
        <v>1132</v>
      </c>
      <c r="UOI24" s="576" t="s">
        <v>1132</v>
      </c>
      <c r="UOJ24" s="576" t="s">
        <v>1132</v>
      </c>
      <c r="UOK24" s="576" t="s">
        <v>1132</v>
      </c>
      <c r="UOL24" s="576" t="s">
        <v>1132</v>
      </c>
      <c r="UOM24" s="576" t="s">
        <v>1132</v>
      </c>
      <c r="UON24" s="576" t="s">
        <v>1132</v>
      </c>
      <c r="UOO24" s="576" t="s">
        <v>1132</v>
      </c>
      <c r="UOP24" s="576" t="s">
        <v>1132</v>
      </c>
      <c r="UOQ24" s="576" t="s">
        <v>1132</v>
      </c>
      <c r="UOR24" s="576" t="s">
        <v>1132</v>
      </c>
      <c r="UOS24" s="576" t="s">
        <v>1132</v>
      </c>
      <c r="UOT24" s="576" t="s">
        <v>1132</v>
      </c>
      <c r="UOU24" s="576" t="s">
        <v>1132</v>
      </c>
      <c r="UOV24" s="576" t="s">
        <v>1132</v>
      </c>
      <c r="UOW24" s="576" t="s">
        <v>1132</v>
      </c>
      <c r="UOX24" s="576" t="s">
        <v>1132</v>
      </c>
      <c r="UOY24" s="576" t="s">
        <v>1132</v>
      </c>
      <c r="UOZ24" s="576" t="s">
        <v>1132</v>
      </c>
      <c r="UPA24" s="576" t="s">
        <v>1132</v>
      </c>
      <c r="UPB24" s="576" t="s">
        <v>1132</v>
      </c>
      <c r="UPC24" s="576" t="s">
        <v>1132</v>
      </c>
      <c r="UPD24" s="576" t="s">
        <v>1132</v>
      </c>
      <c r="UPE24" s="576" t="s">
        <v>1132</v>
      </c>
      <c r="UPF24" s="576" t="s">
        <v>1132</v>
      </c>
      <c r="UPG24" s="576" t="s">
        <v>1132</v>
      </c>
      <c r="UPH24" s="576" t="s">
        <v>1132</v>
      </c>
      <c r="UPI24" s="576" t="s">
        <v>1132</v>
      </c>
      <c r="UPJ24" s="576" t="s">
        <v>1132</v>
      </c>
      <c r="UPK24" s="576" t="s">
        <v>1132</v>
      </c>
      <c r="UPL24" s="576" t="s">
        <v>1132</v>
      </c>
      <c r="UPM24" s="576" t="s">
        <v>1132</v>
      </c>
      <c r="UPN24" s="576" t="s">
        <v>1132</v>
      </c>
      <c r="UPO24" s="576" t="s">
        <v>1132</v>
      </c>
      <c r="UPP24" s="576" t="s">
        <v>1132</v>
      </c>
      <c r="UPQ24" s="576" t="s">
        <v>1132</v>
      </c>
      <c r="UPR24" s="576" t="s">
        <v>1132</v>
      </c>
      <c r="UPS24" s="576" t="s">
        <v>1132</v>
      </c>
      <c r="UPT24" s="576" t="s">
        <v>1132</v>
      </c>
      <c r="UPU24" s="576" t="s">
        <v>1132</v>
      </c>
      <c r="UPV24" s="576" t="s">
        <v>1132</v>
      </c>
      <c r="UPW24" s="576" t="s">
        <v>1132</v>
      </c>
      <c r="UPX24" s="576" t="s">
        <v>1132</v>
      </c>
      <c r="UPY24" s="576" t="s">
        <v>1132</v>
      </c>
      <c r="UPZ24" s="576" t="s">
        <v>1132</v>
      </c>
      <c r="UQA24" s="576" t="s">
        <v>1132</v>
      </c>
      <c r="UQB24" s="576" t="s">
        <v>1132</v>
      </c>
      <c r="UQC24" s="576" t="s">
        <v>1132</v>
      </c>
      <c r="UQD24" s="576" t="s">
        <v>1132</v>
      </c>
      <c r="UQE24" s="576" t="s">
        <v>1132</v>
      </c>
      <c r="UQF24" s="576" t="s">
        <v>1132</v>
      </c>
      <c r="UQG24" s="576" t="s">
        <v>1132</v>
      </c>
      <c r="UQH24" s="576" t="s">
        <v>1132</v>
      </c>
      <c r="UQI24" s="576" t="s">
        <v>1132</v>
      </c>
      <c r="UQJ24" s="576" t="s">
        <v>1132</v>
      </c>
      <c r="UQK24" s="576" t="s">
        <v>1132</v>
      </c>
      <c r="UQL24" s="576" t="s">
        <v>1132</v>
      </c>
      <c r="UQM24" s="576" t="s">
        <v>1132</v>
      </c>
      <c r="UQN24" s="576" t="s">
        <v>1132</v>
      </c>
      <c r="UQO24" s="576" t="s">
        <v>1132</v>
      </c>
      <c r="UQP24" s="576" t="s">
        <v>1132</v>
      </c>
      <c r="UQQ24" s="576" t="s">
        <v>1132</v>
      </c>
      <c r="UQR24" s="576" t="s">
        <v>1132</v>
      </c>
      <c r="UQS24" s="576" t="s">
        <v>1132</v>
      </c>
      <c r="UQT24" s="576" t="s">
        <v>1132</v>
      </c>
      <c r="UQU24" s="576" t="s">
        <v>1132</v>
      </c>
      <c r="UQV24" s="576" t="s">
        <v>1132</v>
      </c>
      <c r="UQW24" s="576" t="s">
        <v>1132</v>
      </c>
      <c r="UQX24" s="576" t="s">
        <v>1132</v>
      </c>
      <c r="UQY24" s="576" t="s">
        <v>1132</v>
      </c>
      <c r="UQZ24" s="576" t="s">
        <v>1132</v>
      </c>
      <c r="URA24" s="576" t="s">
        <v>1132</v>
      </c>
      <c r="URB24" s="576" t="s">
        <v>1132</v>
      </c>
      <c r="URC24" s="576" t="s">
        <v>1132</v>
      </c>
      <c r="URD24" s="576" t="s">
        <v>1132</v>
      </c>
      <c r="URE24" s="576" t="s">
        <v>1132</v>
      </c>
      <c r="URF24" s="576" t="s">
        <v>1132</v>
      </c>
      <c r="URG24" s="576" t="s">
        <v>1132</v>
      </c>
      <c r="URH24" s="576" t="s">
        <v>1132</v>
      </c>
      <c r="URI24" s="576" t="s">
        <v>1132</v>
      </c>
      <c r="URJ24" s="576" t="s">
        <v>1132</v>
      </c>
      <c r="URK24" s="576" t="s">
        <v>1132</v>
      </c>
      <c r="URL24" s="576" t="s">
        <v>1132</v>
      </c>
      <c r="URM24" s="576" t="s">
        <v>1132</v>
      </c>
      <c r="URN24" s="576" t="s">
        <v>1132</v>
      </c>
      <c r="URO24" s="576" t="s">
        <v>1132</v>
      </c>
      <c r="URP24" s="576" t="s">
        <v>1132</v>
      </c>
      <c r="URQ24" s="576" t="s">
        <v>1132</v>
      </c>
      <c r="URR24" s="576" t="s">
        <v>1132</v>
      </c>
      <c r="URS24" s="576" t="s">
        <v>1132</v>
      </c>
      <c r="URT24" s="576" t="s">
        <v>1132</v>
      </c>
      <c r="URU24" s="576" t="s">
        <v>1132</v>
      </c>
      <c r="URV24" s="576" t="s">
        <v>1132</v>
      </c>
      <c r="URW24" s="576" t="s">
        <v>1132</v>
      </c>
      <c r="URX24" s="576" t="s">
        <v>1132</v>
      </c>
      <c r="URY24" s="576" t="s">
        <v>1132</v>
      </c>
      <c r="URZ24" s="576" t="s">
        <v>1132</v>
      </c>
      <c r="USA24" s="576" t="s">
        <v>1132</v>
      </c>
      <c r="USB24" s="576" t="s">
        <v>1132</v>
      </c>
      <c r="USC24" s="576" t="s">
        <v>1132</v>
      </c>
      <c r="USD24" s="576" t="s">
        <v>1132</v>
      </c>
      <c r="USE24" s="576" t="s">
        <v>1132</v>
      </c>
      <c r="USF24" s="576" t="s">
        <v>1132</v>
      </c>
      <c r="USG24" s="576" t="s">
        <v>1132</v>
      </c>
      <c r="USH24" s="576" t="s">
        <v>1132</v>
      </c>
      <c r="USI24" s="576" t="s">
        <v>1132</v>
      </c>
      <c r="USJ24" s="576" t="s">
        <v>1132</v>
      </c>
      <c r="USK24" s="576" t="s">
        <v>1132</v>
      </c>
      <c r="USL24" s="576" t="s">
        <v>1132</v>
      </c>
      <c r="USM24" s="576" t="s">
        <v>1132</v>
      </c>
      <c r="USN24" s="576" t="s">
        <v>1132</v>
      </c>
      <c r="USO24" s="576" t="s">
        <v>1132</v>
      </c>
      <c r="USP24" s="576" t="s">
        <v>1132</v>
      </c>
      <c r="USQ24" s="576" t="s">
        <v>1132</v>
      </c>
      <c r="USR24" s="576" t="s">
        <v>1132</v>
      </c>
      <c r="USS24" s="576" t="s">
        <v>1132</v>
      </c>
      <c r="UST24" s="576" t="s">
        <v>1132</v>
      </c>
      <c r="USU24" s="576" t="s">
        <v>1132</v>
      </c>
      <c r="USV24" s="576" t="s">
        <v>1132</v>
      </c>
      <c r="USW24" s="576" t="s">
        <v>1132</v>
      </c>
      <c r="USX24" s="576" t="s">
        <v>1132</v>
      </c>
      <c r="USY24" s="576" t="s">
        <v>1132</v>
      </c>
      <c r="USZ24" s="576" t="s">
        <v>1132</v>
      </c>
      <c r="UTA24" s="576" t="s">
        <v>1132</v>
      </c>
      <c r="UTB24" s="576" t="s">
        <v>1132</v>
      </c>
      <c r="UTC24" s="576" t="s">
        <v>1132</v>
      </c>
      <c r="UTD24" s="576" t="s">
        <v>1132</v>
      </c>
      <c r="UTE24" s="576" t="s">
        <v>1132</v>
      </c>
      <c r="UTF24" s="576" t="s">
        <v>1132</v>
      </c>
      <c r="UTG24" s="576" t="s">
        <v>1132</v>
      </c>
      <c r="UTH24" s="576" t="s">
        <v>1132</v>
      </c>
      <c r="UTI24" s="576" t="s">
        <v>1132</v>
      </c>
      <c r="UTJ24" s="576" t="s">
        <v>1132</v>
      </c>
      <c r="UTK24" s="576" t="s">
        <v>1132</v>
      </c>
      <c r="UTL24" s="576" t="s">
        <v>1132</v>
      </c>
      <c r="UTM24" s="576" t="s">
        <v>1132</v>
      </c>
      <c r="UTN24" s="576" t="s">
        <v>1132</v>
      </c>
      <c r="UTO24" s="576" t="s">
        <v>1132</v>
      </c>
      <c r="UTP24" s="576" t="s">
        <v>1132</v>
      </c>
      <c r="UTQ24" s="576" t="s">
        <v>1132</v>
      </c>
      <c r="UTR24" s="576" t="s">
        <v>1132</v>
      </c>
      <c r="UTS24" s="576" t="s">
        <v>1132</v>
      </c>
      <c r="UTT24" s="576" t="s">
        <v>1132</v>
      </c>
      <c r="UTU24" s="576" t="s">
        <v>1132</v>
      </c>
      <c r="UTV24" s="576" t="s">
        <v>1132</v>
      </c>
      <c r="UTW24" s="576" t="s">
        <v>1132</v>
      </c>
      <c r="UTX24" s="576" t="s">
        <v>1132</v>
      </c>
      <c r="UTY24" s="576" t="s">
        <v>1132</v>
      </c>
      <c r="UTZ24" s="576" t="s">
        <v>1132</v>
      </c>
      <c r="UUA24" s="576" t="s">
        <v>1132</v>
      </c>
      <c r="UUB24" s="576" t="s">
        <v>1132</v>
      </c>
      <c r="UUC24" s="576" t="s">
        <v>1132</v>
      </c>
      <c r="UUD24" s="576" t="s">
        <v>1132</v>
      </c>
      <c r="UUE24" s="576" t="s">
        <v>1132</v>
      </c>
      <c r="UUF24" s="576" t="s">
        <v>1132</v>
      </c>
      <c r="UUG24" s="576" t="s">
        <v>1132</v>
      </c>
      <c r="UUH24" s="576" t="s">
        <v>1132</v>
      </c>
      <c r="UUI24" s="576" t="s">
        <v>1132</v>
      </c>
      <c r="UUJ24" s="576" t="s">
        <v>1132</v>
      </c>
      <c r="UUK24" s="576" t="s">
        <v>1132</v>
      </c>
      <c r="UUL24" s="576" t="s">
        <v>1132</v>
      </c>
      <c r="UUM24" s="576" t="s">
        <v>1132</v>
      </c>
      <c r="UUN24" s="576" t="s">
        <v>1132</v>
      </c>
      <c r="UUO24" s="576" t="s">
        <v>1132</v>
      </c>
      <c r="UUP24" s="576" t="s">
        <v>1132</v>
      </c>
      <c r="UUQ24" s="576" t="s">
        <v>1132</v>
      </c>
      <c r="UUR24" s="576" t="s">
        <v>1132</v>
      </c>
      <c r="UUS24" s="576" t="s">
        <v>1132</v>
      </c>
      <c r="UUT24" s="576" t="s">
        <v>1132</v>
      </c>
      <c r="UUU24" s="576" t="s">
        <v>1132</v>
      </c>
      <c r="UUV24" s="576" t="s">
        <v>1132</v>
      </c>
      <c r="UUW24" s="576" t="s">
        <v>1132</v>
      </c>
      <c r="UUX24" s="576" t="s">
        <v>1132</v>
      </c>
      <c r="UUY24" s="576" t="s">
        <v>1132</v>
      </c>
      <c r="UUZ24" s="576" t="s">
        <v>1132</v>
      </c>
      <c r="UVA24" s="576" t="s">
        <v>1132</v>
      </c>
      <c r="UVB24" s="576" t="s">
        <v>1132</v>
      </c>
      <c r="UVC24" s="576" t="s">
        <v>1132</v>
      </c>
      <c r="UVD24" s="576" t="s">
        <v>1132</v>
      </c>
      <c r="UVE24" s="576" t="s">
        <v>1132</v>
      </c>
      <c r="UVF24" s="576" t="s">
        <v>1132</v>
      </c>
      <c r="UVG24" s="576" t="s">
        <v>1132</v>
      </c>
      <c r="UVH24" s="576" t="s">
        <v>1132</v>
      </c>
      <c r="UVI24" s="576" t="s">
        <v>1132</v>
      </c>
      <c r="UVJ24" s="576" t="s">
        <v>1132</v>
      </c>
      <c r="UVK24" s="576" t="s">
        <v>1132</v>
      </c>
      <c r="UVL24" s="576" t="s">
        <v>1132</v>
      </c>
      <c r="UVM24" s="576" t="s">
        <v>1132</v>
      </c>
      <c r="UVN24" s="576" t="s">
        <v>1132</v>
      </c>
      <c r="UVO24" s="576" t="s">
        <v>1132</v>
      </c>
      <c r="UVP24" s="576" t="s">
        <v>1132</v>
      </c>
      <c r="UVQ24" s="576" t="s">
        <v>1132</v>
      </c>
      <c r="UVR24" s="576" t="s">
        <v>1132</v>
      </c>
      <c r="UVS24" s="576" t="s">
        <v>1132</v>
      </c>
      <c r="UVT24" s="576" t="s">
        <v>1132</v>
      </c>
      <c r="UVU24" s="576" t="s">
        <v>1132</v>
      </c>
      <c r="UVV24" s="576" t="s">
        <v>1132</v>
      </c>
      <c r="UVW24" s="576" t="s">
        <v>1132</v>
      </c>
      <c r="UVX24" s="576" t="s">
        <v>1132</v>
      </c>
      <c r="UVY24" s="576" t="s">
        <v>1132</v>
      </c>
      <c r="UVZ24" s="576" t="s">
        <v>1132</v>
      </c>
      <c r="UWA24" s="576" t="s">
        <v>1132</v>
      </c>
      <c r="UWB24" s="576" t="s">
        <v>1132</v>
      </c>
      <c r="UWC24" s="576" t="s">
        <v>1132</v>
      </c>
      <c r="UWD24" s="576" t="s">
        <v>1132</v>
      </c>
      <c r="UWE24" s="576" t="s">
        <v>1132</v>
      </c>
      <c r="UWF24" s="576" t="s">
        <v>1132</v>
      </c>
      <c r="UWG24" s="576" t="s">
        <v>1132</v>
      </c>
      <c r="UWH24" s="576" t="s">
        <v>1132</v>
      </c>
      <c r="UWI24" s="576" t="s">
        <v>1132</v>
      </c>
      <c r="UWJ24" s="576" t="s">
        <v>1132</v>
      </c>
      <c r="UWK24" s="576" t="s">
        <v>1132</v>
      </c>
      <c r="UWL24" s="576" t="s">
        <v>1132</v>
      </c>
      <c r="UWM24" s="576" t="s">
        <v>1132</v>
      </c>
      <c r="UWN24" s="576" t="s">
        <v>1132</v>
      </c>
      <c r="UWO24" s="576" t="s">
        <v>1132</v>
      </c>
      <c r="UWP24" s="576" t="s">
        <v>1132</v>
      </c>
      <c r="UWQ24" s="576" t="s">
        <v>1132</v>
      </c>
      <c r="UWR24" s="576" t="s">
        <v>1132</v>
      </c>
      <c r="UWS24" s="576" t="s">
        <v>1132</v>
      </c>
      <c r="UWT24" s="576" t="s">
        <v>1132</v>
      </c>
      <c r="UWU24" s="576" t="s">
        <v>1132</v>
      </c>
      <c r="UWV24" s="576" t="s">
        <v>1132</v>
      </c>
      <c r="UWW24" s="576" t="s">
        <v>1132</v>
      </c>
      <c r="UWX24" s="576" t="s">
        <v>1132</v>
      </c>
      <c r="UWY24" s="576" t="s">
        <v>1132</v>
      </c>
      <c r="UWZ24" s="576" t="s">
        <v>1132</v>
      </c>
      <c r="UXA24" s="576" t="s">
        <v>1132</v>
      </c>
      <c r="UXB24" s="576" t="s">
        <v>1132</v>
      </c>
      <c r="UXC24" s="576" t="s">
        <v>1132</v>
      </c>
      <c r="UXD24" s="576" t="s">
        <v>1132</v>
      </c>
      <c r="UXE24" s="576" t="s">
        <v>1132</v>
      </c>
      <c r="UXF24" s="576" t="s">
        <v>1132</v>
      </c>
      <c r="UXG24" s="576" t="s">
        <v>1132</v>
      </c>
      <c r="UXH24" s="576" t="s">
        <v>1132</v>
      </c>
      <c r="UXI24" s="576" t="s">
        <v>1132</v>
      </c>
      <c r="UXJ24" s="576" t="s">
        <v>1132</v>
      </c>
      <c r="UXK24" s="576" t="s">
        <v>1132</v>
      </c>
      <c r="UXL24" s="576" t="s">
        <v>1132</v>
      </c>
      <c r="UXM24" s="576" t="s">
        <v>1132</v>
      </c>
      <c r="UXN24" s="576" t="s">
        <v>1132</v>
      </c>
      <c r="UXO24" s="576" t="s">
        <v>1132</v>
      </c>
      <c r="UXP24" s="576" t="s">
        <v>1132</v>
      </c>
      <c r="UXQ24" s="576" t="s">
        <v>1132</v>
      </c>
      <c r="UXR24" s="576" t="s">
        <v>1132</v>
      </c>
      <c r="UXS24" s="576" t="s">
        <v>1132</v>
      </c>
      <c r="UXT24" s="576" t="s">
        <v>1132</v>
      </c>
      <c r="UXU24" s="576" t="s">
        <v>1132</v>
      </c>
      <c r="UXV24" s="576" t="s">
        <v>1132</v>
      </c>
      <c r="UXW24" s="576" t="s">
        <v>1132</v>
      </c>
      <c r="UXX24" s="576" t="s">
        <v>1132</v>
      </c>
      <c r="UXY24" s="576" t="s">
        <v>1132</v>
      </c>
      <c r="UXZ24" s="576" t="s">
        <v>1132</v>
      </c>
      <c r="UYA24" s="576" t="s">
        <v>1132</v>
      </c>
      <c r="UYB24" s="576" t="s">
        <v>1132</v>
      </c>
      <c r="UYC24" s="576" t="s">
        <v>1132</v>
      </c>
      <c r="UYD24" s="576" t="s">
        <v>1132</v>
      </c>
      <c r="UYE24" s="576" t="s">
        <v>1132</v>
      </c>
      <c r="UYF24" s="576" t="s">
        <v>1132</v>
      </c>
      <c r="UYG24" s="576" t="s">
        <v>1132</v>
      </c>
      <c r="UYH24" s="576" t="s">
        <v>1132</v>
      </c>
      <c r="UYI24" s="576" t="s">
        <v>1132</v>
      </c>
      <c r="UYJ24" s="576" t="s">
        <v>1132</v>
      </c>
      <c r="UYK24" s="576" t="s">
        <v>1132</v>
      </c>
      <c r="UYL24" s="576" t="s">
        <v>1132</v>
      </c>
      <c r="UYM24" s="576" t="s">
        <v>1132</v>
      </c>
      <c r="UYN24" s="576" t="s">
        <v>1132</v>
      </c>
      <c r="UYO24" s="576" t="s">
        <v>1132</v>
      </c>
      <c r="UYP24" s="576" t="s">
        <v>1132</v>
      </c>
      <c r="UYQ24" s="576" t="s">
        <v>1132</v>
      </c>
      <c r="UYR24" s="576" t="s">
        <v>1132</v>
      </c>
      <c r="UYS24" s="576" t="s">
        <v>1132</v>
      </c>
      <c r="UYT24" s="576" t="s">
        <v>1132</v>
      </c>
      <c r="UYU24" s="576" t="s">
        <v>1132</v>
      </c>
      <c r="UYV24" s="576" t="s">
        <v>1132</v>
      </c>
      <c r="UYW24" s="576" t="s">
        <v>1132</v>
      </c>
      <c r="UYX24" s="576" t="s">
        <v>1132</v>
      </c>
      <c r="UYY24" s="576" t="s">
        <v>1132</v>
      </c>
      <c r="UYZ24" s="576" t="s">
        <v>1132</v>
      </c>
      <c r="UZA24" s="576" t="s">
        <v>1132</v>
      </c>
      <c r="UZB24" s="576" t="s">
        <v>1132</v>
      </c>
      <c r="UZC24" s="576" t="s">
        <v>1132</v>
      </c>
      <c r="UZD24" s="576" t="s">
        <v>1132</v>
      </c>
      <c r="UZE24" s="576" t="s">
        <v>1132</v>
      </c>
      <c r="UZF24" s="576" t="s">
        <v>1132</v>
      </c>
      <c r="UZG24" s="576" t="s">
        <v>1132</v>
      </c>
      <c r="UZH24" s="576" t="s">
        <v>1132</v>
      </c>
      <c r="UZI24" s="576" t="s">
        <v>1132</v>
      </c>
      <c r="UZJ24" s="576" t="s">
        <v>1132</v>
      </c>
      <c r="UZK24" s="576" t="s">
        <v>1132</v>
      </c>
      <c r="UZL24" s="576" t="s">
        <v>1132</v>
      </c>
      <c r="UZM24" s="576" t="s">
        <v>1132</v>
      </c>
      <c r="UZN24" s="576" t="s">
        <v>1132</v>
      </c>
      <c r="UZO24" s="576" t="s">
        <v>1132</v>
      </c>
      <c r="UZP24" s="576" t="s">
        <v>1132</v>
      </c>
      <c r="UZQ24" s="576" t="s">
        <v>1132</v>
      </c>
      <c r="UZR24" s="576" t="s">
        <v>1132</v>
      </c>
      <c r="UZS24" s="576" t="s">
        <v>1132</v>
      </c>
      <c r="UZT24" s="576" t="s">
        <v>1132</v>
      </c>
      <c r="UZU24" s="576" t="s">
        <v>1132</v>
      </c>
      <c r="UZV24" s="576" t="s">
        <v>1132</v>
      </c>
      <c r="UZW24" s="576" t="s">
        <v>1132</v>
      </c>
      <c r="UZX24" s="576" t="s">
        <v>1132</v>
      </c>
      <c r="UZY24" s="576" t="s">
        <v>1132</v>
      </c>
      <c r="UZZ24" s="576" t="s">
        <v>1132</v>
      </c>
      <c r="VAA24" s="576" t="s">
        <v>1132</v>
      </c>
      <c r="VAB24" s="576" t="s">
        <v>1132</v>
      </c>
      <c r="VAC24" s="576" t="s">
        <v>1132</v>
      </c>
      <c r="VAD24" s="576" t="s">
        <v>1132</v>
      </c>
      <c r="VAE24" s="576" t="s">
        <v>1132</v>
      </c>
      <c r="VAF24" s="576" t="s">
        <v>1132</v>
      </c>
      <c r="VAG24" s="576" t="s">
        <v>1132</v>
      </c>
      <c r="VAH24" s="576" t="s">
        <v>1132</v>
      </c>
      <c r="VAI24" s="576" t="s">
        <v>1132</v>
      </c>
      <c r="VAJ24" s="576" t="s">
        <v>1132</v>
      </c>
      <c r="VAK24" s="576" t="s">
        <v>1132</v>
      </c>
      <c r="VAL24" s="576" t="s">
        <v>1132</v>
      </c>
      <c r="VAM24" s="576" t="s">
        <v>1132</v>
      </c>
      <c r="VAN24" s="576" t="s">
        <v>1132</v>
      </c>
      <c r="VAO24" s="576" t="s">
        <v>1132</v>
      </c>
      <c r="VAP24" s="576" t="s">
        <v>1132</v>
      </c>
      <c r="VAQ24" s="576" t="s">
        <v>1132</v>
      </c>
      <c r="VAR24" s="576" t="s">
        <v>1132</v>
      </c>
      <c r="VAS24" s="576" t="s">
        <v>1132</v>
      </c>
      <c r="VAT24" s="576" t="s">
        <v>1132</v>
      </c>
      <c r="VAU24" s="576" t="s">
        <v>1132</v>
      </c>
      <c r="VAV24" s="576" t="s">
        <v>1132</v>
      </c>
      <c r="VAW24" s="576" t="s">
        <v>1132</v>
      </c>
      <c r="VAX24" s="576" t="s">
        <v>1132</v>
      </c>
      <c r="VAY24" s="576" t="s">
        <v>1132</v>
      </c>
      <c r="VAZ24" s="576" t="s">
        <v>1132</v>
      </c>
      <c r="VBA24" s="576" t="s">
        <v>1132</v>
      </c>
      <c r="VBB24" s="576" t="s">
        <v>1132</v>
      </c>
      <c r="VBC24" s="576" t="s">
        <v>1132</v>
      </c>
      <c r="VBD24" s="576" t="s">
        <v>1132</v>
      </c>
      <c r="VBE24" s="576" t="s">
        <v>1132</v>
      </c>
      <c r="VBF24" s="576" t="s">
        <v>1132</v>
      </c>
      <c r="VBG24" s="576" t="s">
        <v>1132</v>
      </c>
      <c r="VBH24" s="576" t="s">
        <v>1132</v>
      </c>
      <c r="VBI24" s="576" t="s">
        <v>1132</v>
      </c>
      <c r="VBJ24" s="576" t="s">
        <v>1132</v>
      </c>
      <c r="VBK24" s="576" t="s">
        <v>1132</v>
      </c>
      <c r="VBL24" s="576" t="s">
        <v>1132</v>
      </c>
      <c r="VBM24" s="576" t="s">
        <v>1132</v>
      </c>
      <c r="VBN24" s="576" t="s">
        <v>1132</v>
      </c>
      <c r="VBO24" s="576" t="s">
        <v>1132</v>
      </c>
      <c r="VBP24" s="576" t="s">
        <v>1132</v>
      </c>
      <c r="VBQ24" s="576" t="s">
        <v>1132</v>
      </c>
      <c r="VBR24" s="576" t="s">
        <v>1132</v>
      </c>
      <c r="VBS24" s="576" t="s">
        <v>1132</v>
      </c>
      <c r="VBT24" s="576" t="s">
        <v>1132</v>
      </c>
      <c r="VBU24" s="576" t="s">
        <v>1132</v>
      </c>
      <c r="VBV24" s="576" t="s">
        <v>1132</v>
      </c>
      <c r="VBW24" s="576" t="s">
        <v>1132</v>
      </c>
      <c r="VBX24" s="576" t="s">
        <v>1132</v>
      </c>
      <c r="VBY24" s="576" t="s">
        <v>1132</v>
      </c>
      <c r="VBZ24" s="576" t="s">
        <v>1132</v>
      </c>
      <c r="VCA24" s="576" t="s">
        <v>1132</v>
      </c>
      <c r="VCB24" s="576" t="s">
        <v>1132</v>
      </c>
      <c r="VCC24" s="576" t="s">
        <v>1132</v>
      </c>
      <c r="VCD24" s="576" t="s">
        <v>1132</v>
      </c>
      <c r="VCE24" s="576" t="s">
        <v>1132</v>
      </c>
      <c r="VCF24" s="576" t="s">
        <v>1132</v>
      </c>
      <c r="VCG24" s="576" t="s">
        <v>1132</v>
      </c>
      <c r="VCH24" s="576" t="s">
        <v>1132</v>
      </c>
      <c r="VCI24" s="576" t="s">
        <v>1132</v>
      </c>
      <c r="VCJ24" s="576" t="s">
        <v>1132</v>
      </c>
      <c r="VCK24" s="576" t="s">
        <v>1132</v>
      </c>
      <c r="VCL24" s="576" t="s">
        <v>1132</v>
      </c>
      <c r="VCM24" s="576" t="s">
        <v>1132</v>
      </c>
      <c r="VCN24" s="576" t="s">
        <v>1132</v>
      </c>
      <c r="VCO24" s="576" t="s">
        <v>1132</v>
      </c>
      <c r="VCP24" s="576" t="s">
        <v>1132</v>
      </c>
      <c r="VCQ24" s="576" t="s">
        <v>1132</v>
      </c>
      <c r="VCR24" s="576" t="s">
        <v>1132</v>
      </c>
      <c r="VCS24" s="576" t="s">
        <v>1132</v>
      </c>
      <c r="VCT24" s="576" t="s">
        <v>1132</v>
      </c>
      <c r="VCU24" s="576" t="s">
        <v>1132</v>
      </c>
      <c r="VCV24" s="576" t="s">
        <v>1132</v>
      </c>
      <c r="VCW24" s="576" t="s">
        <v>1132</v>
      </c>
      <c r="VCX24" s="576" t="s">
        <v>1132</v>
      </c>
      <c r="VCY24" s="576" t="s">
        <v>1132</v>
      </c>
      <c r="VCZ24" s="576" t="s">
        <v>1132</v>
      </c>
      <c r="VDA24" s="576" t="s">
        <v>1132</v>
      </c>
      <c r="VDB24" s="576" t="s">
        <v>1132</v>
      </c>
      <c r="VDC24" s="576" t="s">
        <v>1132</v>
      </c>
      <c r="VDD24" s="576" t="s">
        <v>1132</v>
      </c>
      <c r="VDE24" s="576" t="s">
        <v>1132</v>
      </c>
      <c r="VDF24" s="576" t="s">
        <v>1132</v>
      </c>
      <c r="VDG24" s="576" t="s">
        <v>1132</v>
      </c>
      <c r="VDH24" s="576" t="s">
        <v>1132</v>
      </c>
      <c r="VDI24" s="576" t="s">
        <v>1132</v>
      </c>
      <c r="VDJ24" s="576" t="s">
        <v>1132</v>
      </c>
      <c r="VDK24" s="576" t="s">
        <v>1132</v>
      </c>
      <c r="VDL24" s="576" t="s">
        <v>1132</v>
      </c>
      <c r="VDM24" s="576" t="s">
        <v>1132</v>
      </c>
      <c r="VDN24" s="576" t="s">
        <v>1132</v>
      </c>
      <c r="VDO24" s="576" t="s">
        <v>1132</v>
      </c>
      <c r="VDP24" s="576" t="s">
        <v>1132</v>
      </c>
      <c r="VDQ24" s="576" t="s">
        <v>1132</v>
      </c>
      <c r="VDR24" s="576" t="s">
        <v>1132</v>
      </c>
      <c r="VDS24" s="576" t="s">
        <v>1132</v>
      </c>
      <c r="VDT24" s="576" t="s">
        <v>1132</v>
      </c>
      <c r="VDU24" s="576" t="s">
        <v>1132</v>
      </c>
      <c r="VDV24" s="576" t="s">
        <v>1132</v>
      </c>
      <c r="VDW24" s="576" t="s">
        <v>1132</v>
      </c>
      <c r="VDX24" s="576" t="s">
        <v>1132</v>
      </c>
      <c r="VDY24" s="576" t="s">
        <v>1132</v>
      </c>
      <c r="VDZ24" s="576" t="s">
        <v>1132</v>
      </c>
      <c r="VEA24" s="576" t="s">
        <v>1132</v>
      </c>
      <c r="VEB24" s="576" t="s">
        <v>1132</v>
      </c>
      <c r="VEC24" s="576" t="s">
        <v>1132</v>
      </c>
      <c r="VED24" s="576" t="s">
        <v>1132</v>
      </c>
      <c r="VEE24" s="576" t="s">
        <v>1132</v>
      </c>
      <c r="VEF24" s="576" t="s">
        <v>1132</v>
      </c>
      <c r="VEG24" s="576" t="s">
        <v>1132</v>
      </c>
      <c r="VEH24" s="576" t="s">
        <v>1132</v>
      </c>
      <c r="VEI24" s="576" t="s">
        <v>1132</v>
      </c>
      <c r="VEJ24" s="576" t="s">
        <v>1132</v>
      </c>
      <c r="VEK24" s="576" t="s">
        <v>1132</v>
      </c>
      <c r="VEL24" s="576" t="s">
        <v>1132</v>
      </c>
      <c r="VEM24" s="576" t="s">
        <v>1132</v>
      </c>
      <c r="VEN24" s="576" t="s">
        <v>1132</v>
      </c>
      <c r="VEO24" s="576" t="s">
        <v>1132</v>
      </c>
      <c r="VEP24" s="576" t="s">
        <v>1132</v>
      </c>
      <c r="VEQ24" s="576" t="s">
        <v>1132</v>
      </c>
      <c r="VER24" s="576" t="s">
        <v>1132</v>
      </c>
      <c r="VES24" s="576" t="s">
        <v>1132</v>
      </c>
      <c r="VET24" s="576" t="s">
        <v>1132</v>
      </c>
      <c r="VEU24" s="576" t="s">
        <v>1132</v>
      </c>
      <c r="VEV24" s="576" t="s">
        <v>1132</v>
      </c>
      <c r="VEW24" s="576" t="s">
        <v>1132</v>
      </c>
      <c r="VEX24" s="576" t="s">
        <v>1132</v>
      </c>
      <c r="VEY24" s="576" t="s">
        <v>1132</v>
      </c>
      <c r="VEZ24" s="576" t="s">
        <v>1132</v>
      </c>
      <c r="VFA24" s="576" t="s">
        <v>1132</v>
      </c>
      <c r="VFB24" s="576" t="s">
        <v>1132</v>
      </c>
      <c r="VFC24" s="576" t="s">
        <v>1132</v>
      </c>
      <c r="VFD24" s="576" t="s">
        <v>1132</v>
      </c>
      <c r="VFE24" s="576" t="s">
        <v>1132</v>
      </c>
      <c r="VFF24" s="576" t="s">
        <v>1132</v>
      </c>
      <c r="VFG24" s="576" t="s">
        <v>1132</v>
      </c>
      <c r="VFH24" s="576" t="s">
        <v>1132</v>
      </c>
      <c r="VFI24" s="576" t="s">
        <v>1132</v>
      </c>
      <c r="VFJ24" s="576" t="s">
        <v>1132</v>
      </c>
      <c r="VFK24" s="576" t="s">
        <v>1132</v>
      </c>
      <c r="VFL24" s="576" t="s">
        <v>1132</v>
      </c>
      <c r="VFM24" s="576" t="s">
        <v>1132</v>
      </c>
      <c r="VFN24" s="576" t="s">
        <v>1132</v>
      </c>
      <c r="VFO24" s="576" t="s">
        <v>1132</v>
      </c>
      <c r="VFP24" s="576" t="s">
        <v>1132</v>
      </c>
      <c r="VFQ24" s="576" t="s">
        <v>1132</v>
      </c>
      <c r="VFR24" s="576" t="s">
        <v>1132</v>
      </c>
      <c r="VFS24" s="576" t="s">
        <v>1132</v>
      </c>
      <c r="VFT24" s="576" t="s">
        <v>1132</v>
      </c>
      <c r="VFU24" s="576" t="s">
        <v>1132</v>
      </c>
      <c r="VFV24" s="576" t="s">
        <v>1132</v>
      </c>
      <c r="VFW24" s="576" t="s">
        <v>1132</v>
      </c>
      <c r="VFX24" s="576" t="s">
        <v>1132</v>
      </c>
      <c r="VFY24" s="576" t="s">
        <v>1132</v>
      </c>
      <c r="VFZ24" s="576" t="s">
        <v>1132</v>
      </c>
      <c r="VGA24" s="576" t="s">
        <v>1132</v>
      </c>
      <c r="VGB24" s="576" t="s">
        <v>1132</v>
      </c>
      <c r="VGC24" s="576" t="s">
        <v>1132</v>
      </c>
      <c r="VGD24" s="576" t="s">
        <v>1132</v>
      </c>
      <c r="VGE24" s="576" t="s">
        <v>1132</v>
      </c>
      <c r="VGF24" s="576" t="s">
        <v>1132</v>
      </c>
      <c r="VGG24" s="576" t="s">
        <v>1132</v>
      </c>
      <c r="VGH24" s="576" t="s">
        <v>1132</v>
      </c>
      <c r="VGI24" s="576" t="s">
        <v>1132</v>
      </c>
      <c r="VGJ24" s="576" t="s">
        <v>1132</v>
      </c>
      <c r="VGK24" s="576" t="s">
        <v>1132</v>
      </c>
      <c r="VGL24" s="576" t="s">
        <v>1132</v>
      </c>
      <c r="VGM24" s="576" t="s">
        <v>1132</v>
      </c>
      <c r="VGN24" s="576" t="s">
        <v>1132</v>
      </c>
      <c r="VGO24" s="576" t="s">
        <v>1132</v>
      </c>
      <c r="VGP24" s="576" t="s">
        <v>1132</v>
      </c>
      <c r="VGQ24" s="576" t="s">
        <v>1132</v>
      </c>
      <c r="VGR24" s="576" t="s">
        <v>1132</v>
      </c>
      <c r="VGS24" s="576" t="s">
        <v>1132</v>
      </c>
      <c r="VGT24" s="576" t="s">
        <v>1132</v>
      </c>
      <c r="VGU24" s="576" t="s">
        <v>1132</v>
      </c>
      <c r="VGV24" s="576" t="s">
        <v>1132</v>
      </c>
      <c r="VGW24" s="576" t="s">
        <v>1132</v>
      </c>
      <c r="VGX24" s="576" t="s">
        <v>1132</v>
      </c>
      <c r="VGY24" s="576" t="s">
        <v>1132</v>
      </c>
      <c r="VGZ24" s="576" t="s">
        <v>1132</v>
      </c>
      <c r="VHA24" s="576" t="s">
        <v>1132</v>
      </c>
      <c r="VHB24" s="576" t="s">
        <v>1132</v>
      </c>
      <c r="VHC24" s="576" t="s">
        <v>1132</v>
      </c>
      <c r="VHD24" s="576" t="s">
        <v>1132</v>
      </c>
      <c r="VHE24" s="576" t="s">
        <v>1132</v>
      </c>
      <c r="VHF24" s="576" t="s">
        <v>1132</v>
      </c>
      <c r="VHG24" s="576" t="s">
        <v>1132</v>
      </c>
      <c r="VHH24" s="576" t="s">
        <v>1132</v>
      </c>
      <c r="VHI24" s="576" t="s">
        <v>1132</v>
      </c>
      <c r="VHJ24" s="576" t="s">
        <v>1132</v>
      </c>
      <c r="VHK24" s="576" t="s">
        <v>1132</v>
      </c>
      <c r="VHL24" s="576" t="s">
        <v>1132</v>
      </c>
      <c r="VHM24" s="576" t="s">
        <v>1132</v>
      </c>
      <c r="VHN24" s="576" t="s">
        <v>1132</v>
      </c>
      <c r="VHO24" s="576" t="s">
        <v>1132</v>
      </c>
      <c r="VHP24" s="576" t="s">
        <v>1132</v>
      </c>
      <c r="VHQ24" s="576" t="s">
        <v>1132</v>
      </c>
      <c r="VHR24" s="576" t="s">
        <v>1132</v>
      </c>
      <c r="VHS24" s="576" t="s">
        <v>1132</v>
      </c>
      <c r="VHT24" s="576" t="s">
        <v>1132</v>
      </c>
      <c r="VHU24" s="576" t="s">
        <v>1132</v>
      </c>
      <c r="VHV24" s="576" t="s">
        <v>1132</v>
      </c>
      <c r="VHW24" s="576" t="s">
        <v>1132</v>
      </c>
      <c r="VHX24" s="576" t="s">
        <v>1132</v>
      </c>
      <c r="VHY24" s="576" t="s">
        <v>1132</v>
      </c>
      <c r="VHZ24" s="576" t="s">
        <v>1132</v>
      </c>
      <c r="VIA24" s="576" t="s">
        <v>1132</v>
      </c>
      <c r="VIB24" s="576" t="s">
        <v>1132</v>
      </c>
      <c r="VIC24" s="576" t="s">
        <v>1132</v>
      </c>
      <c r="VID24" s="576" t="s">
        <v>1132</v>
      </c>
      <c r="VIE24" s="576" t="s">
        <v>1132</v>
      </c>
      <c r="VIF24" s="576" t="s">
        <v>1132</v>
      </c>
      <c r="VIG24" s="576" t="s">
        <v>1132</v>
      </c>
      <c r="VIH24" s="576" t="s">
        <v>1132</v>
      </c>
      <c r="VII24" s="576" t="s">
        <v>1132</v>
      </c>
      <c r="VIJ24" s="576" t="s">
        <v>1132</v>
      </c>
      <c r="VIK24" s="576" t="s">
        <v>1132</v>
      </c>
      <c r="VIL24" s="576" t="s">
        <v>1132</v>
      </c>
      <c r="VIM24" s="576" t="s">
        <v>1132</v>
      </c>
      <c r="VIN24" s="576" t="s">
        <v>1132</v>
      </c>
      <c r="VIO24" s="576" t="s">
        <v>1132</v>
      </c>
      <c r="VIP24" s="576" t="s">
        <v>1132</v>
      </c>
      <c r="VIQ24" s="576" t="s">
        <v>1132</v>
      </c>
      <c r="VIR24" s="576" t="s">
        <v>1132</v>
      </c>
      <c r="VIS24" s="576" t="s">
        <v>1132</v>
      </c>
      <c r="VIT24" s="576" t="s">
        <v>1132</v>
      </c>
      <c r="VIU24" s="576" t="s">
        <v>1132</v>
      </c>
      <c r="VIV24" s="576" t="s">
        <v>1132</v>
      </c>
      <c r="VIW24" s="576" t="s">
        <v>1132</v>
      </c>
      <c r="VIX24" s="576" t="s">
        <v>1132</v>
      </c>
      <c r="VIY24" s="576" t="s">
        <v>1132</v>
      </c>
      <c r="VIZ24" s="576" t="s">
        <v>1132</v>
      </c>
      <c r="VJA24" s="576" t="s">
        <v>1132</v>
      </c>
      <c r="VJB24" s="576" t="s">
        <v>1132</v>
      </c>
      <c r="VJC24" s="576" t="s">
        <v>1132</v>
      </c>
      <c r="VJD24" s="576" t="s">
        <v>1132</v>
      </c>
      <c r="VJE24" s="576" t="s">
        <v>1132</v>
      </c>
      <c r="VJF24" s="576" t="s">
        <v>1132</v>
      </c>
      <c r="VJG24" s="576" t="s">
        <v>1132</v>
      </c>
      <c r="VJH24" s="576" t="s">
        <v>1132</v>
      </c>
      <c r="VJI24" s="576" t="s">
        <v>1132</v>
      </c>
      <c r="VJJ24" s="576" t="s">
        <v>1132</v>
      </c>
      <c r="VJK24" s="576" t="s">
        <v>1132</v>
      </c>
      <c r="VJL24" s="576" t="s">
        <v>1132</v>
      </c>
      <c r="VJM24" s="576" t="s">
        <v>1132</v>
      </c>
      <c r="VJN24" s="576" t="s">
        <v>1132</v>
      </c>
      <c r="VJO24" s="576" t="s">
        <v>1132</v>
      </c>
      <c r="VJP24" s="576" t="s">
        <v>1132</v>
      </c>
      <c r="VJQ24" s="576" t="s">
        <v>1132</v>
      </c>
      <c r="VJR24" s="576" t="s">
        <v>1132</v>
      </c>
      <c r="VJS24" s="576" t="s">
        <v>1132</v>
      </c>
      <c r="VJT24" s="576" t="s">
        <v>1132</v>
      </c>
      <c r="VJU24" s="576" t="s">
        <v>1132</v>
      </c>
      <c r="VJV24" s="576" t="s">
        <v>1132</v>
      </c>
      <c r="VJW24" s="576" t="s">
        <v>1132</v>
      </c>
      <c r="VJX24" s="576" t="s">
        <v>1132</v>
      </c>
      <c r="VJY24" s="576" t="s">
        <v>1132</v>
      </c>
      <c r="VJZ24" s="576" t="s">
        <v>1132</v>
      </c>
      <c r="VKA24" s="576" t="s">
        <v>1132</v>
      </c>
      <c r="VKB24" s="576" t="s">
        <v>1132</v>
      </c>
      <c r="VKC24" s="576" t="s">
        <v>1132</v>
      </c>
      <c r="VKD24" s="576" t="s">
        <v>1132</v>
      </c>
      <c r="VKE24" s="576" t="s">
        <v>1132</v>
      </c>
      <c r="VKF24" s="576" t="s">
        <v>1132</v>
      </c>
      <c r="VKG24" s="576" t="s">
        <v>1132</v>
      </c>
      <c r="VKH24" s="576" t="s">
        <v>1132</v>
      </c>
      <c r="VKI24" s="576" t="s">
        <v>1132</v>
      </c>
      <c r="VKJ24" s="576" t="s">
        <v>1132</v>
      </c>
      <c r="VKK24" s="576" t="s">
        <v>1132</v>
      </c>
      <c r="VKL24" s="576" t="s">
        <v>1132</v>
      </c>
      <c r="VKM24" s="576" t="s">
        <v>1132</v>
      </c>
      <c r="VKN24" s="576" t="s">
        <v>1132</v>
      </c>
      <c r="VKO24" s="576" t="s">
        <v>1132</v>
      </c>
      <c r="VKP24" s="576" t="s">
        <v>1132</v>
      </c>
      <c r="VKQ24" s="576" t="s">
        <v>1132</v>
      </c>
      <c r="VKR24" s="576" t="s">
        <v>1132</v>
      </c>
      <c r="VKS24" s="576" t="s">
        <v>1132</v>
      </c>
      <c r="VKT24" s="576" t="s">
        <v>1132</v>
      </c>
      <c r="VKU24" s="576" t="s">
        <v>1132</v>
      </c>
      <c r="VKV24" s="576" t="s">
        <v>1132</v>
      </c>
      <c r="VKW24" s="576" t="s">
        <v>1132</v>
      </c>
      <c r="VKX24" s="576" t="s">
        <v>1132</v>
      </c>
      <c r="VKY24" s="576" t="s">
        <v>1132</v>
      </c>
      <c r="VKZ24" s="576" t="s">
        <v>1132</v>
      </c>
      <c r="VLA24" s="576" t="s">
        <v>1132</v>
      </c>
      <c r="VLB24" s="576" t="s">
        <v>1132</v>
      </c>
      <c r="VLC24" s="576" t="s">
        <v>1132</v>
      </c>
      <c r="VLD24" s="576" t="s">
        <v>1132</v>
      </c>
      <c r="VLE24" s="576" t="s">
        <v>1132</v>
      </c>
      <c r="VLF24" s="576" t="s">
        <v>1132</v>
      </c>
      <c r="VLG24" s="576" t="s">
        <v>1132</v>
      </c>
      <c r="VLH24" s="576" t="s">
        <v>1132</v>
      </c>
      <c r="VLI24" s="576" t="s">
        <v>1132</v>
      </c>
      <c r="VLJ24" s="576" t="s">
        <v>1132</v>
      </c>
      <c r="VLK24" s="576" t="s">
        <v>1132</v>
      </c>
      <c r="VLL24" s="576" t="s">
        <v>1132</v>
      </c>
      <c r="VLM24" s="576" t="s">
        <v>1132</v>
      </c>
      <c r="VLN24" s="576" t="s">
        <v>1132</v>
      </c>
      <c r="VLO24" s="576" t="s">
        <v>1132</v>
      </c>
      <c r="VLP24" s="576" t="s">
        <v>1132</v>
      </c>
      <c r="VLQ24" s="576" t="s">
        <v>1132</v>
      </c>
      <c r="VLR24" s="576" t="s">
        <v>1132</v>
      </c>
      <c r="VLS24" s="576" t="s">
        <v>1132</v>
      </c>
      <c r="VLT24" s="576" t="s">
        <v>1132</v>
      </c>
      <c r="VLU24" s="576" t="s">
        <v>1132</v>
      </c>
      <c r="VLV24" s="576" t="s">
        <v>1132</v>
      </c>
      <c r="VLW24" s="576" t="s">
        <v>1132</v>
      </c>
      <c r="VLX24" s="576" t="s">
        <v>1132</v>
      </c>
      <c r="VLY24" s="576" t="s">
        <v>1132</v>
      </c>
      <c r="VLZ24" s="576" t="s">
        <v>1132</v>
      </c>
      <c r="VMA24" s="576" t="s">
        <v>1132</v>
      </c>
      <c r="VMB24" s="576" t="s">
        <v>1132</v>
      </c>
      <c r="VMC24" s="576" t="s">
        <v>1132</v>
      </c>
      <c r="VMD24" s="576" t="s">
        <v>1132</v>
      </c>
      <c r="VME24" s="576" t="s">
        <v>1132</v>
      </c>
      <c r="VMF24" s="576" t="s">
        <v>1132</v>
      </c>
      <c r="VMG24" s="576" t="s">
        <v>1132</v>
      </c>
      <c r="VMH24" s="576" t="s">
        <v>1132</v>
      </c>
      <c r="VMI24" s="576" t="s">
        <v>1132</v>
      </c>
      <c r="VMJ24" s="576" t="s">
        <v>1132</v>
      </c>
      <c r="VMK24" s="576" t="s">
        <v>1132</v>
      </c>
      <c r="VML24" s="576" t="s">
        <v>1132</v>
      </c>
      <c r="VMM24" s="576" t="s">
        <v>1132</v>
      </c>
      <c r="VMN24" s="576" t="s">
        <v>1132</v>
      </c>
      <c r="VMO24" s="576" t="s">
        <v>1132</v>
      </c>
      <c r="VMP24" s="576" t="s">
        <v>1132</v>
      </c>
      <c r="VMQ24" s="576" t="s">
        <v>1132</v>
      </c>
      <c r="VMR24" s="576" t="s">
        <v>1132</v>
      </c>
      <c r="VMS24" s="576" t="s">
        <v>1132</v>
      </c>
      <c r="VMT24" s="576" t="s">
        <v>1132</v>
      </c>
      <c r="VMU24" s="576" t="s">
        <v>1132</v>
      </c>
      <c r="VMV24" s="576" t="s">
        <v>1132</v>
      </c>
      <c r="VMW24" s="576" t="s">
        <v>1132</v>
      </c>
      <c r="VMX24" s="576" t="s">
        <v>1132</v>
      </c>
      <c r="VMY24" s="576" t="s">
        <v>1132</v>
      </c>
      <c r="VMZ24" s="576" t="s">
        <v>1132</v>
      </c>
      <c r="VNA24" s="576" t="s">
        <v>1132</v>
      </c>
      <c r="VNB24" s="576" t="s">
        <v>1132</v>
      </c>
      <c r="VNC24" s="576" t="s">
        <v>1132</v>
      </c>
      <c r="VND24" s="576" t="s">
        <v>1132</v>
      </c>
      <c r="VNE24" s="576" t="s">
        <v>1132</v>
      </c>
      <c r="VNF24" s="576" t="s">
        <v>1132</v>
      </c>
      <c r="VNG24" s="576" t="s">
        <v>1132</v>
      </c>
      <c r="VNH24" s="576" t="s">
        <v>1132</v>
      </c>
      <c r="VNI24" s="576" t="s">
        <v>1132</v>
      </c>
      <c r="VNJ24" s="576" t="s">
        <v>1132</v>
      </c>
      <c r="VNK24" s="576" t="s">
        <v>1132</v>
      </c>
      <c r="VNL24" s="576" t="s">
        <v>1132</v>
      </c>
      <c r="VNM24" s="576" t="s">
        <v>1132</v>
      </c>
      <c r="VNN24" s="576" t="s">
        <v>1132</v>
      </c>
      <c r="VNO24" s="576" t="s">
        <v>1132</v>
      </c>
      <c r="VNP24" s="576" t="s">
        <v>1132</v>
      </c>
      <c r="VNQ24" s="576" t="s">
        <v>1132</v>
      </c>
      <c r="VNR24" s="576" t="s">
        <v>1132</v>
      </c>
      <c r="VNS24" s="576" t="s">
        <v>1132</v>
      </c>
      <c r="VNT24" s="576" t="s">
        <v>1132</v>
      </c>
      <c r="VNU24" s="576" t="s">
        <v>1132</v>
      </c>
      <c r="VNV24" s="576" t="s">
        <v>1132</v>
      </c>
      <c r="VNW24" s="576" t="s">
        <v>1132</v>
      </c>
      <c r="VNX24" s="576" t="s">
        <v>1132</v>
      </c>
      <c r="VNY24" s="576" t="s">
        <v>1132</v>
      </c>
      <c r="VNZ24" s="576" t="s">
        <v>1132</v>
      </c>
      <c r="VOA24" s="576" t="s">
        <v>1132</v>
      </c>
      <c r="VOB24" s="576" t="s">
        <v>1132</v>
      </c>
      <c r="VOC24" s="576" t="s">
        <v>1132</v>
      </c>
      <c r="VOD24" s="576" t="s">
        <v>1132</v>
      </c>
      <c r="VOE24" s="576" t="s">
        <v>1132</v>
      </c>
      <c r="VOF24" s="576" t="s">
        <v>1132</v>
      </c>
      <c r="VOG24" s="576" t="s">
        <v>1132</v>
      </c>
      <c r="VOH24" s="576" t="s">
        <v>1132</v>
      </c>
      <c r="VOI24" s="576" t="s">
        <v>1132</v>
      </c>
      <c r="VOJ24" s="576" t="s">
        <v>1132</v>
      </c>
      <c r="VOK24" s="576" t="s">
        <v>1132</v>
      </c>
      <c r="VOL24" s="576" t="s">
        <v>1132</v>
      </c>
      <c r="VOM24" s="576" t="s">
        <v>1132</v>
      </c>
      <c r="VON24" s="576" t="s">
        <v>1132</v>
      </c>
      <c r="VOO24" s="576" t="s">
        <v>1132</v>
      </c>
      <c r="VOP24" s="576" t="s">
        <v>1132</v>
      </c>
      <c r="VOQ24" s="576" t="s">
        <v>1132</v>
      </c>
      <c r="VOR24" s="576" t="s">
        <v>1132</v>
      </c>
      <c r="VOS24" s="576" t="s">
        <v>1132</v>
      </c>
      <c r="VOT24" s="576" t="s">
        <v>1132</v>
      </c>
      <c r="VOU24" s="576" t="s">
        <v>1132</v>
      </c>
      <c r="VOV24" s="576" t="s">
        <v>1132</v>
      </c>
      <c r="VOW24" s="576" t="s">
        <v>1132</v>
      </c>
      <c r="VOX24" s="576" t="s">
        <v>1132</v>
      </c>
      <c r="VOY24" s="576" t="s">
        <v>1132</v>
      </c>
      <c r="VOZ24" s="576" t="s">
        <v>1132</v>
      </c>
      <c r="VPA24" s="576" t="s">
        <v>1132</v>
      </c>
      <c r="VPB24" s="576" t="s">
        <v>1132</v>
      </c>
      <c r="VPC24" s="576" t="s">
        <v>1132</v>
      </c>
      <c r="VPD24" s="576" t="s">
        <v>1132</v>
      </c>
      <c r="VPE24" s="576" t="s">
        <v>1132</v>
      </c>
      <c r="VPF24" s="576" t="s">
        <v>1132</v>
      </c>
      <c r="VPG24" s="576" t="s">
        <v>1132</v>
      </c>
      <c r="VPH24" s="576" t="s">
        <v>1132</v>
      </c>
      <c r="VPI24" s="576" t="s">
        <v>1132</v>
      </c>
      <c r="VPJ24" s="576" t="s">
        <v>1132</v>
      </c>
      <c r="VPK24" s="576" t="s">
        <v>1132</v>
      </c>
      <c r="VPL24" s="576" t="s">
        <v>1132</v>
      </c>
      <c r="VPM24" s="576" t="s">
        <v>1132</v>
      </c>
      <c r="VPN24" s="576" t="s">
        <v>1132</v>
      </c>
      <c r="VPO24" s="576" t="s">
        <v>1132</v>
      </c>
      <c r="VPP24" s="576" t="s">
        <v>1132</v>
      </c>
      <c r="VPQ24" s="576" t="s">
        <v>1132</v>
      </c>
      <c r="VPR24" s="576" t="s">
        <v>1132</v>
      </c>
      <c r="VPS24" s="576" t="s">
        <v>1132</v>
      </c>
      <c r="VPT24" s="576" t="s">
        <v>1132</v>
      </c>
      <c r="VPU24" s="576" t="s">
        <v>1132</v>
      </c>
      <c r="VPV24" s="576" t="s">
        <v>1132</v>
      </c>
      <c r="VPW24" s="576" t="s">
        <v>1132</v>
      </c>
      <c r="VPX24" s="576" t="s">
        <v>1132</v>
      </c>
      <c r="VPY24" s="576" t="s">
        <v>1132</v>
      </c>
      <c r="VPZ24" s="576" t="s">
        <v>1132</v>
      </c>
      <c r="VQA24" s="576" t="s">
        <v>1132</v>
      </c>
      <c r="VQB24" s="576" t="s">
        <v>1132</v>
      </c>
      <c r="VQC24" s="576" t="s">
        <v>1132</v>
      </c>
      <c r="VQD24" s="576" t="s">
        <v>1132</v>
      </c>
      <c r="VQE24" s="576" t="s">
        <v>1132</v>
      </c>
      <c r="VQF24" s="576" t="s">
        <v>1132</v>
      </c>
      <c r="VQG24" s="576" t="s">
        <v>1132</v>
      </c>
      <c r="VQH24" s="576" t="s">
        <v>1132</v>
      </c>
      <c r="VQI24" s="576" t="s">
        <v>1132</v>
      </c>
      <c r="VQJ24" s="576" t="s">
        <v>1132</v>
      </c>
      <c r="VQK24" s="576" t="s">
        <v>1132</v>
      </c>
      <c r="VQL24" s="576" t="s">
        <v>1132</v>
      </c>
      <c r="VQM24" s="576" t="s">
        <v>1132</v>
      </c>
      <c r="VQN24" s="576" t="s">
        <v>1132</v>
      </c>
      <c r="VQO24" s="576" t="s">
        <v>1132</v>
      </c>
      <c r="VQP24" s="576" t="s">
        <v>1132</v>
      </c>
      <c r="VQQ24" s="576" t="s">
        <v>1132</v>
      </c>
      <c r="VQR24" s="576" t="s">
        <v>1132</v>
      </c>
      <c r="VQS24" s="576" t="s">
        <v>1132</v>
      </c>
      <c r="VQT24" s="576" t="s">
        <v>1132</v>
      </c>
      <c r="VQU24" s="576" t="s">
        <v>1132</v>
      </c>
      <c r="VQV24" s="576" t="s">
        <v>1132</v>
      </c>
      <c r="VQW24" s="576" t="s">
        <v>1132</v>
      </c>
      <c r="VQX24" s="576" t="s">
        <v>1132</v>
      </c>
      <c r="VQY24" s="576" t="s">
        <v>1132</v>
      </c>
      <c r="VQZ24" s="576" t="s">
        <v>1132</v>
      </c>
      <c r="VRA24" s="576" t="s">
        <v>1132</v>
      </c>
      <c r="VRB24" s="576" t="s">
        <v>1132</v>
      </c>
      <c r="VRC24" s="576" t="s">
        <v>1132</v>
      </c>
      <c r="VRD24" s="576" t="s">
        <v>1132</v>
      </c>
      <c r="VRE24" s="576" t="s">
        <v>1132</v>
      </c>
      <c r="VRF24" s="576" t="s">
        <v>1132</v>
      </c>
      <c r="VRG24" s="576" t="s">
        <v>1132</v>
      </c>
      <c r="VRH24" s="576" t="s">
        <v>1132</v>
      </c>
      <c r="VRI24" s="576" t="s">
        <v>1132</v>
      </c>
      <c r="VRJ24" s="576" t="s">
        <v>1132</v>
      </c>
      <c r="VRK24" s="576" t="s">
        <v>1132</v>
      </c>
      <c r="VRL24" s="576" t="s">
        <v>1132</v>
      </c>
      <c r="VRM24" s="576" t="s">
        <v>1132</v>
      </c>
      <c r="VRN24" s="576" t="s">
        <v>1132</v>
      </c>
      <c r="VRO24" s="576" t="s">
        <v>1132</v>
      </c>
      <c r="VRP24" s="576" t="s">
        <v>1132</v>
      </c>
      <c r="VRQ24" s="576" t="s">
        <v>1132</v>
      </c>
      <c r="VRR24" s="576" t="s">
        <v>1132</v>
      </c>
      <c r="VRS24" s="576" t="s">
        <v>1132</v>
      </c>
      <c r="VRT24" s="576" t="s">
        <v>1132</v>
      </c>
      <c r="VRU24" s="576" t="s">
        <v>1132</v>
      </c>
      <c r="VRV24" s="576" t="s">
        <v>1132</v>
      </c>
      <c r="VRW24" s="576" t="s">
        <v>1132</v>
      </c>
      <c r="VRX24" s="576" t="s">
        <v>1132</v>
      </c>
      <c r="VRY24" s="576" t="s">
        <v>1132</v>
      </c>
      <c r="VRZ24" s="576" t="s">
        <v>1132</v>
      </c>
      <c r="VSA24" s="576" t="s">
        <v>1132</v>
      </c>
      <c r="VSB24" s="576" t="s">
        <v>1132</v>
      </c>
      <c r="VSC24" s="576" t="s">
        <v>1132</v>
      </c>
      <c r="VSD24" s="576" t="s">
        <v>1132</v>
      </c>
      <c r="VSE24" s="576" t="s">
        <v>1132</v>
      </c>
      <c r="VSF24" s="576" t="s">
        <v>1132</v>
      </c>
      <c r="VSG24" s="576" t="s">
        <v>1132</v>
      </c>
      <c r="VSH24" s="576" t="s">
        <v>1132</v>
      </c>
      <c r="VSI24" s="576" t="s">
        <v>1132</v>
      </c>
      <c r="VSJ24" s="576" t="s">
        <v>1132</v>
      </c>
      <c r="VSK24" s="576" t="s">
        <v>1132</v>
      </c>
      <c r="VSL24" s="576" t="s">
        <v>1132</v>
      </c>
      <c r="VSM24" s="576" t="s">
        <v>1132</v>
      </c>
      <c r="VSN24" s="576" t="s">
        <v>1132</v>
      </c>
      <c r="VSO24" s="576" t="s">
        <v>1132</v>
      </c>
      <c r="VSP24" s="576" t="s">
        <v>1132</v>
      </c>
      <c r="VSQ24" s="576" t="s">
        <v>1132</v>
      </c>
      <c r="VSR24" s="576" t="s">
        <v>1132</v>
      </c>
      <c r="VSS24" s="576" t="s">
        <v>1132</v>
      </c>
      <c r="VST24" s="576" t="s">
        <v>1132</v>
      </c>
      <c r="VSU24" s="576" t="s">
        <v>1132</v>
      </c>
      <c r="VSV24" s="576" t="s">
        <v>1132</v>
      </c>
      <c r="VSW24" s="576" t="s">
        <v>1132</v>
      </c>
      <c r="VSX24" s="576" t="s">
        <v>1132</v>
      </c>
      <c r="VSY24" s="576" t="s">
        <v>1132</v>
      </c>
      <c r="VSZ24" s="576" t="s">
        <v>1132</v>
      </c>
      <c r="VTA24" s="576" t="s">
        <v>1132</v>
      </c>
      <c r="VTB24" s="576" t="s">
        <v>1132</v>
      </c>
      <c r="VTC24" s="576" t="s">
        <v>1132</v>
      </c>
      <c r="VTD24" s="576" t="s">
        <v>1132</v>
      </c>
      <c r="VTE24" s="576" t="s">
        <v>1132</v>
      </c>
      <c r="VTF24" s="576" t="s">
        <v>1132</v>
      </c>
      <c r="VTG24" s="576" t="s">
        <v>1132</v>
      </c>
      <c r="VTH24" s="576" t="s">
        <v>1132</v>
      </c>
      <c r="VTI24" s="576" t="s">
        <v>1132</v>
      </c>
      <c r="VTJ24" s="576" t="s">
        <v>1132</v>
      </c>
      <c r="VTK24" s="576" t="s">
        <v>1132</v>
      </c>
      <c r="VTL24" s="576" t="s">
        <v>1132</v>
      </c>
      <c r="VTM24" s="576" t="s">
        <v>1132</v>
      </c>
      <c r="VTN24" s="576" t="s">
        <v>1132</v>
      </c>
      <c r="VTO24" s="576" t="s">
        <v>1132</v>
      </c>
      <c r="VTP24" s="576" t="s">
        <v>1132</v>
      </c>
      <c r="VTQ24" s="576" t="s">
        <v>1132</v>
      </c>
      <c r="VTR24" s="576" t="s">
        <v>1132</v>
      </c>
      <c r="VTS24" s="576" t="s">
        <v>1132</v>
      </c>
      <c r="VTT24" s="576" t="s">
        <v>1132</v>
      </c>
      <c r="VTU24" s="576" t="s">
        <v>1132</v>
      </c>
      <c r="VTV24" s="576" t="s">
        <v>1132</v>
      </c>
      <c r="VTW24" s="576" t="s">
        <v>1132</v>
      </c>
      <c r="VTX24" s="576" t="s">
        <v>1132</v>
      </c>
      <c r="VTY24" s="576" t="s">
        <v>1132</v>
      </c>
      <c r="VTZ24" s="576" t="s">
        <v>1132</v>
      </c>
      <c r="VUA24" s="576" t="s">
        <v>1132</v>
      </c>
      <c r="VUB24" s="576" t="s">
        <v>1132</v>
      </c>
      <c r="VUC24" s="576" t="s">
        <v>1132</v>
      </c>
      <c r="VUD24" s="576" t="s">
        <v>1132</v>
      </c>
      <c r="VUE24" s="576" t="s">
        <v>1132</v>
      </c>
      <c r="VUF24" s="576" t="s">
        <v>1132</v>
      </c>
      <c r="VUG24" s="576" t="s">
        <v>1132</v>
      </c>
      <c r="VUH24" s="576" t="s">
        <v>1132</v>
      </c>
      <c r="VUI24" s="576" t="s">
        <v>1132</v>
      </c>
      <c r="VUJ24" s="576" t="s">
        <v>1132</v>
      </c>
      <c r="VUK24" s="576" t="s">
        <v>1132</v>
      </c>
      <c r="VUL24" s="576" t="s">
        <v>1132</v>
      </c>
      <c r="VUM24" s="576" t="s">
        <v>1132</v>
      </c>
      <c r="VUN24" s="576" t="s">
        <v>1132</v>
      </c>
      <c r="VUO24" s="576" t="s">
        <v>1132</v>
      </c>
      <c r="VUP24" s="576" t="s">
        <v>1132</v>
      </c>
      <c r="VUQ24" s="576" t="s">
        <v>1132</v>
      </c>
      <c r="VUR24" s="576" t="s">
        <v>1132</v>
      </c>
      <c r="VUS24" s="576" t="s">
        <v>1132</v>
      </c>
      <c r="VUT24" s="576" t="s">
        <v>1132</v>
      </c>
      <c r="VUU24" s="576" t="s">
        <v>1132</v>
      </c>
      <c r="VUV24" s="576" t="s">
        <v>1132</v>
      </c>
      <c r="VUW24" s="576" t="s">
        <v>1132</v>
      </c>
      <c r="VUX24" s="576" t="s">
        <v>1132</v>
      </c>
      <c r="VUY24" s="576" t="s">
        <v>1132</v>
      </c>
      <c r="VUZ24" s="576" t="s">
        <v>1132</v>
      </c>
      <c r="VVA24" s="576" t="s">
        <v>1132</v>
      </c>
      <c r="VVB24" s="576" t="s">
        <v>1132</v>
      </c>
      <c r="VVC24" s="576" t="s">
        <v>1132</v>
      </c>
      <c r="VVD24" s="576" t="s">
        <v>1132</v>
      </c>
      <c r="VVE24" s="576" t="s">
        <v>1132</v>
      </c>
      <c r="VVF24" s="576" t="s">
        <v>1132</v>
      </c>
      <c r="VVG24" s="576" t="s">
        <v>1132</v>
      </c>
      <c r="VVH24" s="576" t="s">
        <v>1132</v>
      </c>
      <c r="VVI24" s="576" t="s">
        <v>1132</v>
      </c>
      <c r="VVJ24" s="576" t="s">
        <v>1132</v>
      </c>
      <c r="VVK24" s="576" t="s">
        <v>1132</v>
      </c>
      <c r="VVL24" s="576" t="s">
        <v>1132</v>
      </c>
      <c r="VVM24" s="576" t="s">
        <v>1132</v>
      </c>
      <c r="VVN24" s="576" t="s">
        <v>1132</v>
      </c>
      <c r="VVO24" s="576" t="s">
        <v>1132</v>
      </c>
      <c r="VVP24" s="576" t="s">
        <v>1132</v>
      </c>
      <c r="VVQ24" s="576" t="s">
        <v>1132</v>
      </c>
      <c r="VVR24" s="576" t="s">
        <v>1132</v>
      </c>
      <c r="VVS24" s="576" t="s">
        <v>1132</v>
      </c>
      <c r="VVT24" s="576" t="s">
        <v>1132</v>
      </c>
      <c r="VVU24" s="576" t="s">
        <v>1132</v>
      </c>
      <c r="VVV24" s="576" t="s">
        <v>1132</v>
      </c>
      <c r="VVW24" s="576" t="s">
        <v>1132</v>
      </c>
      <c r="VVX24" s="576" t="s">
        <v>1132</v>
      </c>
      <c r="VVY24" s="576" t="s">
        <v>1132</v>
      </c>
      <c r="VVZ24" s="576" t="s">
        <v>1132</v>
      </c>
      <c r="VWA24" s="576" t="s">
        <v>1132</v>
      </c>
      <c r="VWB24" s="576" t="s">
        <v>1132</v>
      </c>
      <c r="VWC24" s="576" t="s">
        <v>1132</v>
      </c>
      <c r="VWD24" s="576" t="s">
        <v>1132</v>
      </c>
      <c r="VWE24" s="576" t="s">
        <v>1132</v>
      </c>
      <c r="VWF24" s="576" t="s">
        <v>1132</v>
      </c>
      <c r="VWG24" s="576" t="s">
        <v>1132</v>
      </c>
      <c r="VWH24" s="576" t="s">
        <v>1132</v>
      </c>
      <c r="VWI24" s="576" t="s">
        <v>1132</v>
      </c>
      <c r="VWJ24" s="576" t="s">
        <v>1132</v>
      </c>
      <c r="VWK24" s="576" t="s">
        <v>1132</v>
      </c>
      <c r="VWL24" s="576" t="s">
        <v>1132</v>
      </c>
      <c r="VWM24" s="576" t="s">
        <v>1132</v>
      </c>
      <c r="VWN24" s="576" t="s">
        <v>1132</v>
      </c>
      <c r="VWO24" s="576" t="s">
        <v>1132</v>
      </c>
      <c r="VWP24" s="576" t="s">
        <v>1132</v>
      </c>
      <c r="VWQ24" s="576" t="s">
        <v>1132</v>
      </c>
      <c r="VWR24" s="576" t="s">
        <v>1132</v>
      </c>
      <c r="VWS24" s="576" t="s">
        <v>1132</v>
      </c>
      <c r="VWT24" s="576" t="s">
        <v>1132</v>
      </c>
      <c r="VWU24" s="576" t="s">
        <v>1132</v>
      </c>
      <c r="VWV24" s="576" t="s">
        <v>1132</v>
      </c>
      <c r="VWW24" s="576" t="s">
        <v>1132</v>
      </c>
      <c r="VWX24" s="576" t="s">
        <v>1132</v>
      </c>
      <c r="VWY24" s="576" t="s">
        <v>1132</v>
      </c>
      <c r="VWZ24" s="576" t="s">
        <v>1132</v>
      </c>
      <c r="VXA24" s="576" t="s">
        <v>1132</v>
      </c>
      <c r="VXB24" s="576" t="s">
        <v>1132</v>
      </c>
      <c r="VXC24" s="576" t="s">
        <v>1132</v>
      </c>
      <c r="VXD24" s="576" t="s">
        <v>1132</v>
      </c>
      <c r="VXE24" s="576" t="s">
        <v>1132</v>
      </c>
      <c r="VXF24" s="576" t="s">
        <v>1132</v>
      </c>
      <c r="VXG24" s="576" t="s">
        <v>1132</v>
      </c>
      <c r="VXH24" s="576" t="s">
        <v>1132</v>
      </c>
      <c r="VXI24" s="576" t="s">
        <v>1132</v>
      </c>
      <c r="VXJ24" s="576" t="s">
        <v>1132</v>
      </c>
      <c r="VXK24" s="576" t="s">
        <v>1132</v>
      </c>
      <c r="VXL24" s="576" t="s">
        <v>1132</v>
      </c>
      <c r="VXM24" s="576" t="s">
        <v>1132</v>
      </c>
      <c r="VXN24" s="576" t="s">
        <v>1132</v>
      </c>
      <c r="VXO24" s="576" t="s">
        <v>1132</v>
      </c>
      <c r="VXP24" s="576" t="s">
        <v>1132</v>
      </c>
      <c r="VXQ24" s="576" t="s">
        <v>1132</v>
      </c>
      <c r="VXR24" s="576" t="s">
        <v>1132</v>
      </c>
      <c r="VXS24" s="576" t="s">
        <v>1132</v>
      </c>
      <c r="VXT24" s="576" t="s">
        <v>1132</v>
      </c>
      <c r="VXU24" s="576" t="s">
        <v>1132</v>
      </c>
      <c r="VXV24" s="576" t="s">
        <v>1132</v>
      </c>
      <c r="VXW24" s="576" t="s">
        <v>1132</v>
      </c>
      <c r="VXX24" s="576" t="s">
        <v>1132</v>
      </c>
      <c r="VXY24" s="576" t="s">
        <v>1132</v>
      </c>
      <c r="VXZ24" s="576" t="s">
        <v>1132</v>
      </c>
      <c r="VYA24" s="576" t="s">
        <v>1132</v>
      </c>
      <c r="VYB24" s="576" t="s">
        <v>1132</v>
      </c>
      <c r="VYC24" s="576" t="s">
        <v>1132</v>
      </c>
      <c r="VYD24" s="576" t="s">
        <v>1132</v>
      </c>
      <c r="VYE24" s="576" t="s">
        <v>1132</v>
      </c>
      <c r="VYF24" s="576" t="s">
        <v>1132</v>
      </c>
      <c r="VYG24" s="576" t="s">
        <v>1132</v>
      </c>
      <c r="VYH24" s="576" t="s">
        <v>1132</v>
      </c>
      <c r="VYI24" s="576" t="s">
        <v>1132</v>
      </c>
      <c r="VYJ24" s="576" t="s">
        <v>1132</v>
      </c>
      <c r="VYK24" s="576" t="s">
        <v>1132</v>
      </c>
      <c r="VYL24" s="576" t="s">
        <v>1132</v>
      </c>
      <c r="VYM24" s="576" t="s">
        <v>1132</v>
      </c>
      <c r="VYN24" s="576" t="s">
        <v>1132</v>
      </c>
      <c r="VYO24" s="576" t="s">
        <v>1132</v>
      </c>
      <c r="VYP24" s="576" t="s">
        <v>1132</v>
      </c>
      <c r="VYQ24" s="576" t="s">
        <v>1132</v>
      </c>
      <c r="VYR24" s="576" t="s">
        <v>1132</v>
      </c>
      <c r="VYS24" s="576" t="s">
        <v>1132</v>
      </c>
      <c r="VYT24" s="576" t="s">
        <v>1132</v>
      </c>
      <c r="VYU24" s="576" t="s">
        <v>1132</v>
      </c>
      <c r="VYV24" s="576" t="s">
        <v>1132</v>
      </c>
      <c r="VYW24" s="576" t="s">
        <v>1132</v>
      </c>
      <c r="VYX24" s="576" t="s">
        <v>1132</v>
      </c>
      <c r="VYY24" s="576" t="s">
        <v>1132</v>
      </c>
      <c r="VYZ24" s="576" t="s">
        <v>1132</v>
      </c>
      <c r="VZA24" s="576" t="s">
        <v>1132</v>
      </c>
      <c r="VZB24" s="576" t="s">
        <v>1132</v>
      </c>
      <c r="VZC24" s="576" t="s">
        <v>1132</v>
      </c>
      <c r="VZD24" s="576" t="s">
        <v>1132</v>
      </c>
      <c r="VZE24" s="576" t="s">
        <v>1132</v>
      </c>
      <c r="VZF24" s="576" t="s">
        <v>1132</v>
      </c>
      <c r="VZG24" s="576" t="s">
        <v>1132</v>
      </c>
      <c r="VZH24" s="576" t="s">
        <v>1132</v>
      </c>
      <c r="VZI24" s="576" t="s">
        <v>1132</v>
      </c>
      <c r="VZJ24" s="576" t="s">
        <v>1132</v>
      </c>
      <c r="VZK24" s="576" t="s">
        <v>1132</v>
      </c>
      <c r="VZL24" s="576" t="s">
        <v>1132</v>
      </c>
      <c r="VZM24" s="576" t="s">
        <v>1132</v>
      </c>
      <c r="VZN24" s="576" t="s">
        <v>1132</v>
      </c>
      <c r="VZO24" s="576" t="s">
        <v>1132</v>
      </c>
      <c r="VZP24" s="576" t="s">
        <v>1132</v>
      </c>
      <c r="VZQ24" s="576" t="s">
        <v>1132</v>
      </c>
      <c r="VZR24" s="576" t="s">
        <v>1132</v>
      </c>
      <c r="VZS24" s="576" t="s">
        <v>1132</v>
      </c>
      <c r="VZT24" s="576" t="s">
        <v>1132</v>
      </c>
      <c r="VZU24" s="576" t="s">
        <v>1132</v>
      </c>
      <c r="VZV24" s="576" t="s">
        <v>1132</v>
      </c>
      <c r="VZW24" s="576" t="s">
        <v>1132</v>
      </c>
      <c r="VZX24" s="576" t="s">
        <v>1132</v>
      </c>
      <c r="VZY24" s="576" t="s">
        <v>1132</v>
      </c>
      <c r="VZZ24" s="576" t="s">
        <v>1132</v>
      </c>
      <c r="WAA24" s="576" t="s">
        <v>1132</v>
      </c>
      <c r="WAB24" s="576" t="s">
        <v>1132</v>
      </c>
      <c r="WAC24" s="576" t="s">
        <v>1132</v>
      </c>
      <c r="WAD24" s="576" t="s">
        <v>1132</v>
      </c>
      <c r="WAE24" s="576" t="s">
        <v>1132</v>
      </c>
      <c r="WAF24" s="576" t="s">
        <v>1132</v>
      </c>
      <c r="WAG24" s="576" t="s">
        <v>1132</v>
      </c>
      <c r="WAH24" s="576" t="s">
        <v>1132</v>
      </c>
      <c r="WAI24" s="576" t="s">
        <v>1132</v>
      </c>
      <c r="WAJ24" s="576" t="s">
        <v>1132</v>
      </c>
      <c r="WAK24" s="576" t="s">
        <v>1132</v>
      </c>
      <c r="WAL24" s="576" t="s">
        <v>1132</v>
      </c>
      <c r="WAM24" s="576" t="s">
        <v>1132</v>
      </c>
      <c r="WAN24" s="576" t="s">
        <v>1132</v>
      </c>
      <c r="WAO24" s="576" t="s">
        <v>1132</v>
      </c>
      <c r="WAP24" s="576" t="s">
        <v>1132</v>
      </c>
      <c r="WAQ24" s="576" t="s">
        <v>1132</v>
      </c>
      <c r="WAR24" s="576" t="s">
        <v>1132</v>
      </c>
      <c r="WAS24" s="576" t="s">
        <v>1132</v>
      </c>
      <c r="WAT24" s="576" t="s">
        <v>1132</v>
      </c>
      <c r="WAU24" s="576" t="s">
        <v>1132</v>
      </c>
      <c r="WAV24" s="576" t="s">
        <v>1132</v>
      </c>
      <c r="WAW24" s="576" t="s">
        <v>1132</v>
      </c>
      <c r="WAX24" s="576" t="s">
        <v>1132</v>
      </c>
      <c r="WAY24" s="576" t="s">
        <v>1132</v>
      </c>
      <c r="WAZ24" s="576" t="s">
        <v>1132</v>
      </c>
      <c r="WBA24" s="576" t="s">
        <v>1132</v>
      </c>
      <c r="WBB24" s="576" t="s">
        <v>1132</v>
      </c>
      <c r="WBC24" s="576" t="s">
        <v>1132</v>
      </c>
      <c r="WBD24" s="576" t="s">
        <v>1132</v>
      </c>
      <c r="WBE24" s="576" t="s">
        <v>1132</v>
      </c>
      <c r="WBF24" s="576" t="s">
        <v>1132</v>
      </c>
      <c r="WBG24" s="576" t="s">
        <v>1132</v>
      </c>
      <c r="WBH24" s="576" t="s">
        <v>1132</v>
      </c>
      <c r="WBI24" s="576" t="s">
        <v>1132</v>
      </c>
      <c r="WBJ24" s="576" t="s">
        <v>1132</v>
      </c>
      <c r="WBK24" s="576" t="s">
        <v>1132</v>
      </c>
      <c r="WBL24" s="576" t="s">
        <v>1132</v>
      </c>
      <c r="WBM24" s="576" t="s">
        <v>1132</v>
      </c>
      <c r="WBN24" s="576" t="s">
        <v>1132</v>
      </c>
      <c r="WBO24" s="576" t="s">
        <v>1132</v>
      </c>
      <c r="WBP24" s="576" t="s">
        <v>1132</v>
      </c>
      <c r="WBQ24" s="576" t="s">
        <v>1132</v>
      </c>
      <c r="WBR24" s="576" t="s">
        <v>1132</v>
      </c>
      <c r="WBS24" s="576" t="s">
        <v>1132</v>
      </c>
      <c r="WBT24" s="576" t="s">
        <v>1132</v>
      </c>
      <c r="WBU24" s="576" t="s">
        <v>1132</v>
      </c>
      <c r="WBV24" s="576" t="s">
        <v>1132</v>
      </c>
      <c r="WBW24" s="576" t="s">
        <v>1132</v>
      </c>
      <c r="WBX24" s="576" t="s">
        <v>1132</v>
      </c>
      <c r="WBY24" s="576" t="s">
        <v>1132</v>
      </c>
      <c r="WBZ24" s="576" t="s">
        <v>1132</v>
      </c>
      <c r="WCA24" s="576" t="s">
        <v>1132</v>
      </c>
      <c r="WCB24" s="576" t="s">
        <v>1132</v>
      </c>
      <c r="WCC24" s="576" t="s">
        <v>1132</v>
      </c>
      <c r="WCD24" s="576" t="s">
        <v>1132</v>
      </c>
      <c r="WCE24" s="576" t="s">
        <v>1132</v>
      </c>
      <c r="WCF24" s="576" t="s">
        <v>1132</v>
      </c>
      <c r="WCG24" s="576" t="s">
        <v>1132</v>
      </c>
      <c r="WCH24" s="576" t="s">
        <v>1132</v>
      </c>
      <c r="WCI24" s="576" t="s">
        <v>1132</v>
      </c>
      <c r="WCJ24" s="576" t="s">
        <v>1132</v>
      </c>
      <c r="WCK24" s="576" t="s">
        <v>1132</v>
      </c>
      <c r="WCL24" s="576" t="s">
        <v>1132</v>
      </c>
      <c r="WCM24" s="576" t="s">
        <v>1132</v>
      </c>
      <c r="WCN24" s="576" t="s">
        <v>1132</v>
      </c>
      <c r="WCO24" s="576" t="s">
        <v>1132</v>
      </c>
      <c r="WCP24" s="576" t="s">
        <v>1132</v>
      </c>
      <c r="WCQ24" s="576" t="s">
        <v>1132</v>
      </c>
      <c r="WCR24" s="576" t="s">
        <v>1132</v>
      </c>
      <c r="WCS24" s="576" t="s">
        <v>1132</v>
      </c>
      <c r="WCT24" s="576" t="s">
        <v>1132</v>
      </c>
      <c r="WCU24" s="576" t="s">
        <v>1132</v>
      </c>
      <c r="WCV24" s="576" t="s">
        <v>1132</v>
      </c>
      <c r="WCW24" s="576" t="s">
        <v>1132</v>
      </c>
      <c r="WCX24" s="576" t="s">
        <v>1132</v>
      </c>
      <c r="WCY24" s="576" t="s">
        <v>1132</v>
      </c>
      <c r="WCZ24" s="576" t="s">
        <v>1132</v>
      </c>
      <c r="WDA24" s="576" t="s">
        <v>1132</v>
      </c>
      <c r="WDB24" s="576" t="s">
        <v>1132</v>
      </c>
      <c r="WDC24" s="576" t="s">
        <v>1132</v>
      </c>
      <c r="WDD24" s="576" t="s">
        <v>1132</v>
      </c>
      <c r="WDE24" s="576" t="s">
        <v>1132</v>
      </c>
      <c r="WDF24" s="576" t="s">
        <v>1132</v>
      </c>
      <c r="WDG24" s="576" t="s">
        <v>1132</v>
      </c>
      <c r="WDH24" s="576" t="s">
        <v>1132</v>
      </c>
      <c r="WDI24" s="576" t="s">
        <v>1132</v>
      </c>
      <c r="WDJ24" s="576" t="s">
        <v>1132</v>
      </c>
      <c r="WDK24" s="576" t="s">
        <v>1132</v>
      </c>
      <c r="WDL24" s="576" t="s">
        <v>1132</v>
      </c>
      <c r="WDM24" s="576" t="s">
        <v>1132</v>
      </c>
      <c r="WDN24" s="576" t="s">
        <v>1132</v>
      </c>
      <c r="WDO24" s="576" t="s">
        <v>1132</v>
      </c>
      <c r="WDP24" s="576" t="s">
        <v>1132</v>
      </c>
      <c r="WDQ24" s="576" t="s">
        <v>1132</v>
      </c>
      <c r="WDR24" s="576" t="s">
        <v>1132</v>
      </c>
      <c r="WDS24" s="576" t="s">
        <v>1132</v>
      </c>
      <c r="WDT24" s="576" t="s">
        <v>1132</v>
      </c>
      <c r="WDU24" s="576" t="s">
        <v>1132</v>
      </c>
      <c r="WDV24" s="576" t="s">
        <v>1132</v>
      </c>
      <c r="WDW24" s="576" t="s">
        <v>1132</v>
      </c>
      <c r="WDX24" s="576" t="s">
        <v>1132</v>
      </c>
      <c r="WDY24" s="576" t="s">
        <v>1132</v>
      </c>
      <c r="WDZ24" s="576" t="s">
        <v>1132</v>
      </c>
      <c r="WEA24" s="576" t="s">
        <v>1132</v>
      </c>
      <c r="WEB24" s="576" t="s">
        <v>1132</v>
      </c>
      <c r="WEC24" s="576" t="s">
        <v>1132</v>
      </c>
      <c r="WED24" s="576" t="s">
        <v>1132</v>
      </c>
      <c r="WEE24" s="576" t="s">
        <v>1132</v>
      </c>
      <c r="WEF24" s="576" t="s">
        <v>1132</v>
      </c>
      <c r="WEG24" s="576" t="s">
        <v>1132</v>
      </c>
      <c r="WEH24" s="576" t="s">
        <v>1132</v>
      </c>
      <c r="WEI24" s="576" t="s">
        <v>1132</v>
      </c>
      <c r="WEJ24" s="576" t="s">
        <v>1132</v>
      </c>
      <c r="WEK24" s="576" t="s">
        <v>1132</v>
      </c>
      <c r="WEL24" s="576" t="s">
        <v>1132</v>
      </c>
      <c r="WEM24" s="576" t="s">
        <v>1132</v>
      </c>
      <c r="WEN24" s="576" t="s">
        <v>1132</v>
      </c>
      <c r="WEO24" s="576" t="s">
        <v>1132</v>
      </c>
      <c r="WEP24" s="576" t="s">
        <v>1132</v>
      </c>
      <c r="WEQ24" s="576" t="s">
        <v>1132</v>
      </c>
      <c r="WER24" s="576" t="s">
        <v>1132</v>
      </c>
      <c r="WES24" s="576" t="s">
        <v>1132</v>
      </c>
      <c r="WET24" s="576" t="s">
        <v>1132</v>
      </c>
      <c r="WEU24" s="576" t="s">
        <v>1132</v>
      </c>
      <c r="WEV24" s="576" t="s">
        <v>1132</v>
      </c>
      <c r="WEW24" s="576" t="s">
        <v>1132</v>
      </c>
      <c r="WEX24" s="576" t="s">
        <v>1132</v>
      </c>
      <c r="WEY24" s="576" t="s">
        <v>1132</v>
      </c>
      <c r="WEZ24" s="576" t="s">
        <v>1132</v>
      </c>
      <c r="WFA24" s="576" t="s">
        <v>1132</v>
      </c>
      <c r="WFB24" s="576" t="s">
        <v>1132</v>
      </c>
      <c r="WFC24" s="576" t="s">
        <v>1132</v>
      </c>
      <c r="WFD24" s="576" t="s">
        <v>1132</v>
      </c>
      <c r="WFE24" s="576" t="s">
        <v>1132</v>
      </c>
      <c r="WFF24" s="576" t="s">
        <v>1132</v>
      </c>
      <c r="WFG24" s="576" t="s">
        <v>1132</v>
      </c>
      <c r="WFH24" s="576" t="s">
        <v>1132</v>
      </c>
      <c r="WFI24" s="576" t="s">
        <v>1132</v>
      </c>
      <c r="WFJ24" s="576" t="s">
        <v>1132</v>
      </c>
      <c r="WFK24" s="576" t="s">
        <v>1132</v>
      </c>
      <c r="WFL24" s="576" t="s">
        <v>1132</v>
      </c>
      <c r="WFM24" s="576" t="s">
        <v>1132</v>
      </c>
      <c r="WFN24" s="576" t="s">
        <v>1132</v>
      </c>
      <c r="WFO24" s="576" t="s">
        <v>1132</v>
      </c>
      <c r="WFP24" s="576" t="s">
        <v>1132</v>
      </c>
      <c r="WFQ24" s="576" t="s">
        <v>1132</v>
      </c>
      <c r="WFR24" s="576" t="s">
        <v>1132</v>
      </c>
      <c r="WFS24" s="576" t="s">
        <v>1132</v>
      </c>
      <c r="WFT24" s="576" t="s">
        <v>1132</v>
      </c>
      <c r="WFU24" s="576" t="s">
        <v>1132</v>
      </c>
      <c r="WFV24" s="576" t="s">
        <v>1132</v>
      </c>
      <c r="WFW24" s="576" t="s">
        <v>1132</v>
      </c>
      <c r="WFX24" s="576" t="s">
        <v>1132</v>
      </c>
      <c r="WFY24" s="576" t="s">
        <v>1132</v>
      </c>
      <c r="WFZ24" s="576" t="s">
        <v>1132</v>
      </c>
      <c r="WGA24" s="576" t="s">
        <v>1132</v>
      </c>
      <c r="WGB24" s="576" t="s">
        <v>1132</v>
      </c>
      <c r="WGC24" s="576" t="s">
        <v>1132</v>
      </c>
      <c r="WGD24" s="576" t="s">
        <v>1132</v>
      </c>
      <c r="WGE24" s="576" t="s">
        <v>1132</v>
      </c>
      <c r="WGF24" s="576" t="s">
        <v>1132</v>
      </c>
      <c r="WGG24" s="576" t="s">
        <v>1132</v>
      </c>
      <c r="WGH24" s="576" t="s">
        <v>1132</v>
      </c>
      <c r="WGI24" s="576" t="s">
        <v>1132</v>
      </c>
      <c r="WGJ24" s="576" t="s">
        <v>1132</v>
      </c>
      <c r="WGK24" s="576" t="s">
        <v>1132</v>
      </c>
      <c r="WGL24" s="576" t="s">
        <v>1132</v>
      </c>
      <c r="WGM24" s="576" t="s">
        <v>1132</v>
      </c>
      <c r="WGN24" s="576" t="s">
        <v>1132</v>
      </c>
      <c r="WGO24" s="576" t="s">
        <v>1132</v>
      </c>
      <c r="WGP24" s="576" t="s">
        <v>1132</v>
      </c>
      <c r="WGQ24" s="576" t="s">
        <v>1132</v>
      </c>
      <c r="WGR24" s="576" t="s">
        <v>1132</v>
      </c>
      <c r="WGS24" s="576" t="s">
        <v>1132</v>
      </c>
      <c r="WGT24" s="576" t="s">
        <v>1132</v>
      </c>
      <c r="WGU24" s="576" t="s">
        <v>1132</v>
      </c>
      <c r="WGV24" s="576" t="s">
        <v>1132</v>
      </c>
      <c r="WGW24" s="576" t="s">
        <v>1132</v>
      </c>
      <c r="WGX24" s="576" t="s">
        <v>1132</v>
      </c>
      <c r="WGY24" s="576" t="s">
        <v>1132</v>
      </c>
      <c r="WGZ24" s="576" t="s">
        <v>1132</v>
      </c>
      <c r="WHA24" s="576" t="s">
        <v>1132</v>
      </c>
      <c r="WHB24" s="576" t="s">
        <v>1132</v>
      </c>
      <c r="WHC24" s="576" t="s">
        <v>1132</v>
      </c>
      <c r="WHD24" s="576" t="s">
        <v>1132</v>
      </c>
      <c r="WHE24" s="576" t="s">
        <v>1132</v>
      </c>
      <c r="WHF24" s="576" t="s">
        <v>1132</v>
      </c>
      <c r="WHG24" s="576" t="s">
        <v>1132</v>
      </c>
      <c r="WHH24" s="576" t="s">
        <v>1132</v>
      </c>
      <c r="WHI24" s="576" t="s">
        <v>1132</v>
      </c>
      <c r="WHJ24" s="576" t="s">
        <v>1132</v>
      </c>
      <c r="WHK24" s="576" t="s">
        <v>1132</v>
      </c>
      <c r="WHL24" s="576" t="s">
        <v>1132</v>
      </c>
      <c r="WHM24" s="576" t="s">
        <v>1132</v>
      </c>
      <c r="WHN24" s="576" t="s">
        <v>1132</v>
      </c>
      <c r="WHO24" s="576" t="s">
        <v>1132</v>
      </c>
      <c r="WHP24" s="576" t="s">
        <v>1132</v>
      </c>
      <c r="WHQ24" s="576" t="s">
        <v>1132</v>
      </c>
      <c r="WHR24" s="576" t="s">
        <v>1132</v>
      </c>
      <c r="WHS24" s="576" t="s">
        <v>1132</v>
      </c>
      <c r="WHT24" s="576" t="s">
        <v>1132</v>
      </c>
      <c r="WHU24" s="576" t="s">
        <v>1132</v>
      </c>
      <c r="WHV24" s="576" t="s">
        <v>1132</v>
      </c>
      <c r="WHW24" s="576" t="s">
        <v>1132</v>
      </c>
      <c r="WHX24" s="576" t="s">
        <v>1132</v>
      </c>
      <c r="WHY24" s="576" t="s">
        <v>1132</v>
      </c>
      <c r="WHZ24" s="576" t="s">
        <v>1132</v>
      </c>
      <c r="WIA24" s="576" t="s">
        <v>1132</v>
      </c>
      <c r="WIB24" s="576" t="s">
        <v>1132</v>
      </c>
      <c r="WIC24" s="576" t="s">
        <v>1132</v>
      </c>
      <c r="WID24" s="576" t="s">
        <v>1132</v>
      </c>
      <c r="WIE24" s="576" t="s">
        <v>1132</v>
      </c>
      <c r="WIF24" s="576" t="s">
        <v>1132</v>
      </c>
      <c r="WIG24" s="576" t="s">
        <v>1132</v>
      </c>
      <c r="WIH24" s="576" t="s">
        <v>1132</v>
      </c>
      <c r="WII24" s="576" t="s">
        <v>1132</v>
      </c>
      <c r="WIJ24" s="576" t="s">
        <v>1132</v>
      </c>
      <c r="WIK24" s="576" t="s">
        <v>1132</v>
      </c>
      <c r="WIL24" s="576" t="s">
        <v>1132</v>
      </c>
      <c r="WIM24" s="576" t="s">
        <v>1132</v>
      </c>
      <c r="WIN24" s="576" t="s">
        <v>1132</v>
      </c>
      <c r="WIO24" s="576" t="s">
        <v>1132</v>
      </c>
      <c r="WIP24" s="576" t="s">
        <v>1132</v>
      </c>
      <c r="WIQ24" s="576" t="s">
        <v>1132</v>
      </c>
      <c r="WIR24" s="576" t="s">
        <v>1132</v>
      </c>
      <c r="WIS24" s="576" t="s">
        <v>1132</v>
      </c>
      <c r="WIT24" s="576" t="s">
        <v>1132</v>
      </c>
      <c r="WIU24" s="576" t="s">
        <v>1132</v>
      </c>
      <c r="WIV24" s="576" t="s">
        <v>1132</v>
      </c>
      <c r="WIW24" s="576" t="s">
        <v>1132</v>
      </c>
      <c r="WIX24" s="576" t="s">
        <v>1132</v>
      </c>
      <c r="WIY24" s="576" t="s">
        <v>1132</v>
      </c>
      <c r="WIZ24" s="576" t="s">
        <v>1132</v>
      </c>
      <c r="WJA24" s="576" t="s">
        <v>1132</v>
      </c>
      <c r="WJB24" s="576" t="s">
        <v>1132</v>
      </c>
      <c r="WJC24" s="576" t="s">
        <v>1132</v>
      </c>
      <c r="WJD24" s="576" t="s">
        <v>1132</v>
      </c>
      <c r="WJE24" s="576" t="s">
        <v>1132</v>
      </c>
      <c r="WJF24" s="576" t="s">
        <v>1132</v>
      </c>
      <c r="WJG24" s="576" t="s">
        <v>1132</v>
      </c>
      <c r="WJH24" s="576" t="s">
        <v>1132</v>
      </c>
      <c r="WJI24" s="576" t="s">
        <v>1132</v>
      </c>
      <c r="WJJ24" s="576" t="s">
        <v>1132</v>
      </c>
      <c r="WJK24" s="576" t="s">
        <v>1132</v>
      </c>
      <c r="WJL24" s="576" t="s">
        <v>1132</v>
      </c>
      <c r="WJM24" s="576" t="s">
        <v>1132</v>
      </c>
      <c r="WJN24" s="576" t="s">
        <v>1132</v>
      </c>
      <c r="WJO24" s="576" t="s">
        <v>1132</v>
      </c>
      <c r="WJP24" s="576" t="s">
        <v>1132</v>
      </c>
      <c r="WJQ24" s="576" t="s">
        <v>1132</v>
      </c>
      <c r="WJR24" s="576" t="s">
        <v>1132</v>
      </c>
      <c r="WJS24" s="576" t="s">
        <v>1132</v>
      </c>
      <c r="WJT24" s="576" t="s">
        <v>1132</v>
      </c>
      <c r="WJU24" s="576" t="s">
        <v>1132</v>
      </c>
      <c r="WJV24" s="576" t="s">
        <v>1132</v>
      </c>
      <c r="WJW24" s="576" t="s">
        <v>1132</v>
      </c>
      <c r="WJX24" s="576" t="s">
        <v>1132</v>
      </c>
      <c r="WJY24" s="576" t="s">
        <v>1132</v>
      </c>
      <c r="WJZ24" s="576" t="s">
        <v>1132</v>
      </c>
      <c r="WKA24" s="576" t="s">
        <v>1132</v>
      </c>
      <c r="WKB24" s="576" t="s">
        <v>1132</v>
      </c>
      <c r="WKC24" s="576" t="s">
        <v>1132</v>
      </c>
      <c r="WKD24" s="576" t="s">
        <v>1132</v>
      </c>
      <c r="WKE24" s="576" t="s">
        <v>1132</v>
      </c>
      <c r="WKF24" s="576" t="s">
        <v>1132</v>
      </c>
      <c r="WKG24" s="576" t="s">
        <v>1132</v>
      </c>
      <c r="WKH24" s="576" t="s">
        <v>1132</v>
      </c>
      <c r="WKI24" s="576" t="s">
        <v>1132</v>
      </c>
      <c r="WKJ24" s="576" t="s">
        <v>1132</v>
      </c>
      <c r="WKK24" s="576" t="s">
        <v>1132</v>
      </c>
      <c r="WKL24" s="576" t="s">
        <v>1132</v>
      </c>
      <c r="WKM24" s="576" t="s">
        <v>1132</v>
      </c>
      <c r="WKN24" s="576" t="s">
        <v>1132</v>
      </c>
      <c r="WKO24" s="576" t="s">
        <v>1132</v>
      </c>
      <c r="WKP24" s="576" t="s">
        <v>1132</v>
      </c>
      <c r="WKQ24" s="576" t="s">
        <v>1132</v>
      </c>
      <c r="WKR24" s="576" t="s">
        <v>1132</v>
      </c>
      <c r="WKS24" s="576" t="s">
        <v>1132</v>
      </c>
      <c r="WKT24" s="576" t="s">
        <v>1132</v>
      </c>
      <c r="WKU24" s="576" t="s">
        <v>1132</v>
      </c>
      <c r="WKV24" s="576" t="s">
        <v>1132</v>
      </c>
      <c r="WKW24" s="576" t="s">
        <v>1132</v>
      </c>
      <c r="WKX24" s="576" t="s">
        <v>1132</v>
      </c>
      <c r="WKY24" s="576" t="s">
        <v>1132</v>
      </c>
      <c r="WKZ24" s="576" t="s">
        <v>1132</v>
      </c>
      <c r="WLA24" s="576" t="s">
        <v>1132</v>
      </c>
      <c r="WLB24" s="576" t="s">
        <v>1132</v>
      </c>
      <c r="WLC24" s="576" t="s">
        <v>1132</v>
      </c>
      <c r="WLD24" s="576" t="s">
        <v>1132</v>
      </c>
      <c r="WLE24" s="576" t="s">
        <v>1132</v>
      </c>
      <c r="WLF24" s="576" t="s">
        <v>1132</v>
      </c>
      <c r="WLG24" s="576" t="s">
        <v>1132</v>
      </c>
      <c r="WLH24" s="576" t="s">
        <v>1132</v>
      </c>
      <c r="WLI24" s="576" t="s">
        <v>1132</v>
      </c>
      <c r="WLJ24" s="576" t="s">
        <v>1132</v>
      </c>
      <c r="WLK24" s="576" t="s">
        <v>1132</v>
      </c>
      <c r="WLL24" s="576" t="s">
        <v>1132</v>
      </c>
      <c r="WLM24" s="576" t="s">
        <v>1132</v>
      </c>
      <c r="WLN24" s="576" t="s">
        <v>1132</v>
      </c>
      <c r="WLO24" s="576" t="s">
        <v>1132</v>
      </c>
      <c r="WLP24" s="576" t="s">
        <v>1132</v>
      </c>
      <c r="WLQ24" s="576" t="s">
        <v>1132</v>
      </c>
      <c r="WLR24" s="576" t="s">
        <v>1132</v>
      </c>
      <c r="WLS24" s="576" t="s">
        <v>1132</v>
      </c>
      <c r="WLT24" s="576" t="s">
        <v>1132</v>
      </c>
      <c r="WLU24" s="576" t="s">
        <v>1132</v>
      </c>
      <c r="WLV24" s="576" t="s">
        <v>1132</v>
      </c>
      <c r="WLW24" s="576" t="s">
        <v>1132</v>
      </c>
      <c r="WLX24" s="576" t="s">
        <v>1132</v>
      </c>
      <c r="WLY24" s="576" t="s">
        <v>1132</v>
      </c>
      <c r="WLZ24" s="576" t="s">
        <v>1132</v>
      </c>
      <c r="WMA24" s="576" t="s">
        <v>1132</v>
      </c>
      <c r="WMB24" s="576" t="s">
        <v>1132</v>
      </c>
      <c r="WMC24" s="576" t="s">
        <v>1132</v>
      </c>
      <c r="WMD24" s="576" t="s">
        <v>1132</v>
      </c>
      <c r="WME24" s="576" t="s">
        <v>1132</v>
      </c>
      <c r="WMF24" s="576" t="s">
        <v>1132</v>
      </c>
      <c r="WMG24" s="576" t="s">
        <v>1132</v>
      </c>
      <c r="WMH24" s="576" t="s">
        <v>1132</v>
      </c>
      <c r="WMI24" s="576" t="s">
        <v>1132</v>
      </c>
      <c r="WMJ24" s="576" t="s">
        <v>1132</v>
      </c>
      <c r="WMK24" s="576" t="s">
        <v>1132</v>
      </c>
      <c r="WML24" s="576" t="s">
        <v>1132</v>
      </c>
      <c r="WMM24" s="576" t="s">
        <v>1132</v>
      </c>
      <c r="WMN24" s="576" t="s">
        <v>1132</v>
      </c>
      <c r="WMO24" s="576" t="s">
        <v>1132</v>
      </c>
      <c r="WMP24" s="576" t="s">
        <v>1132</v>
      </c>
      <c r="WMQ24" s="576" t="s">
        <v>1132</v>
      </c>
      <c r="WMR24" s="576" t="s">
        <v>1132</v>
      </c>
      <c r="WMS24" s="576" t="s">
        <v>1132</v>
      </c>
      <c r="WMT24" s="576" t="s">
        <v>1132</v>
      </c>
      <c r="WMU24" s="576" t="s">
        <v>1132</v>
      </c>
      <c r="WMV24" s="576" t="s">
        <v>1132</v>
      </c>
      <c r="WMW24" s="576" t="s">
        <v>1132</v>
      </c>
      <c r="WMX24" s="576" t="s">
        <v>1132</v>
      </c>
      <c r="WMY24" s="576" t="s">
        <v>1132</v>
      </c>
      <c r="WMZ24" s="576" t="s">
        <v>1132</v>
      </c>
      <c r="WNA24" s="576" t="s">
        <v>1132</v>
      </c>
      <c r="WNB24" s="576" t="s">
        <v>1132</v>
      </c>
      <c r="WNC24" s="576" t="s">
        <v>1132</v>
      </c>
      <c r="WND24" s="576" t="s">
        <v>1132</v>
      </c>
      <c r="WNE24" s="576" t="s">
        <v>1132</v>
      </c>
      <c r="WNF24" s="576" t="s">
        <v>1132</v>
      </c>
      <c r="WNG24" s="576" t="s">
        <v>1132</v>
      </c>
      <c r="WNH24" s="576" t="s">
        <v>1132</v>
      </c>
      <c r="WNI24" s="576" t="s">
        <v>1132</v>
      </c>
      <c r="WNJ24" s="576" t="s">
        <v>1132</v>
      </c>
      <c r="WNK24" s="576" t="s">
        <v>1132</v>
      </c>
      <c r="WNL24" s="576" t="s">
        <v>1132</v>
      </c>
      <c r="WNM24" s="576" t="s">
        <v>1132</v>
      </c>
      <c r="WNN24" s="576" t="s">
        <v>1132</v>
      </c>
      <c r="WNO24" s="576" t="s">
        <v>1132</v>
      </c>
      <c r="WNP24" s="576" t="s">
        <v>1132</v>
      </c>
      <c r="WNQ24" s="576" t="s">
        <v>1132</v>
      </c>
      <c r="WNR24" s="576" t="s">
        <v>1132</v>
      </c>
      <c r="WNS24" s="576" t="s">
        <v>1132</v>
      </c>
      <c r="WNT24" s="576" t="s">
        <v>1132</v>
      </c>
      <c r="WNU24" s="576" t="s">
        <v>1132</v>
      </c>
      <c r="WNV24" s="576" t="s">
        <v>1132</v>
      </c>
      <c r="WNW24" s="576" t="s">
        <v>1132</v>
      </c>
      <c r="WNX24" s="576" t="s">
        <v>1132</v>
      </c>
      <c r="WNY24" s="576" t="s">
        <v>1132</v>
      </c>
      <c r="WNZ24" s="576" t="s">
        <v>1132</v>
      </c>
      <c r="WOA24" s="576" t="s">
        <v>1132</v>
      </c>
      <c r="WOB24" s="576" t="s">
        <v>1132</v>
      </c>
      <c r="WOC24" s="576" t="s">
        <v>1132</v>
      </c>
      <c r="WOD24" s="576" t="s">
        <v>1132</v>
      </c>
      <c r="WOE24" s="576" t="s">
        <v>1132</v>
      </c>
      <c r="WOF24" s="576" t="s">
        <v>1132</v>
      </c>
      <c r="WOG24" s="576" t="s">
        <v>1132</v>
      </c>
      <c r="WOH24" s="576" t="s">
        <v>1132</v>
      </c>
      <c r="WOI24" s="576" t="s">
        <v>1132</v>
      </c>
      <c r="WOJ24" s="576" t="s">
        <v>1132</v>
      </c>
      <c r="WOK24" s="576" t="s">
        <v>1132</v>
      </c>
      <c r="WOL24" s="576" t="s">
        <v>1132</v>
      </c>
      <c r="WOM24" s="576" t="s">
        <v>1132</v>
      </c>
      <c r="WON24" s="576" t="s">
        <v>1132</v>
      </c>
      <c r="WOO24" s="576" t="s">
        <v>1132</v>
      </c>
      <c r="WOP24" s="576" t="s">
        <v>1132</v>
      </c>
      <c r="WOQ24" s="576" t="s">
        <v>1132</v>
      </c>
      <c r="WOR24" s="576" t="s">
        <v>1132</v>
      </c>
      <c r="WOS24" s="576" t="s">
        <v>1132</v>
      </c>
      <c r="WOT24" s="576" t="s">
        <v>1132</v>
      </c>
      <c r="WOU24" s="576" t="s">
        <v>1132</v>
      </c>
      <c r="WOV24" s="576" t="s">
        <v>1132</v>
      </c>
      <c r="WOW24" s="576" t="s">
        <v>1132</v>
      </c>
      <c r="WOX24" s="576" t="s">
        <v>1132</v>
      </c>
      <c r="WOY24" s="576" t="s">
        <v>1132</v>
      </c>
      <c r="WOZ24" s="576" t="s">
        <v>1132</v>
      </c>
      <c r="WPA24" s="576" t="s">
        <v>1132</v>
      </c>
      <c r="WPB24" s="576" t="s">
        <v>1132</v>
      </c>
      <c r="WPC24" s="576" t="s">
        <v>1132</v>
      </c>
      <c r="WPD24" s="576" t="s">
        <v>1132</v>
      </c>
      <c r="WPE24" s="576" t="s">
        <v>1132</v>
      </c>
      <c r="WPF24" s="576" t="s">
        <v>1132</v>
      </c>
      <c r="WPG24" s="576" t="s">
        <v>1132</v>
      </c>
      <c r="WPH24" s="576" t="s">
        <v>1132</v>
      </c>
      <c r="WPI24" s="576" t="s">
        <v>1132</v>
      </c>
      <c r="WPJ24" s="576" t="s">
        <v>1132</v>
      </c>
      <c r="WPK24" s="576" t="s">
        <v>1132</v>
      </c>
      <c r="WPL24" s="576" t="s">
        <v>1132</v>
      </c>
      <c r="WPM24" s="576" t="s">
        <v>1132</v>
      </c>
      <c r="WPN24" s="576" t="s">
        <v>1132</v>
      </c>
      <c r="WPO24" s="576" t="s">
        <v>1132</v>
      </c>
      <c r="WPP24" s="576" t="s">
        <v>1132</v>
      </c>
      <c r="WPQ24" s="576" t="s">
        <v>1132</v>
      </c>
      <c r="WPR24" s="576" t="s">
        <v>1132</v>
      </c>
      <c r="WPS24" s="576" t="s">
        <v>1132</v>
      </c>
      <c r="WPT24" s="576" t="s">
        <v>1132</v>
      </c>
      <c r="WPU24" s="576" t="s">
        <v>1132</v>
      </c>
      <c r="WPV24" s="576" t="s">
        <v>1132</v>
      </c>
      <c r="WPW24" s="576" t="s">
        <v>1132</v>
      </c>
      <c r="WPX24" s="576" t="s">
        <v>1132</v>
      </c>
      <c r="WPY24" s="576" t="s">
        <v>1132</v>
      </c>
      <c r="WPZ24" s="576" t="s">
        <v>1132</v>
      </c>
      <c r="WQA24" s="576" t="s">
        <v>1132</v>
      </c>
      <c r="WQB24" s="576" t="s">
        <v>1132</v>
      </c>
      <c r="WQC24" s="576" t="s">
        <v>1132</v>
      </c>
      <c r="WQD24" s="576" t="s">
        <v>1132</v>
      </c>
      <c r="WQE24" s="576" t="s">
        <v>1132</v>
      </c>
      <c r="WQF24" s="576" t="s">
        <v>1132</v>
      </c>
      <c r="WQG24" s="576" t="s">
        <v>1132</v>
      </c>
      <c r="WQH24" s="576" t="s">
        <v>1132</v>
      </c>
      <c r="WQI24" s="576" t="s">
        <v>1132</v>
      </c>
      <c r="WQJ24" s="576" t="s">
        <v>1132</v>
      </c>
      <c r="WQK24" s="576" t="s">
        <v>1132</v>
      </c>
      <c r="WQL24" s="576" t="s">
        <v>1132</v>
      </c>
      <c r="WQM24" s="576" t="s">
        <v>1132</v>
      </c>
      <c r="WQN24" s="576" t="s">
        <v>1132</v>
      </c>
      <c r="WQO24" s="576" t="s">
        <v>1132</v>
      </c>
      <c r="WQP24" s="576" t="s">
        <v>1132</v>
      </c>
      <c r="WQQ24" s="576" t="s">
        <v>1132</v>
      </c>
      <c r="WQR24" s="576" t="s">
        <v>1132</v>
      </c>
      <c r="WQS24" s="576" t="s">
        <v>1132</v>
      </c>
      <c r="WQT24" s="576" t="s">
        <v>1132</v>
      </c>
      <c r="WQU24" s="576" t="s">
        <v>1132</v>
      </c>
      <c r="WQV24" s="576" t="s">
        <v>1132</v>
      </c>
      <c r="WQW24" s="576" t="s">
        <v>1132</v>
      </c>
      <c r="WQX24" s="576" t="s">
        <v>1132</v>
      </c>
      <c r="WQY24" s="576" t="s">
        <v>1132</v>
      </c>
      <c r="WQZ24" s="576" t="s">
        <v>1132</v>
      </c>
      <c r="WRA24" s="576" t="s">
        <v>1132</v>
      </c>
      <c r="WRB24" s="576" t="s">
        <v>1132</v>
      </c>
      <c r="WRC24" s="576" t="s">
        <v>1132</v>
      </c>
      <c r="WRD24" s="576" t="s">
        <v>1132</v>
      </c>
      <c r="WRE24" s="576" t="s">
        <v>1132</v>
      </c>
      <c r="WRF24" s="576" t="s">
        <v>1132</v>
      </c>
      <c r="WRG24" s="576" t="s">
        <v>1132</v>
      </c>
      <c r="WRH24" s="576" t="s">
        <v>1132</v>
      </c>
      <c r="WRI24" s="576" t="s">
        <v>1132</v>
      </c>
      <c r="WRJ24" s="576" t="s">
        <v>1132</v>
      </c>
      <c r="WRK24" s="576" t="s">
        <v>1132</v>
      </c>
      <c r="WRL24" s="576" t="s">
        <v>1132</v>
      </c>
      <c r="WRM24" s="576" t="s">
        <v>1132</v>
      </c>
      <c r="WRN24" s="576" t="s">
        <v>1132</v>
      </c>
      <c r="WRO24" s="576" t="s">
        <v>1132</v>
      </c>
      <c r="WRP24" s="576" t="s">
        <v>1132</v>
      </c>
      <c r="WRQ24" s="576" t="s">
        <v>1132</v>
      </c>
      <c r="WRR24" s="576" t="s">
        <v>1132</v>
      </c>
      <c r="WRS24" s="576" t="s">
        <v>1132</v>
      </c>
      <c r="WRT24" s="576" t="s">
        <v>1132</v>
      </c>
      <c r="WRU24" s="576" t="s">
        <v>1132</v>
      </c>
      <c r="WRV24" s="576" t="s">
        <v>1132</v>
      </c>
      <c r="WRW24" s="576" t="s">
        <v>1132</v>
      </c>
      <c r="WRX24" s="576" t="s">
        <v>1132</v>
      </c>
      <c r="WRY24" s="576" t="s">
        <v>1132</v>
      </c>
      <c r="WRZ24" s="576" t="s">
        <v>1132</v>
      </c>
      <c r="WSA24" s="576" t="s">
        <v>1132</v>
      </c>
      <c r="WSB24" s="576" t="s">
        <v>1132</v>
      </c>
      <c r="WSC24" s="576" t="s">
        <v>1132</v>
      </c>
      <c r="WSD24" s="576" t="s">
        <v>1132</v>
      </c>
      <c r="WSE24" s="576" t="s">
        <v>1132</v>
      </c>
      <c r="WSF24" s="576" t="s">
        <v>1132</v>
      </c>
      <c r="WSG24" s="576" t="s">
        <v>1132</v>
      </c>
      <c r="WSH24" s="576" t="s">
        <v>1132</v>
      </c>
      <c r="WSI24" s="576" t="s">
        <v>1132</v>
      </c>
      <c r="WSJ24" s="576" t="s">
        <v>1132</v>
      </c>
      <c r="WSK24" s="576" t="s">
        <v>1132</v>
      </c>
      <c r="WSL24" s="576" t="s">
        <v>1132</v>
      </c>
      <c r="WSM24" s="576" t="s">
        <v>1132</v>
      </c>
      <c r="WSN24" s="576" t="s">
        <v>1132</v>
      </c>
      <c r="WSO24" s="576" t="s">
        <v>1132</v>
      </c>
      <c r="WSP24" s="576" t="s">
        <v>1132</v>
      </c>
      <c r="WSQ24" s="576" t="s">
        <v>1132</v>
      </c>
      <c r="WSR24" s="576" t="s">
        <v>1132</v>
      </c>
      <c r="WSS24" s="576" t="s">
        <v>1132</v>
      </c>
      <c r="WST24" s="576" t="s">
        <v>1132</v>
      </c>
      <c r="WSU24" s="576" t="s">
        <v>1132</v>
      </c>
      <c r="WSV24" s="576" t="s">
        <v>1132</v>
      </c>
      <c r="WSW24" s="576" t="s">
        <v>1132</v>
      </c>
      <c r="WSX24" s="576" t="s">
        <v>1132</v>
      </c>
      <c r="WSY24" s="576" t="s">
        <v>1132</v>
      </c>
      <c r="WSZ24" s="576" t="s">
        <v>1132</v>
      </c>
      <c r="WTA24" s="576" t="s">
        <v>1132</v>
      </c>
      <c r="WTB24" s="576" t="s">
        <v>1132</v>
      </c>
      <c r="WTC24" s="576" t="s">
        <v>1132</v>
      </c>
      <c r="WTD24" s="576" t="s">
        <v>1132</v>
      </c>
      <c r="WTE24" s="576" t="s">
        <v>1132</v>
      </c>
      <c r="WTF24" s="576" t="s">
        <v>1132</v>
      </c>
      <c r="WTG24" s="576" t="s">
        <v>1132</v>
      </c>
      <c r="WTH24" s="576" t="s">
        <v>1132</v>
      </c>
      <c r="WTI24" s="576" t="s">
        <v>1132</v>
      </c>
      <c r="WTJ24" s="576" t="s">
        <v>1132</v>
      </c>
      <c r="WTK24" s="576" t="s">
        <v>1132</v>
      </c>
      <c r="WTL24" s="576" t="s">
        <v>1132</v>
      </c>
      <c r="WTM24" s="576" t="s">
        <v>1132</v>
      </c>
      <c r="WTN24" s="576" t="s">
        <v>1132</v>
      </c>
      <c r="WTO24" s="576" t="s">
        <v>1132</v>
      </c>
      <c r="WTP24" s="576" t="s">
        <v>1132</v>
      </c>
      <c r="WTQ24" s="576" t="s">
        <v>1132</v>
      </c>
      <c r="WTR24" s="576" t="s">
        <v>1132</v>
      </c>
      <c r="WTS24" s="576" t="s">
        <v>1132</v>
      </c>
      <c r="WTT24" s="576" t="s">
        <v>1132</v>
      </c>
      <c r="WTU24" s="576" t="s">
        <v>1132</v>
      </c>
      <c r="WTV24" s="576" t="s">
        <v>1132</v>
      </c>
      <c r="WTW24" s="576" t="s">
        <v>1132</v>
      </c>
      <c r="WTX24" s="576" t="s">
        <v>1132</v>
      </c>
      <c r="WTY24" s="576" t="s">
        <v>1132</v>
      </c>
      <c r="WTZ24" s="576" t="s">
        <v>1132</v>
      </c>
      <c r="WUA24" s="576" t="s">
        <v>1132</v>
      </c>
      <c r="WUB24" s="576" t="s">
        <v>1132</v>
      </c>
      <c r="WUC24" s="576" t="s">
        <v>1132</v>
      </c>
      <c r="WUD24" s="576" t="s">
        <v>1132</v>
      </c>
      <c r="WUE24" s="576" t="s">
        <v>1132</v>
      </c>
      <c r="WUF24" s="576" t="s">
        <v>1132</v>
      </c>
      <c r="WUG24" s="576" t="s">
        <v>1132</v>
      </c>
      <c r="WUH24" s="576" t="s">
        <v>1132</v>
      </c>
      <c r="WUI24" s="576" t="s">
        <v>1132</v>
      </c>
      <c r="WUJ24" s="576" t="s">
        <v>1132</v>
      </c>
      <c r="WUK24" s="576" t="s">
        <v>1132</v>
      </c>
      <c r="WUL24" s="576" t="s">
        <v>1132</v>
      </c>
      <c r="WUM24" s="576" t="s">
        <v>1132</v>
      </c>
      <c r="WUN24" s="576" t="s">
        <v>1132</v>
      </c>
      <c r="WUO24" s="576" t="s">
        <v>1132</v>
      </c>
      <c r="WUP24" s="576" t="s">
        <v>1132</v>
      </c>
      <c r="WUQ24" s="576" t="s">
        <v>1132</v>
      </c>
      <c r="WUR24" s="576" t="s">
        <v>1132</v>
      </c>
      <c r="WUS24" s="576" t="s">
        <v>1132</v>
      </c>
      <c r="WUT24" s="576" t="s">
        <v>1132</v>
      </c>
      <c r="WUU24" s="576" t="s">
        <v>1132</v>
      </c>
      <c r="WUV24" s="576" t="s">
        <v>1132</v>
      </c>
      <c r="WUW24" s="576" t="s">
        <v>1132</v>
      </c>
      <c r="WUX24" s="576" t="s">
        <v>1132</v>
      </c>
      <c r="WUY24" s="576" t="s">
        <v>1132</v>
      </c>
      <c r="WUZ24" s="576" t="s">
        <v>1132</v>
      </c>
      <c r="WVA24" s="576" t="s">
        <v>1132</v>
      </c>
      <c r="WVB24" s="576" t="s">
        <v>1132</v>
      </c>
      <c r="WVC24" s="576" t="s">
        <v>1132</v>
      </c>
      <c r="WVD24" s="576" t="s">
        <v>1132</v>
      </c>
      <c r="WVE24" s="576" t="s">
        <v>1132</v>
      </c>
      <c r="WVF24" s="576" t="s">
        <v>1132</v>
      </c>
      <c r="WVG24" s="576" t="s">
        <v>1132</v>
      </c>
      <c r="WVH24" s="576" t="s">
        <v>1132</v>
      </c>
      <c r="WVI24" s="576" t="s">
        <v>1132</v>
      </c>
      <c r="WVJ24" s="576" t="s">
        <v>1132</v>
      </c>
      <c r="WVK24" s="576" t="s">
        <v>1132</v>
      </c>
      <c r="WVL24" s="576" t="s">
        <v>1132</v>
      </c>
      <c r="WVM24" s="576" t="s">
        <v>1132</v>
      </c>
      <c r="WVN24" s="576" t="s">
        <v>1132</v>
      </c>
      <c r="WVO24" s="576" t="s">
        <v>1132</v>
      </c>
      <c r="WVP24" s="576" t="s">
        <v>1132</v>
      </c>
      <c r="WVQ24" s="576" t="s">
        <v>1132</v>
      </c>
      <c r="WVR24" s="576" t="s">
        <v>1132</v>
      </c>
      <c r="WVS24" s="576" t="s">
        <v>1132</v>
      </c>
      <c r="WVT24" s="576" t="s">
        <v>1132</v>
      </c>
      <c r="WVU24" s="576" t="s">
        <v>1132</v>
      </c>
      <c r="WVV24" s="576" t="s">
        <v>1132</v>
      </c>
      <c r="WVW24" s="576" t="s">
        <v>1132</v>
      </c>
      <c r="WVX24" s="576" t="s">
        <v>1132</v>
      </c>
      <c r="WVY24" s="576" t="s">
        <v>1132</v>
      </c>
      <c r="WVZ24" s="576" t="s">
        <v>1132</v>
      </c>
      <c r="WWA24" s="576" t="s">
        <v>1132</v>
      </c>
      <c r="WWB24" s="576" t="s">
        <v>1132</v>
      </c>
      <c r="WWC24" s="576" t="s">
        <v>1132</v>
      </c>
      <c r="WWD24" s="576" t="s">
        <v>1132</v>
      </c>
      <c r="WWE24" s="576" t="s">
        <v>1132</v>
      </c>
      <c r="WWF24" s="576" t="s">
        <v>1132</v>
      </c>
      <c r="WWG24" s="576" t="s">
        <v>1132</v>
      </c>
      <c r="WWH24" s="576" t="s">
        <v>1132</v>
      </c>
      <c r="WWI24" s="576" t="s">
        <v>1132</v>
      </c>
      <c r="WWJ24" s="576" t="s">
        <v>1132</v>
      </c>
      <c r="WWK24" s="576" t="s">
        <v>1132</v>
      </c>
      <c r="WWL24" s="576" t="s">
        <v>1132</v>
      </c>
      <c r="WWM24" s="576" t="s">
        <v>1132</v>
      </c>
      <c r="WWN24" s="576" t="s">
        <v>1132</v>
      </c>
      <c r="WWO24" s="576" t="s">
        <v>1132</v>
      </c>
      <c r="WWP24" s="576" t="s">
        <v>1132</v>
      </c>
      <c r="WWQ24" s="576" t="s">
        <v>1132</v>
      </c>
      <c r="WWR24" s="576" t="s">
        <v>1132</v>
      </c>
      <c r="WWS24" s="576" t="s">
        <v>1132</v>
      </c>
      <c r="WWT24" s="576" t="s">
        <v>1132</v>
      </c>
      <c r="WWU24" s="576" t="s">
        <v>1132</v>
      </c>
      <c r="WWV24" s="576" t="s">
        <v>1132</v>
      </c>
      <c r="WWW24" s="576" t="s">
        <v>1132</v>
      </c>
      <c r="WWX24" s="576" t="s">
        <v>1132</v>
      </c>
      <c r="WWY24" s="576" t="s">
        <v>1132</v>
      </c>
      <c r="WWZ24" s="576" t="s">
        <v>1132</v>
      </c>
      <c r="WXA24" s="576" t="s">
        <v>1132</v>
      </c>
      <c r="WXB24" s="576" t="s">
        <v>1132</v>
      </c>
      <c r="WXC24" s="576" t="s">
        <v>1132</v>
      </c>
      <c r="WXD24" s="576" t="s">
        <v>1132</v>
      </c>
      <c r="WXE24" s="576" t="s">
        <v>1132</v>
      </c>
      <c r="WXF24" s="576" t="s">
        <v>1132</v>
      </c>
      <c r="WXG24" s="576" t="s">
        <v>1132</v>
      </c>
      <c r="WXH24" s="576" t="s">
        <v>1132</v>
      </c>
      <c r="WXI24" s="576" t="s">
        <v>1132</v>
      </c>
      <c r="WXJ24" s="576" t="s">
        <v>1132</v>
      </c>
      <c r="WXK24" s="576" t="s">
        <v>1132</v>
      </c>
      <c r="WXL24" s="576" t="s">
        <v>1132</v>
      </c>
      <c r="WXM24" s="576" t="s">
        <v>1132</v>
      </c>
      <c r="WXN24" s="576" t="s">
        <v>1132</v>
      </c>
      <c r="WXO24" s="576" t="s">
        <v>1132</v>
      </c>
      <c r="WXP24" s="576" t="s">
        <v>1132</v>
      </c>
      <c r="WXQ24" s="576" t="s">
        <v>1132</v>
      </c>
      <c r="WXR24" s="576" t="s">
        <v>1132</v>
      </c>
      <c r="WXS24" s="576" t="s">
        <v>1132</v>
      </c>
      <c r="WXT24" s="576" t="s">
        <v>1132</v>
      </c>
      <c r="WXU24" s="576" t="s">
        <v>1132</v>
      </c>
      <c r="WXV24" s="576" t="s">
        <v>1132</v>
      </c>
      <c r="WXW24" s="576" t="s">
        <v>1132</v>
      </c>
      <c r="WXX24" s="576" t="s">
        <v>1132</v>
      </c>
      <c r="WXY24" s="576" t="s">
        <v>1132</v>
      </c>
      <c r="WXZ24" s="576" t="s">
        <v>1132</v>
      </c>
      <c r="WYA24" s="576" t="s">
        <v>1132</v>
      </c>
      <c r="WYB24" s="576" t="s">
        <v>1132</v>
      </c>
      <c r="WYC24" s="576" t="s">
        <v>1132</v>
      </c>
      <c r="WYD24" s="576" t="s">
        <v>1132</v>
      </c>
      <c r="WYE24" s="576" t="s">
        <v>1132</v>
      </c>
      <c r="WYF24" s="576" t="s">
        <v>1132</v>
      </c>
      <c r="WYG24" s="576" t="s">
        <v>1132</v>
      </c>
      <c r="WYH24" s="576" t="s">
        <v>1132</v>
      </c>
      <c r="WYI24" s="576" t="s">
        <v>1132</v>
      </c>
      <c r="WYJ24" s="576" t="s">
        <v>1132</v>
      </c>
      <c r="WYK24" s="576" t="s">
        <v>1132</v>
      </c>
      <c r="WYL24" s="576" t="s">
        <v>1132</v>
      </c>
      <c r="WYM24" s="576" t="s">
        <v>1132</v>
      </c>
      <c r="WYN24" s="576" t="s">
        <v>1132</v>
      </c>
      <c r="WYO24" s="576" t="s">
        <v>1132</v>
      </c>
      <c r="WYP24" s="576" t="s">
        <v>1132</v>
      </c>
      <c r="WYQ24" s="576" t="s">
        <v>1132</v>
      </c>
      <c r="WYR24" s="576" t="s">
        <v>1132</v>
      </c>
      <c r="WYS24" s="576" t="s">
        <v>1132</v>
      </c>
      <c r="WYT24" s="576" t="s">
        <v>1132</v>
      </c>
      <c r="WYU24" s="576" t="s">
        <v>1132</v>
      </c>
      <c r="WYV24" s="576" t="s">
        <v>1132</v>
      </c>
      <c r="WYW24" s="576" t="s">
        <v>1132</v>
      </c>
      <c r="WYX24" s="576" t="s">
        <v>1132</v>
      </c>
      <c r="WYY24" s="576" t="s">
        <v>1132</v>
      </c>
      <c r="WYZ24" s="576" t="s">
        <v>1132</v>
      </c>
      <c r="WZA24" s="576" t="s">
        <v>1132</v>
      </c>
      <c r="WZB24" s="576" t="s">
        <v>1132</v>
      </c>
      <c r="WZC24" s="576" t="s">
        <v>1132</v>
      </c>
      <c r="WZD24" s="576" t="s">
        <v>1132</v>
      </c>
      <c r="WZE24" s="576" t="s">
        <v>1132</v>
      </c>
      <c r="WZF24" s="576" t="s">
        <v>1132</v>
      </c>
      <c r="WZG24" s="576" t="s">
        <v>1132</v>
      </c>
      <c r="WZH24" s="576" t="s">
        <v>1132</v>
      </c>
      <c r="WZI24" s="576" t="s">
        <v>1132</v>
      </c>
      <c r="WZK24" s="576" t="s">
        <v>1132</v>
      </c>
      <c r="WZL24" s="576" t="s">
        <v>1132</v>
      </c>
      <c r="WZM24" s="576" t="s">
        <v>1132</v>
      </c>
      <c r="WZN24" s="576" t="s">
        <v>1132</v>
      </c>
      <c r="WZO24" s="576" t="s">
        <v>1132</v>
      </c>
      <c r="WZP24" s="576" t="s">
        <v>1132</v>
      </c>
      <c r="WZQ24" s="576" t="s">
        <v>1132</v>
      </c>
      <c r="WZR24" s="576" t="s">
        <v>1132</v>
      </c>
      <c r="WZS24" s="576" t="s">
        <v>1132</v>
      </c>
      <c r="WZT24" s="576" t="s">
        <v>1132</v>
      </c>
      <c r="WZU24" s="576" t="s">
        <v>1132</v>
      </c>
      <c r="WZV24" s="576" t="s">
        <v>1132</v>
      </c>
      <c r="WZW24" s="576" t="s">
        <v>1132</v>
      </c>
      <c r="WZX24" s="576" t="s">
        <v>1132</v>
      </c>
      <c r="WZZ24" s="576" t="s">
        <v>1132</v>
      </c>
      <c r="XAB24" s="576" t="s">
        <v>1132</v>
      </c>
      <c r="XAC24" s="576" t="s">
        <v>1132</v>
      </c>
      <c r="XAD24" s="576" t="s">
        <v>1132</v>
      </c>
      <c r="XAE24" s="576" t="s">
        <v>1132</v>
      </c>
      <c r="XAF24" s="576" t="s">
        <v>1132</v>
      </c>
      <c r="XAG24" s="576" t="s">
        <v>1132</v>
      </c>
      <c r="XAH24" s="576" t="s">
        <v>1132</v>
      </c>
      <c r="XAI24" s="576" t="s">
        <v>1132</v>
      </c>
      <c r="XAJ24" s="576" t="s">
        <v>1132</v>
      </c>
      <c r="XAK24" s="576" t="s">
        <v>1132</v>
      </c>
      <c r="XAL24" s="576" t="s">
        <v>1132</v>
      </c>
      <c r="XAM24" s="576" t="s">
        <v>1132</v>
      </c>
      <c r="XAN24" s="576" t="s">
        <v>1132</v>
      </c>
      <c r="XAO24" s="576" t="s">
        <v>1132</v>
      </c>
      <c r="XAP24" s="576" t="s">
        <v>1132</v>
      </c>
      <c r="XAQ24" s="576" t="s">
        <v>1132</v>
      </c>
      <c r="XAR24" s="576" t="s">
        <v>1132</v>
      </c>
      <c r="XAS24" s="576" t="s">
        <v>1132</v>
      </c>
      <c r="XAT24" s="576" t="s">
        <v>1132</v>
      </c>
      <c r="XAU24" s="576" t="s">
        <v>1132</v>
      </c>
      <c r="XAV24" s="576" t="s">
        <v>1132</v>
      </c>
      <c r="XAW24" s="576" t="s">
        <v>1132</v>
      </c>
      <c r="XAX24" s="576" t="s">
        <v>1132</v>
      </c>
      <c r="XAY24" s="576" t="s">
        <v>1132</v>
      </c>
      <c r="XAZ24" s="576" t="s">
        <v>1132</v>
      </c>
      <c r="XBA24" s="576" t="s">
        <v>1132</v>
      </c>
      <c r="XBB24" s="576" t="s">
        <v>1132</v>
      </c>
      <c r="XBC24" s="576" t="s">
        <v>1132</v>
      </c>
      <c r="XBD24" s="576" t="s">
        <v>1132</v>
      </c>
      <c r="XBE24" s="576" t="s">
        <v>1132</v>
      </c>
      <c r="XBF24" s="576" t="s">
        <v>1132</v>
      </c>
      <c r="XBG24" s="576" t="s">
        <v>1132</v>
      </c>
      <c r="XBH24" s="576" t="s">
        <v>1132</v>
      </c>
      <c r="XBI24" s="576" t="s">
        <v>1132</v>
      </c>
      <c r="XBJ24" s="576" t="s">
        <v>1132</v>
      </c>
      <c r="XBK24" s="576" t="s">
        <v>1132</v>
      </c>
      <c r="XBL24" s="576" t="s">
        <v>1132</v>
      </c>
      <c r="XBM24" s="576" t="s">
        <v>1132</v>
      </c>
      <c r="XBN24" s="576" t="s">
        <v>1132</v>
      </c>
      <c r="XBO24" s="576" t="s">
        <v>1132</v>
      </c>
      <c r="XBP24" s="576" t="s">
        <v>1132</v>
      </c>
      <c r="XBQ24" s="576" t="s">
        <v>1132</v>
      </c>
      <c r="XBR24" s="576" t="s">
        <v>1132</v>
      </c>
      <c r="XBS24" s="576" t="s">
        <v>1132</v>
      </c>
      <c r="XBT24" s="576" t="s">
        <v>1132</v>
      </c>
      <c r="XBU24" s="576" t="s">
        <v>1132</v>
      </c>
      <c r="XBV24" s="576" t="s">
        <v>1132</v>
      </c>
      <c r="XBW24" s="576" t="s">
        <v>1132</v>
      </c>
      <c r="XBX24" s="576" t="s">
        <v>1132</v>
      </c>
      <c r="XBY24" s="576" t="s">
        <v>1132</v>
      </c>
      <c r="XBZ24" s="576" t="s">
        <v>1132</v>
      </c>
      <c r="XCA24" s="576" t="s">
        <v>1132</v>
      </c>
      <c r="XCB24" s="576" t="s">
        <v>1132</v>
      </c>
      <c r="XCC24" s="576" t="s">
        <v>1132</v>
      </c>
      <c r="XCD24" s="576" t="s">
        <v>1132</v>
      </c>
      <c r="XCE24" s="576" t="s">
        <v>1132</v>
      </c>
      <c r="XCF24" s="576" t="s">
        <v>1132</v>
      </c>
      <c r="XCG24" s="576" t="s">
        <v>1132</v>
      </c>
      <c r="XCH24" s="576" t="s">
        <v>1132</v>
      </c>
      <c r="XCI24" s="576" t="s">
        <v>1132</v>
      </c>
      <c r="XCJ24" s="576" t="s">
        <v>1132</v>
      </c>
      <c r="XCK24" s="576" t="s">
        <v>1132</v>
      </c>
      <c r="XCL24" s="576" t="s">
        <v>1132</v>
      </c>
      <c r="XCM24" s="576" t="s">
        <v>1132</v>
      </c>
      <c r="XCN24" s="576" t="s">
        <v>1132</v>
      </c>
      <c r="XCO24" s="576" t="s">
        <v>1132</v>
      </c>
      <c r="XCP24" s="576" t="s">
        <v>1132</v>
      </c>
      <c r="XCQ24" s="576" t="s">
        <v>1132</v>
      </c>
      <c r="XCR24" s="576" t="s">
        <v>1132</v>
      </c>
      <c r="XCS24" s="576" t="s">
        <v>1132</v>
      </c>
      <c r="XCT24" s="576" t="s">
        <v>1132</v>
      </c>
      <c r="XCU24" s="576" t="s">
        <v>1132</v>
      </c>
      <c r="XCV24" s="576" t="s">
        <v>1132</v>
      </c>
      <c r="XCW24" s="576" t="s">
        <v>1132</v>
      </c>
      <c r="XCX24" s="576" t="s">
        <v>1132</v>
      </c>
      <c r="XCY24" s="576" t="s">
        <v>1132</v>
      </c>
      <c r="XCZ24" s="576" t="s">
        <v>1132</v>
      </c>
      <c r="XDA24" s="576" t="s">
        <v>1132</v>
      </c>
      <c r="XDB24" s="576" t="s">
        <v>1132</v>
      </c>
      <c r="XDC24" s="576" t="s">
        <v>1132</v>
      </c>
      <c r="XDD24" s="576" t="s">
        <v>1132</v>
      </c>
      <c r="XDE24" s="576" t="s">
        <v>1132</v>
      </c>
      <c r="XDF24" s="576" t="s">
        <v>1132</v>
      </c>
      <c r="XDG24" s="576" t="s">
        <v>1132</v>
      </c>
      <c r="XDH24" s="576" t="s">
        <v>1132</v>
      </c>
      <c r="XDI24" s="576" t="s">
        <v>1132</v>
      </c>
      <c r="XDJ24" s="576" t="s">
        <v>1132</v>
      </c>
      <c r="XDK24" s="576" t="s">
        <v>1132</v>
      </c>
      <c r="XDL24" s="576" t="s">
        <v>1132</v>
      </c>
      <c r="XDM24" s="576" t="s">
        <v>1132</v>
      </c>
      <c r="XDN24" s="576" t="s">
        <v>1132</v>
      </c>
      <c r="XDO24" s="576" t="s">
        <v>1132</v>
      </c>
      <c r="XDP24" s="576" t="s">
        <v>1132</v>
      </c>
      <c r="XDQ24" s="576" t="s">
        <v>1132</v>
      </c>
    </row>
    <row r="25" spans="1:16345" ht="15" customHeight="1">
      <c r="A25" s="528" t="s">
        <v>1354</v>
      </c>
      <c r="B25" s="540"/>
      <c r="C25" s="547"/>
      <c r="D25" s="547"/>
      <c r="E25" s="547"/>
      <c r="F25" s="539"/>
    </row>
    <row r="26" spans="1:16345" ht="9.9499999999999993" customHeight="1">
      <c r="A26" s="569"/>
      <c r="B26" s="576"/>
    </row>
    <row r="27" spans="1:16345" s="1103" customFormat="1" ht="15" customHeight="1">
      <c r="A27" s="2857" t="s">
        <v>1477</v>
      </c>
      <c r="B27" s="2857"/>
      <c r="C27" s="2857"/>
      <c r="D27" s="2857"/>
      <c r="E27" s="2857"/>
      <c r="F27" s="2857"/>
      <c r="G27" s="2857"/>
      <c r="H27" s="2857"/>
      <c r="I27" s="2857"/>
      <c r="J27" s="2857"/>
    </row>
    <row r="28" spans="1:16345" ht="9.9499999999999993" customHeight="1">
      <c r="A28" s="575"/>
      <c r="B28" s="572"/>
      <c r="C28" s="569"/>
      <c r="D28" s="569"/>
      <c r="E28" s="569"/>
      <c r="F28" s="568"/>
      <c r="G28" s="568"/>
      <c r="H28" s="572"/>
      <c r="I28" s="572"/>
      <c r="J28" s="572"/>
    </row>
    <row r="29" spans="1:16345" ht="5.0999999999999996" customHeight="1">
      <c r="A29" s="575"/>
      <c r="B29" s="572"/>
      <c r="C29" s="569"/>
      <c r="D29" s="569"/>
      <c r="E29" s="569"/>
      <c r="F29" s="568"/>
      <c r="G29" s="568"/>
      <c r="H29" s="572"/>
      <c r="I29" s="572"/>
      <c r="J29" s="572"/>
    </row>
    <row r="30" spans="1:16345" ht="5.0999999999999996" customHeight="1">
      <c r="A30" s="195"/>
      <c r="B30" s="605"/>
      <c r="C30" s="606"/>
      <c r="D30" s="606"/>
      <c r="E30" s="606"/>
      <c r="F30" s="195"/>
      <c r="G30" s="195"/>
      <c r="H30" s="195"/>
      <c r="I30" s="195"/>
      <c r="J30" s="195"/>
    </row>
    <row r="31" spans="1:16345" ht="34.5" customHeight="1">
      <c r="A31" s="607" t="s">
        <v>79</v>
      </c>
      <c r="B31" s="1555" t="s">
        <v>348</v>
      </c>
      <c r="C31" s="1555" t="s">
        <v>80</v>
      </c>
      <c r="D31" s="1555" t="s">
        <v>951</v>
      </c>
      <c r="E31" s="1555" t="s">
        <v>277</v>
      </c>
      <c r="F31" s="1555" t="s">
        <v>332</v>
      </c>
      <c r="G31" s="1555" t="s">
        <v>952</v>
      </c>
      <c r="H31" s="1555" t="s">
        <v>953</v>
      </c>
      <c r="I31" s="1555" t="s">
        <v>954</v>
      </c>
      <c r="J31" s="1555" t="s">
        <v>955</v>
      </c>
    </row>
    <row r="32" spans="1:16345" ht="3" customHeight="1">
      <c r="A32" s="612"/>
      <c r="B32" s="589"/>
      <c r="C32" s="589"/>
      <c r="D32" s="589"/>
      <c r="E32" s="589"/>
      <c r="F32" s="589"/>
      <c r="G32" s="589"/>
      <c r="H32" s="589"/>
      <c r="I32" s="589"/>
      <c r="J32" s="589"/>
    </row>
    <row r="33" spans="1:20" s="579" customFormat="1" ht="3" customHeight="1">
      <c r="A33" s="626"/>
      <c r="C33" s="627"/>
      <c r="D33" s="592"/>
      <c r="F33" s="627"/>
      <c r="G33" s="627"/>
      <c r="I33" s="195"/>
      <c r="J33" s="592"/>
    </row>
    <row r="34" spans="1:20" s="584" customFormat="1" ht="15" customHeight="1">
      <c r="A34" s="1554" t="s">
        <v>348</v>
      </c>
      <c r="B34" s="1559">
        <v>1114</v>
      </c>
      <c r="C34" s="1559">
        <v>4</v>
      </c>
      <c r="D34" s="1559">
        <v>1</v>
      </c>
      <c r="E34" s="1559">
        <v>106</v>
      </c>
      <c r="F34" s="1559">
        <v>69</v>
      </c>
      <c r="G34" s="1559">
        <v>185</v>
      </c>
      <c r="H34" s="1559">
        <v>35</v>
      </c>
      <c r="I34" s="1559">
        <v>658</v>
      </c>
      <c r="J34" s="1559">
        <v>56</v>
      </c>
      <c r="S34" s="1736"/>
    </row>
    <row r="35" spans="1:20" ht="15" customHeight="1">
      <c r="A35" s="1721" t="s">
        <v>1478</v>
      </c>
      <c r="B35" s="1559">
        <v>244</v>
      </c>
      <c r="C35" s="1723">
        <v>0</v>
      </c>
      <c r="D35" s="1723">
        <v>0</v>
      </c>
      <c r="E35" s="1559">
        <v>49</v>
      </c>
      <c r="F35" s="1559">
        <v>25</v>
      </c>
      <c r="G35" s="1559">
        <v>89</v>
      </c>
      <c r="H35" s="1559">
        <v>4</v>
      </c>
      <c r="I35" s="1559">
        <v>58</v>
      </c>
      <c r="J35" s="1559">
        <v>19</v>
      </c>
    </row>
    <row r="36" spans="1:20" ht="15" customHeight="1">
      <c r="A36" s="1722" t="s">
        <v>1479</v>
      </c>
      <c r="B36" s="1556">
        <v>2</v>
      </c>
      <c r="C36" s="1723">
        <v>0</v>
      </c>
      <c r="D36" s="1723">
        <v>0</v>
      </c>
      <c r="E36" s="1723">
        <v>0</v>
      </c>
      <c r="F36" s="1723">
        <v>0</v>
      </c>
      <c r="G36" s="1723">
        <v>0</v>
      </c>
      <c r="H36" s="1723">
        <v>0</v>
      </c>
      <c r="I36" s="1556">
        <v>2</v>
      </c>
      <c r="J36" s="1723">
        <v>0</v>
      </c>
    </row>
    <row r="37" spans="1:20" ht="15" customHeight="1">
      <c r="A37" s="1722" t="s">
        <v>1480</v>
      </c>
      <c r="B37" s="1556">
        <v>55</v>
      </c>
      <c r="C37" s="1723">
        <v>0</v>
      </c>
      <c r="D37" s="1723">
        <v>0</v>
      </c>
      <c r="E37" s="1556">
        <v>2</v>
      </c>
      <c r="F37" s="1556">
        <v>2</v>
      </c>
      <c r="G37" s="1556">
        <v>6</v>
      </c>
      <c r="H37" s="1557">
        <v>2</v>
      </c>
      <c r="I37" s="1557">
        <v>37</v>
      </c>
      <c r="J37" s="1557">
        <v>6</v>
      </c>
      <c r="T37" s="558"/>
    </row>
    <row r="38" spans="1:20" ht="15" customHeight="1">
      <c r="A38" s="1722" t="s">
        <v>1481</v>
      </c>
      <c r="B38" s="1556"/>
      <c r="C38" s="1723"/>
      <c r="D38" s="1723"/>
      <c r="E38" s="1556"/>
      <c r="F38" s="1556"/>
      <c r="G38" s="1556"/>
      <c r="H38" s="1556"/>
      <c r="I38" s="1723"/>
      <c r="J38" s="1723"/>
    </row>
    <row r="39" spans="1:20" ht="15" customHeight="1">
      <c r="A39" s="1722" t="s">
        <v>1482</v>
      </c>
      <c r="B39" s="1556">
        <v>82</v>
      </c>
      <c r="C39" s="1723">
        <v>0</v>
      </c>
      <c r="D39" s="1723">
        <v>0</v>
      </c>
      <c r="E39" s="1723">
        <v>29</v>
      </c>
      <c r="F39" s="1723">
        <v>10</v>
      </c>
      <c r="G39" s="1723">
        <v>41</v>
      </c>
      <c r="H39" s="1723">
        <v>2</v>
      </c>
      <c r="I39" s="1723">
        <v>0</v>
      </c>
      <c r="J39" s="1723">
        <v>0</v>
      </c>
    </row>
    <row r="40" spans="1:20" ht="15" customHeight="1">
      <c r="A40" s="1722" t="s">
        <v>1483</v>
      </c>
      <c r="B40" s="1556">
        <v>3</v>
      </c>
      <c r="C40" s="1723"/>
      <c r="D40" s="1723"/>
      <c r="E40" s="1556"/>
      <c r="F40" s="1723"/>
      <c r="G40" s="1556"/>
      <c r="H40" s="1723"/>
      <c r="I40" s="1557">
        <v>1</v>
      </c>
      <c r="J40" s="1557">
        <v>2</v>
      </c>
    </row>
    <row r="41" spans="1:20" ht="15" customHeight="1">
      <c r="A41" s="1722" t="s">
        <v>1484</v>
      </c>
      <c r="B41" s="1556">
        <v>41</v>
      </c>
      <c r="C41" s="1723">
        <v>0</v>
      </c>
      <c r="D41" s="1723">
        <v>0</v>
      </c>
      <c r="E41" s="1556">
        <v>3</v>
      </c>
      <c r="F41" s="1723">
        <v>0</v>
      </c>
      <c r="G41" s="1723">
        <v>29</v>
      </c>
      <c r="H41" s="1723">
        <v>0</v>
      </c>
      <c r="I41" s="1556">
        <v>5</v>
      </c>
      <c r="J41" s="1556">
        <v>4</v>
      </c>
    </row>
    <row r="42" spans="1:20" ht="15" customHeight="1">
      <c r="A42" s="1722" t="s">
        <v>1485</v>
      </c>
      <c r="B42" s="1556">
        <v>22</v>
      </c>
      <c r="C42" s="1723">
        <v>0</v>
      </c>
      <c r="D42" s="1723">
        <v>0</v>
      </c>
      <c r="E42" s="1723">
        <v>2</v>
      </c>
      <c r="F42" s="1723">
        <v>0</v>
      </c>
      <c r="G42" s="1723">
        <v>0</v>
      </c>
      <c r="H42" s="1723">
        <v>0</v>
      </c>
      <c r="I42" s="1723">
        <v>13</v>
      </c>
      <c r="J42" s="1723">
        <v>7</v>
      </c>
    </row>
    <row r="43" spans="1:20" ht="15" customHeight="1">
      <c r="A43" s="1722" t="s">
        <v>1486</v>
      </c>
      <c r="B43" s="1556">
        <v>1</v>
      </c>
      <c r="C43" s="1723">
        <v>0</v>
      </c>
      <c r="D43" s="1723">
        <v>0</v>
      </c>
      <c r="E43" s="1723">
        <v>0</v>
      </c>
      <c r="F43" s="1723">
        <v>0</v>
      </c>
      <c r="G43" s="1556">
        <v>1</v>
      </c>
      <c r="H43" s="1723">
        <v>0</v>
      </c>
      <c r="I43" s="1723">
        <v>0</v>
      </c>
      <c r="J43" s="1723">
        <v>0</v>
      </c>
      <c r="K43" s="1723">
        <v>0</v>
      </c>
      <c r="L43" s="1723">
        <v>0</v>
      </c>
      <c r="M43" s="1723">
        <v>0</v>
      </c>
      <c r="N43" s="1723">
        <v>0</v>
      </c>
      <c r="O43" s="1723">
        <v>0</v>
      </c>
      <c r="P43" s="1723">
        <v>0</v>
      </c>
      <c r="Q43" s="1723">
        <v>0</v>
      </c>
      <c r="R43" s="1723">
        <v>0</v>
      </c>
    </row>
    <row r="44" spans="1:20" ht="15" customHeight="1">
      <c r="A44" s="2751" t="s">
        <v>1487</v>
      </c>
      <c r="B44" s="1556">
        <v>38</v>
      </c>
      <c r="C44" s="1723">
        <v>0</v>
      </c>
      <c r="D44" s="1723">
        <v>0</v>
      </c>
      <c r="E44" s="1556">
        <v>13</v>
      </c>
      <c r="F44" s="1556">
        <v>13</v>
      </c>
      <c r="G44" s="1556">
        <v>12</v>
      </c>
      <c r="H44" s="1723">
        <v>0</v>
      </c>
      <c r="I44" s="1723">
        <v>0</v>
      </c>
      <c r="J44" s="1723">
        <v>0</v>
      </c>
    </row>
    <row r="45" spans="1:20" ht="15" customHeight="1">
      <c r="A45" s="2752" t="s">
        <v>1488</v>
      </c>
      <c r="B45" s="1559">
        <v>870</v>
      </c>
      <c r="C45" s="2753">
        <v>4</v>
      </c>
      <c r="D45" s="2753">
        <v>1</v>
      </c>
      <c r="E45" s="2753">
        <v>57</v>
      </c>
      <c r="F45" s="2753">
        <v>44</v>
      </c>
      <c r="G45" s="2753">
        <v>96</v>
      </c>
      <c r="H45" s="2753">
        <v>31</v>
      </c>
      <c r="I45" s="2753">
        <v>600</v>
      </c>
      <c r="J45" s="1559">
        <v>37</v>
      </c>
    </row>
    <row r="46" spans="1:20" ht="15" customHeight="1">
      <c r="A46" s="1722" t="s">
        <v>1489</v>
      </c>
      <c r="B46" s="1556">
        <v>1</v>
      </c>
      <c r="C46" s="1723">
        <v>0</v>
      </c>
      <c r="D46" s="1723">
        <v>0</v>
      </c>
      <c r="E46" s="1723">
        <v>0</v>
      </c>
      <c r="F46" s="1723">
        <v>0</v>
      </c>
      <c r="G46" s="1723">
        <v>0</v>
      </c>
      <c r="H46" s="1723">
        <v>0</v>
      </c>
      <c r="I46" s="1723">
        <v>0</v>
      </c>
      <c r="J46" s="1556">
        <v>1</v>
      </c>
    </row>
    <row r="47" spans="1:20" ht="15" customHeight="1">
      <c r="A47" s="1722" t="s">
        <v>1490</v>
      </c>
      <c r="B47" s="1556"/>
      <c r="C47" s="1723"/>
      <c r="D47" s="1723"/>
      <c r="E47" s="1556"/>
      <c r="F47" s="1556"/>
      <c r="G47" s="1556"/>
      <c r="H47" s="1556"/>
      <c r="I47" s="1556"/>
      <c r="J47" s="1556"/>
    </row>
    <row r="48" spans="1:20" ht="15" customHeight="1">
      <c r="A48" s="1722" t="s">
        <v>1491</v>
      </c>
      <c r="B48" s="1556">
        <v>82</v>
      </c>
      <c r="C48" s="1723">
        <v>0</v>
      </c>
      <c r="D48" s="1723">
        <v>0</v>
      </c>
      <c r="E48" s="1556">
        <v>2</v>
      </c>
      <c r="F48" s="1556">
        <v>4</v>
      </c>
      <c r="G48" s="1556">
        <v>18</v>
      </c>
      <c r="H48" s="1556">
        <v>17</v>
      </c>
      <c r="I48" s="1556">
        <v>12</v>
      </c>
      <c r="J48" s="1723">
        <v>29</v>
      </c>
    </row>
    <row r="49" spans="1:10" ht="15" customHeight="1">
      <c r="A49" s="1722" t="s">
        <v>1492</v>
      </c>
      <c r="B49" s="1556">
        <v>145</v>
      </c>
      <c r="C49" s="1723">
        <v>0</v>
      </c>
      <c r="D49" s="1723">
        <v>0</v>
      </c>
      <c r="E49" s="1556">
        <v>4</v>
      </c>
      <c r="F49" s="1556">
        <v>3</v>
      </c>
      <c r="G49" s="1556">
        <v>15</v>
      </c>
      <c r="H49" s="1556">
        <v>7</v>
      </c>
      <c r="I49" s="1556">
        <v>109</v>
      </c>
      <c r="J49" s="1723">
        <v>7</v>
      </c>
    </row>
    <row r="50" spans="1:10" ht="15" customHeight="1">
      <c r="A50" s="1722" t="s">
        <v>1493</v>
      </c>
      <c r="B50" s="1556">
        <v>68</v>
      </c>
      <c r="C50" s="1723">
        <v>0</v>
      </c>
      <c r="D50" s="1723">
        <v>0</v>
      </c>
      <c r="E50" s="1556">
        <v>1</v>
      </c>
      <c r="F50" s="1556">
        <v>3</v>
      </c>
      <c r="G50" s="1556">
        <v>23</v>
      </c>
      <c r="H50" s="1556">
        <v>1</v>
      </c>
      <c r="I50" s="1556">
        <v>40</v>
      </c>
      <c r="J50" s="1723">
        <v>0</v>
      </c>
    </row>
    <row r="51" spans="1:10" ht="15" customHeight="1">
      <c r="A51" s="1722" t="s">
        <v>1494</v>
      </c>
      <c r="B51" s="1556">
        <v>153</v>
      </c>
      <c r="C51" s="1723">
        <v>0</v>
      </c>
      <c r="D51" s="1723">
        <v>0</v>
      </c>
      <c r="E51" s="1556">
        <v>41</v>
      </c>
      <c r="F51" s="1556">
        <v>23</v>
      </c>
      <c r="G51" s="1556">
        <v>19</v>
      </c>
      <c r="H51" s="1723">
        <v>4</v>
      </c>
      <c r="I51" s="1556">
        <v>66</v>
      </c>
      <c r="J51" s="1723">
        <v>0</v>
      </c>
    </row>
    <row r="52" spans="1:10" ht="15" customHeight="1">
      <c r="A52" s="1722" t="s">
        <v>1495</v>
      </c>
      <c r="B52" s="1556">
        <v>385</v>
      </c>
      <c r="C52" s="1556">
        <v>3</v>
      </c>
      <c r="D52" s="1723">
        <v>1</v>
      </c>
      <c r="E52" s="1556">
        <v>3</v>
      </c>
      <c r="F52" s="1556">
        <v>10</v>
      </c>
      <c r="G52" s="1556">
        <v>17</v>
      </c>
      <c r="H52" s="1723">
        <v>2</v>
      </c>
      <c r="I52" s="1556">
        <v>349</v>
      </c>
      <c r="J52" s="1723">
        <v>0</v>
      </c>
    </row>
    <row r="53" spans="1:10" ht="15" customHeight="1">
      <c r="A53" s="1722" t="s">
        <v>1496</v>
      </c>
      <c r="B53" s="1556">
        <v>36</v>
      </c>
      <c r="C53" s="1556">
        <v>1</v>
      </c>
      <c r="D53" s="1723">
        <v>0</v>
      </c>
      <c r="E53" s="1556">
        <v>6</v>
      </c>
      <c r="F53" s="1556">
        <v>1</v>
      </c>
      <c r="G53" s="1556">
        <v>4</v>
      </c>
      <c r="H53" s="1723">
        <v>0</v>
      </c>
      <c r="I53" s="1556">
        <v>24</v>
      </c>
      <c r="J53" s="1723">
        <v>0</v>
      </c>
    </row>
    <row r="54" spans="1:10" ht="6" customHeight="1">
      <c r="A54" s="623"/>
      <c r="B54" s="625"/>
      <c r="C54" s="625"/>
      <c r="D54" s="625"/>
      <c r="E54" s="625"/>
      <c r="F54" s="625"/>
      <c r="G54" s="625"/>
      <c r="H54" s="625"/>
      <c r="I54" s="625"/>
      <c r="J54" s="625"/>
    </row>
    <row r="55" spans="1:10" ht="6.75" customHeight="1">
      <c r="A55" s="585"/>
      <c r="B55" s="70"/>
      <c r="C55" s="585"/>
      <c r="D55" s="585"/>
      <c r="E55" s="585"/>
      <c r="F55" s="586"/>
      <c r="G55" s="586"/>
      <c r="H55" s="70"/>
      <c r="I55" s="572"/>
      <c r="J55" s="572"/>
    </row>
    <row r="56" spans="1:10" ht="12" customHeight="1">
      <c r="A56" s="2855" t="s">
        <v>949</v>
      </c>
      <c r="B56" s="2855"/>
      <c r="C56" s="2855"/>
      <c r="D56" s="2855"/>
      <c r="E56" s="2855"/>
      <c r="F56" s="2855"/>
      <c r="G56" s="2855"/>
      <c r="H56" s="2855"/>
      <c r="I56" s="2855"/>
      <c r="J56" s="2855"/>
    </row>
    <row r="57" spans="1:10" ht="15.95" customHeight="1">
      <c r="A57" s="576" t="s">
        <v>950</v>
      </c>
      <c r="B57" s="576"/>
    </row>
    <row r="58" spans="1:10" ht="15" customHeight="1">
      <c r="A58" s="528" t="s">
        <v>1354</v>
      </c>
      <c r="B58" s="540"/>
      <c r="C58" s="547"/>
      <c r="D58" s="547"/>
      <c r="E58" s="547"/>
      <c r="F58" s="539"/>
    </row>
    <row r="59" spans="1:10" ht="11.25" customHeight="1"/>
    <row r="60" spans="1:10" ht="11.25" customHeight="1"/>
    <row r="61" spans="1:10" ht="11.25" customHeight="1"/>
    <row r="62" spans="1:10" ht="11.25" customHeight="1"/>
    <row r="63" spans="1:10" ht="11.25" customHeight="1"/>
    <row r="64" spans="1:10" ht="5.0999999999999996" customHeight="1">
      <c r="B64" s="576"/>
    </row>
    <row r="65" spans="2:12" ht="4.5" customHeight="1">
      <c r="B65" s="576"/>
    </row>
    <row r="66" spans="2:12" ht="9.75" customHeight="1">
      <c r="B66" s="576"/>
    </row>
    <row r="67" spans="2:12" ht="9.75" customHeight="1">
      <c r="B67" s="576"/>
      <c r="L67" s="576">
        <f>171*1</f>
        <v>171</v>
      </c>
    </row>
    <row r="68" spans="2:12" ht="9.75" customHeight="1">
      <c r="B68" s="576"/>
    </row>
    <row r="69" spans="2:12" ht="9.75" customHeight="1">
      <c r="B69" s="576"/>
      <c r="K69" s="576" t="e">
        <f>#REF!*5</f>
        <v>#REF!</v>
      </c>
    </row>
    <row r="70" spans="2:12" ht="9.75" customHeight="1">
      <c r="B70" s="576"/>
    </row>
    <row r="71" spans="2:12" ht="9.75" customHeight="1">
      <c r="B71" s="576"/>
    </row>
    <row r="72" spans="2:12" ht="9.75" customHeight="1">
      <c r="B72" s="576"/>
    </row>
    <row r="73" spans="2:12" ht="9.75" customHeight="1">
      <c r="B73" s="576"/>
    </row>
    <row r="74" spans="2:12" ht="9.75" customHeight="1">
      <c r="B74" s="576"/>
    </row>
    <row r="75" spans="2:12" ht="5.25" customHeight="1">
      <c r="B75" s="576"/>
    </row>
    <row r="76" spans="2:12" ht="5.25" customHeight="1">
      <c r="B76" s="576"/>
    </row>
    <row r="77" spans="2:12" ht="9.75" customHeight="1">
      <c r="B77" s="576"/>
    </row>
    <row r="78" spans="2:12" ht="9.75" customHeight="1">
      <c r="B78" s="576"/>
    </row>
    <row r="79" spans="2:12" ht="9.75" customHeight="1">
      <c r="B79" s="576"/>
    </row>
  </sheetData>
  <mergeCells count="8">
    <mergeCell ref="A56:J56"/>
    <mergeCell ref="B8:C8"/>
    <mergeCell ref="A23:J23"/>
    <mergeCell ref="A22:J22"/>
    <mergeCell ref="A27:J27"/>
    <mergeCell ref="E8:F8"/>
    <mergeCell ref="A24:J24"/>
    <mergeCell ref="G8:J8"/>
  </mergeCells>
  <phoneticPr fontId="117" type="noConversion"/>
  <printOptions horizontalCentered="1"/>
  <pageMargins left="0.59055118110236227" right="0.59055118110236227" top="0.59055118110236227" bottom="0.59055118110236227" header="0.59055118110236227" footer="0.59055118110236227"/>
  <pageSetup firstPageNumber="26" orientation="portrait" r:id="rId1"/>
  <colBreaks count="1" manualBreakCount="1">
    <brk id="10" max="56" man="1"/>
  </colBreak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W67"/>
  <sheetViews>
    <sheetView showGridLines="0" view="pageBreakPreview" zoomScaleNormal="100" zoomScaleSheetLayoutView="100" workbookViewId="0">
      <selection activeCell="C26" sqref="C26"/>
    </sheetView>
  </sheetViews>
  <sheetFormatPr baseColWidth="10" defaultColWidth="7.7109375" defaultRowHeight="12"/>
  <cols>
    <col min="1" max="1" width="18.85546875" style="43" customWidth="1"/>
    <col min="2" max="4" width="7.7109375" style="43" customWidth="1"/>
    <col min="5" max="5" width="0.85546875" style="43" customWidth="1"/>
    <col min="6" max="6" width="8.7109375" style="43" customWidth="1"/>
    <col min="7" max="7" width="6.85546875" style="43" customWidth="1"/>
    <col min="8" max="8" width="0.85546875" style="43" customWidth="1"/>
    <col min="9" max="9" width="8.7109375" style="43" customWidth="1"/>
    <col min="10" max="10" width="6.85546875" style="43" customWidth="1"/>
    <col min="11" max="11" width="0.85546875" style="43" customWidth="1"/>
    <col min="12" max="12" width="9.7109375" style="43" customWidth="1"/>
    <col min="13" max="13" width="8.5703125" style="43" customWidth="1"/>
    <col min="14" max="14" width="13.28515625" style="43" customWidth="1"/>
    <col min="15" max="16" width="10" style="43" customWidth="1"/>
    <col min="17" max="17" width="9.5703125" style="43" customWidth="1"/>
    <col min="18" max="18" width="6.85546875" style="43" customWidth="1"/>
    <col min="19" max="19" width="1.5703125" style="43" customWidth="1"/>
    <col min="20" max="247" width="9.42578125" style="43" customWidth="1"/>
    <col min="248" max="248" width="25.5703125" style="43" customWidth="1"/>
    <col min="249" max="249" width="6.7109375" style="43" customWidth="1"/>
    <col min="250" max="250" width="10.7109375" style="43" customWidth="1"/>
    <col min="251" max="251" width="6.28515625" style="43" customWidth="1"/>
    <col min="252" max="252" width="7.28515625" style="43" customWidth="1"/>
    <col min="253" max="253" width="1.140625" style="43" customWidth="1"/>
    <col min="254" max="16384" width="7.7109375" style="43"/>
  </cols>
  <sheetData>
    <row r="1" spans="1:23" s="1105" customFormat="1" ht="30" customHeight="1">
      <c r="G1" s="2308"/>
      <c r="H1" s="2308"/>
      <c r="I1" s="2308"/>
      <c r="J1" s="2308"/>
      <c r="K1" s="2308"/>
      <c r="L1" s="2308"/>
      <c r="M1" s="2502" t="s">
        <v>1457</v>
      </c>
      <c r="N1" s="1100"/>
    </row>
    <row r="2" spans="1:23" s="1105" customFormat="1" ht="5.0999999999999996" customHeight="1">
      <c r="A2" s="1106"/>
      <c r="B2" s="1107"/>
      <c r="C2" s="1107"/>
      <c r="D2" s="1107"/>
      <c r="E2" s="1107"/>
      <c r="F2" s="1107"/>
      <c r="G2" s="2309"/>
      <c r="H2" s="2309"/>
      <c r="I2" s="2309"/>
      <c r="J2" s="2309"/>
      <c r="K2" s="2309"/>
      <c r="L2" s="2309"/>
      <c r="M2" s="2309"/>
    </row>
    <row r="3" spans="1:23" s="1105" customFormat="1" ht="5.0999999999999996" customHeight="1">
      <c r="A3" s="1108"/>
    </row>
    <row r="4" spans="1:23" s="1116" customFormat="1" ht="15" customHeight="1">
      <c r="A4" s="2345" t="s">
        <v>1341</v>
      </c>
      <c r="B4" s="1112"/>
      <c r="C4" s="1112"/>
      <c r="D4" s="1112"/>
      <c r="E4" s="1113"/>
      <c r="F4" s="1113"/>
      <c r="G4" s="1113"/>
      <c r="H4" s="1113"/>
      <c r="I4" s="1113"/>
      <c r="J4" s="1113"/>
      <c r="K4" s="1113"/>
      <c r="L4" s="1113"/>
      <c r="M4" s="1114"/>
      <c r="N4" s="1114"/>
      <c r="O4" s="1115"/>
      <c r="P4" s="1115"/>
      <c r="Q4" s="1114"/>
      <c r="R4" s="1114"/>
      <c r="S4" s="1114"/>
      <c r="T4" s="1114"/>
      <c r="U4" s="1114"/>
      <c r="V4" s="1114"/>
      <c r="W4" s="1114"/>
    </row>
    <row r="5" spans="1:23" s="631" customFormat="1" ht="9.9499999999999993" customHeight="1">
      <c r="A5" s="84"/>
      <c r="B5" s="628"/>
      <c r="C5" s="628"/>
      <c r="D5" s="628"/>
      <c r="E5" s="628"/>
      <c r="F5" s="628"/>
      <c r="G5" s="628"/>
      <c r="H5" s="628"/>
      <c r="I5" s="628"/>
      <c r="J5" s="628"/>
      <c r="K5" s="628"/>
      <c r="L5" s="628"/>
      <c r="M5" s="629"/>
      <c r="N5" s="629"/>
      <c r="O5" s="630"/>
      <c r="P5" s="630"/>
      <c r="Q5" s="629"/>
      <c r="R5" s="629"/>
      <c r="S5" s="629"/>
      <c r="T5" s="629"/>
      <c r="U5" s="629"/>
      <c r="V5" s="629"/>
      <c r="W5" s="629"/>
    </row>
    <row r="6" spans="1:23" ht="3" customHeight="1">
      <c r="A6" s="632"/>
      <c r="B6" s="74"/>
      <c r="C6" s="74"/>
      <c r="D6" s="74"/>
      <c r="E6" s="74"/>
      <c r="F6" s="74"/>
      <c r="G6" s="632"/>
      <c r="H6" s="632"/>
      <c r="I6" s="632"/>
      <c r="J6" s="632"/>
      <c r="K6" s="632"/>
      <c r="L6" s="632"/>
      <c r="M6" s="632"/>
      <c r="N6" s="629"/>
      <c r="O6" s="630"/>
      <c r="P6" s="630"/>
      <c r="Q6" s="74"/>
      <c r="R6" s="632"/>
      <c r="S6" s="74"/>
      <c r="T6" s="74"/>
    </row>
    <row r="7" spans="1:23" ht="3" customHeight="1">
      <c r="A7" s="1037"/>
      <c r="B7" s="1037"/>
      <c r="C7" s="1037"/>
      <c r="D7" s="1037"/>
      <c r="E7" s="1037"/>
      <c r="F7" s="1037"/>
      <c r="G7" s="1037"/>
      <c r="H7" s="1037"/>
      <c r="I7" s="1037"/>
      <c r="J7" s="1037"/>
      <c r="K7" s="1037"/>
      <c r="L7" s="1037"/>
      <c r="M7" s="1037"/>
      <c r="N7" s="74"/>
      <c r="Q7" s="74"/>
      <c r="R7" s="74"/>
      <c r="S7" s="74"/>
      <c r="T7" s="74"/>
    </row>
    <row r="8" spans="1:23" ht="12" customHeight="1">
      <c r="A8" s="1038"/>
      <c r="B8" s="2862" t="s">
        <v>98</v>
      </c>
      <c r="C8" s="2862"/>
      <c r="D8" s="2862"/>
      <c r="E8" s="1038"/>
      <c r="F8" s="2863" t="s">
        <v>239</v>
      </c>
      <c r="G8" s="2863"/>
      <c r="H8" s="2863"/>
      <c r="I8" s="2863"/>
      <c r="J8" s="2863"/>
      <c r="K8" s="2863"/>
      <c r="L8" s="2863"/>
      <c r="M8" s="2863"/>
      <c r="N8" s="633"/>
      <c r="O8" s="637"/>
      <c r="Q8" s="635"/>
      <c r="R8" s="636"/>
      <c r="S8" s="635"/>
      <c r="T8" s="74"/>
    </row>
    <row r="9" spans="1:23" s="638" customFormat="1" ht="12" customHeight="1">
      <c r="B9" s="1039"/>
      <c r="C9" s="2864" t="s">
        <v>399</v>
      </c>
      <c r="D9" s="2864"/>
      <c r="E9" s="1042"/>
      <c r="F9" s="2861" t="s">
        <v>107</v>
      </c>
      <c r="G9" s="2861"/>
      <c r="H9" s="1042"/>
      <c r="I9" s="2861" t="s">
        <v>401</v>
      </c>
      <c r="J9" s="2861"/>
      <c r="K9" s="1111"/>
      <c r="L9" s="2861" t="s">
        <v>402</v>
      </c>
      <c r="M9" s="2861"/>
      <c r="O9" s="639"/>
      <c r="P9" s="639"/>
      <c r="Q9" s="640"/>
      <c r="R9" s="641"/>
      <c r="S9" s="640"/>
      <c r="T9" s="642"/>
    </row>
    <row r="10" spans="1:23" s="638" customFormat="1" ht="12" customHeight="1">
      <c r="A10" s="1040" t="s">
        <v>1142</v>
      </c>
      <c r="B10" s="1041" t="s">
        <v>348</v>
      </c>
      <c r="C10" s="1041" t="s">
        <v>394</v>
      </c>
      <c r="D10" s="1041" t="s">
        <v>400</v>
      </c>
      <c r="E10" s="1042"/>
      <c r="F10" s="1041" t="s">
        <v>590</v>
      </c>
      <c r="G10" s="1077" t="s">
        <v>112</v>
      </c>
      <c r="H10" s="1077"/>
      <c r="I10" s="1041" t="s">
        <v>590</v>
      </c>
      <c r="J10" s="1077" t="s">
        <v>333</v>
      </c>
      <c r="K10" s="1077"/>
      <c r="L10" s="1041" t="s">
        <v>590</v>
      </c>
      <c r="M10" s="1077" t="s">
        <v>1025</v>
      </c>
      <c r="O10" s="639"/>
      <c r="P10" s="639"/>
      <c r="Q10" s="640"/>
      <c r="R10" s="641"/>
      <c r="S10" s="640"/>
      <c r="T10" s="642"/>
    </row>
    <row r="11" spans="1:23" ht="3" customHeight="1">
      <c r="A11" s="1043"/>
      <c r="B11" s="1044"/>
      <c r="C11" s="1045"/>
      <c r="D11" s="1045"/>
      <c r="E11" s="1043"/>
      <c r="F11" s="1043"/>
      <c r="G11" s="1043"/>
      <c r="H11" s="1043"/>
      <c r="I11" s="1043"/>
      <c r="J11" s="1043"/>
      <c r="K11" s="1046"/>
      <c r="L11" s="1043"/>
      <c r="M11" s="1043"/>
      <c r="O11" s="634"/>
      <c r="P11" s="634"/>
      <c r="Q11" s="74"/>
      <c r="R11" s="74"/>
      <c r="S11" s="74"/>
      <c r="T11" s="74"/>
    </row>
    <row r="12" spans="1:23" ht="3" customHeight="1">
      <c r="A12" s="1060"/>
      <c r="B12" s="1070"/>
      <c r="C12" s="1070"/>
      <c r="D12" s="1070"/>
      <c r="E12" s="1071"/>
      <c r="F12" s="1071"/>
      <c r="G12" s="1060"/>
      <c r="H12" s="1060"/>
      <c r="I12" s="1060"/>
      <c r="J12" s="1060"/>
      <c r="K12" s="1060"/>
      <c r="L12" s="1072"/>
      <c r="M12" s="1060"/>
      <c r="Q12" s="74"/>
      <c r="R12" s="74"/>
      <c r="S12" s="74"/>
      <c r="T12" s="74"/>
    </row>
    <row r="13" spans="1:23" ht="12" customHeight="1">
      <c r="A13" s="1892" t="s">
        <v>429</v>
      </c>
      <c r="B13" s="74"/>
      <c r="C13" s="74"/>
      <c r="D13" s="74"/>
      <c r="E13" s="74"/>
      <c r="F13" s="74"/>
      <c r="G13" s="74"/>
      <c r="H13" s="74"/>
      <c r="I13" s="74"/>
      <c r="J13" s="74"/>
      <c r="K13" s="74"/>
      <c r="L13" s="74"/>
      <c r="M13" s="74"/>
      <c r="Q13" s="74"/>
      <c r="R13" s="74"/>
      <c r="S13" s="74"/>
      <c r="T13" s="74"/>
    </row>
    <row r="14" spans="1:23" ht="12" customHeight="1">
      <c r="A14" s="1562" t="s">
        <v>1455</v>
      </c>
      <c r="B14" s="700"/>
      <c r="C14" s="700"/>
      <c r="D14" s="700"/>
      <c r="E14" s="644"/>
      <c r="F14" s="647"/>
      <c r="G14" s="647"/>
      <c r="H14" s="647"/>
      <c r="I14" s="647"/>
      <c r="J14" s="647"/>
      <c r="K14" s="647"/>
      <c r="L14" s="647"/>
      <c r="M14" s="647"/>
      <c r="N14" s="74"/>
      <c r="Q14" s="74"/>
      <c r="R14" s="74"/>
      <c r="S14" s="74"/>
      <c r="T14" s="74"/>
    </row>
    <row r="15" spans="1:23" ht="12" customHeight="1">
      <c r="A15" s="1645" t="s">
        <v>1035</v>
      </c>
      <c r="B15" s="1563">
        <v>103</v>
      </c>
      <c r="C15" s="1563">
        <v>63</v>
      </c>
      <c r="D15" s="1563">
        <v>40</v>
      </c>
      <c r="E15" s="1564"/>
      <c r="F15" s="647">
        <v>29169.88</v>
      </c>
      <c r="G15" s="647">
        <v>16.226708916732832</v>
      </c>
      <c r="H15" s="647"/>
      <c r="I15" s="647">
        <v>16368.98</v>
      </c>
      <c r="J15" s="647">
        <v>14.896598695296975</v>
      </c>
      <c r="K15" s="647"/>
      <c r="L15" s="647">
        <v>12800.900000000001</v>
      </c>
      <c r="M15" s="647">
        <v>18.318245693368404</v>
      </c>
      <c r="N15" s="702">
        <f>SUM(O15:P15)</f>
        <v>179764.61000000002</v>
      </c>
      <c r="O15" s="645">
        <v>109884.01000000001</v>
      </c>
      <c r="P15" s="645">
        <v>69880.600000000006</v>
      </c>
      <c r="S15" s="74"/>
      <c r="T15" s="74"/>
    </row>
    <row r="16" spans="1:23" ht="12" customHeight="1">
      <c r="A16" s="1787">
        <v>2015</v>
      </c>
      <c r="B16" s="1563">
        <v>103</v>
      </c>
      <c r="C16" s="1563">
        <v>63</v>
      </c>
      <c r="D16" s="700">
        <v>40</v>
      </c>
      <c r="E16" s="1564">
        <v>0</v>
      </c>
      <c r="F16" s="647">
        <v>29169.9</v>
      </c>
      <c r="G16" s="647">
        <v>16.2</v>
      </c>
      <c r="H16" s="647"/>
      <c r="I16" s="647">
        <v>16369</v>
      </c>
      <c r="J16" s="647">
        <v>14.896616896307297</v>
      </c>
      <c r="K16" s="647"/>
      <c r="L16" s="647">
        <v>12800.9</v>
      </c>
      <c r="M16" s="647">
        <v>18.3182456933684</v>
      </c>
      <c r="N16" s="702"/>
      <c r="O16" s="645"/>
      <c r="P16" s="645"/>
      <c r="S16" s="74"/>
      <c r="T16" s="74"/>
    </row>
    <row r="17" spans="1:21" ht="12" customHeight="1">
      <c r="A17" s="1787">
        <v>2016</v>
      </c>
      <c r="B17" s="700">
        <v>103</v>
      </c>
      <c r="C17" s="700">
        <v>63</v>
      </c>
      <c r="D17" s="700">
        <v>40</v>
      </c>
      <c r="E17" s="647">
        <v>0</v>
      </c>
      <c r="F17" s="647">
        <v>29169.88</v>
      </c>
      <c r="G17" s="647">
        <v>16.226708916732832</v>
      </c>
      <c r="H17" s="647"/>
      <c r="I17" s="647">
        <v>16368.98</v>
      </c>
      <c r="J17" s="647">
        <v>14.896598695296975</v>
      </c>
      <c r="K17" s="647"/>
      <c r="L17" s="647">
        <v>12800.900000000001</v>
      </c>
      <c r="M17" s="647">
        <v>18.318245693368404</v>
      </c>
      <c r="N17" s="702"/>
      <c r="O17" s="645"/>
      <c r="P17" s="645"/>
      <c r="S17" s="74"/>
      <c r="T17" s="74"/>
    </row>
    <row r="18" spans="1:21" ht="12" customHeight="1">
      <c r="A18" s="1787">
        <v>2017</v>
      </c>
      <c r="B18" s="700">
        <v>103</v>
      </c>
      <c r="C18" s="700">
        <v>63</v>
      </c>
      <c r="D18" s="700">
        <v>40</v>
      </c>
      <c r="E18" s="647">
        <v>0</v>
      </c>
      <c r="F18" s="647">
        <v>29169.88</v>
      </c>
      <c r="G18" s="647">
        <v>16.226708916732832</v>
      </c>
      <c r="H18" s="647">
        <v>0</v>
      </c>
      <c r="I18" s="647">
        <v>16368.98</v>
      </c>
      <c r="J18" s="647">
        <v>14.896598695296975</v>
      </c>
      <c r="K18" s="647">
        <v>0</v>
      </c>
      <c r="L18" s="647">
        <v>12800.900000000001</v>
      </c>
      <c r="M18" s="647">
        <v>18.318245693368404</v>
      </c>
      <c r="N18" s="702"/>
      <c r="O18" s="645"/>
      <c r="P18" s="645"/>
      <c r="S18" s="74"/>
      <c r="T18" s="74"/>
    </row>
    <row r="19" spans="1:21" ht="12" customHeight="1">
      <c r="A19" s="1787">
        <v>2018</v>
      </c>
      <c r="B19" s="700">
        <v>103</v>
      </c>
      <c r="C19" s="700">
        <v>63</v>
      </c>
      <c r="D19" s="700">
        <v>40</v>
      </c>
      <c r="E19" s="647">
        <v>0</v>
      </c>
      <c r="F19" s="647">
        <v>29169.88</v>
      </c>
      <c r="G19" s="647">
        <v>16.226708916732832</v>
      </c>
      <c r="H19" s="647">
        <v>0</v>
      </c>
      <c r="I19" s="647">
        <v>16368.98</v>
      </c>
      <c r="J19" s="647">
        <v>14.896598695296975</v>
      </c>
      <c r="K19" s="647">
        <v>0</v>
      </c>
      <c r="L19" s="647">
        <v>12800.900000000001</v>
      </c>
      <c r="M19" s="647">
        <v>18.318245693368404</v>
      </c>
      <c r="N19" s="702"/>
      <c r="O19" s="645"/>
      <c r="P19" s="645"/>
      <c r="S19" s="74"/>
      <c r="T19" s="74"/>
    </row>
    <row r="20" spans="1:21" ht="12" customHeight="1">
      <c r="A20" s="1891">
        <v>2019</v>
      </c>
      <c r="B20" s="1646">
        <f>SUM(C20+D20)</f>
        <v>119</v>
      </c>
      <c r="C20" s="1646">
        <f>SUM(C21:C36)</f>
        <v>66</v>
      </c>
      <c r="D20" s="1646">
        <f>SUM(D21:D36)</f>
        <v>53</v>
      </c>
      <c r="E20" s="1646">
        <f>SUM(E21:E36)</f>
        <v>0</v>
      </c>
      <c r="F20" s="645">
        <f>SUM(F21:F36)</f>
        <v>30071.29</v>
      </c>
      <c r="G20" s="645">
        <f>F20/N$15*100</f>
        <v>16.728147993089408</v>
      </c>
      <c r="H20" s="1646">
        <f t="shared" ref="H20" si="0">SUM(H22:H38)</f>
        <v>0</v>
      </c>
      <c r="I20" s="645">
        <f>SUM(I21:I36)</f>
        <v>17025.66</v>
      </c>
      <c r="J20" s="645">
        <f>I20/O$15*100</f>
        <v>15.494210668139976</v>
      </c>
      <c r="K20" s="645">
        <f t="shared" ref="K20:L20" si="1">SUM(K21:K36)</f>
        <v>0</v>
      </c>
      <c r="L20" s="645">
        <f t="shared" si="1"/>
        <v>13045.630000000001</v>
      </c>
      <c r="M20" s="645">
        <f>L20/P$15*100</f>
        <v>18.668457340091528</v>
      </c>
      <c r="N20" s="702"/>
      <c r="O20" s="645"/>
      <c r="P20" s="645"/>
      <c r="S20" s="74"/>
      <c r="T20" s="74"/>
    </row>
    <row r="21" spans="1:21" ht="12" customHeight="1">
      <c r="A21" s="703" t="s">
        <v>403</v>
      </c>
      <c r="B21" s="700">
        <f>C21+D21</f>
        <v>10</v>
      </c>
      <c r="C21" s="1681">
        <v>7</v>
      </c>
      <c r="D21" s="1681">
        <v>3</v>
      </c>
      <c r="E21" s="646"/>
      <c r="F21" s="647">
        <f>I21+L21</f>
        <v>2540.54</v>
      </c>
      <c r="G21" s="647" t="s">
        <v>486</v>
      </c>
      <c r="H21" s="647"/>
      <c r="I21" s="1521">
        <v>1409.39</v>
      </c>
      <c r="J21" s="647">
        <f>I21/O$21*100</f>
        <v>15.86482720115627</v>
      </c>
      <c r="K21" s="647"/>
      <c r="L21" s="1306">
        <v>1131.1500000000001</v>
      </c>
      <c r="M21" s="647" t="s">
        <v>486</v>
      </c>
      <c r="N21" s="74"/>
      <c r="O21" s="1261">
        <v>8883.74</v>
      </c>
      <c r="Q21" s="74"/>
      <c r="R21" s="74"/>
      <c r="S21" s="74"/>
      <c r="T21" s="74"/>
      <c r="U21" s="74"/>
    </row>
    <row r="22" spans="1:21" ht="12" customHeight="1">
      <c r="A22" s="703" t="s">
        <v>773</v>
      </c>
      <c r="B22" s="700">
        <f t="shared" ref="B22:B36" si="2">C22+D22</f>
        <v>7</v>
      </c>
      <c r="C22" s="1681">
        <v>4</v>
      </c>
      <c r="D22" s="1681">
        <v>3</v>
      </c>
      <c r="E22" s="646"/>
      <c r="F22" s="647">
        <f t="shared" ref="F22:F36" si="3">I22+L22</f>
        <v>268.52999999999997</v>
      </c>
      <c r="G22" s="1282" t="s">
        <v>486</v>
      </c>
      <c r="H22" s="1282"/>
      <c r="I22" s="1306">
        <v>268.52999999999997</v>
      </c>
      <c r="J22" s="647">
        <f>I22/O$22*100</f>
        <v>6.7078166684985163</v>
      </c>
      <c r="K22" s="1282"/>
      <c r="L22" s="1306">
        <v>0</v>
      </c>
      <c r="M22" s="647" t="s">
        <v>486</v>
      </c>
      <c r="N22" s="74"/>
      <c r="O22" s="702">
        <v>4003.24</v>
      </c>
      <c r="Q22" s="74"/>
      <c r="R22" s="74"/>
      <c r="S22" s="74"/>
      <c r="T22" s="74"/>
      <c r="U22" s="74"/>
    </row>
    <row r="23" spans="1:21" ht="12" customHeight="1">
      <c r="A23" s="703" t="s">
        <v>430</v>
      </c>
      <c r="B23" s="700">
        <f t="shared" si="2"/>
        <v>4</v>
      </c>
      <c r="C23" s="1681">
        <v>1</v>
      </c>
      <c r="D23" s="1681">
        <v>3</v>
      </c>
      <c r="E23" s="646"/>
      <c r="F23" s="647">
        <f t="shared" si="3"/>
        <v>25.08</v>
      </c>
      <c r="G23" s="647" t="s">
        <v>486</v>
      </c>
      <c r="H23" s="647"/>
      <c r="I23" s="1306">
        <v>14.96</v>
      </c>
      <c r="J23" s="647">
        <f>I23/O$23*100</f>
        <v>2.0542114080136216</v>
      </c>
      <c r="K23" s="647"/>
      <c r="L23" s="1306">
        <v>10.119999999999999</v>
      </c>
      <c r="M23" s="647" t="s">
        <v>486</v>
      </c>
      <c r="N23" s="74"/>
      <c r="O23" s="702">
        <v>728.26</v>
      </c>
      <c r="Q23" s="74"/>
      <c r="R23" s="74"/>
      <c r="S23" s="74"/>
      <c r="T23" s="74"/>
    </row>
    <row r="24" spans="1:21" ht="12" customHeight="1">
      <c r="A24" s="703" t="s">
        <v>774</v>
      </c>
      <c r="B24" s="700">
        <f t="shared" si="2"/>
        <v>2</v>
      </c>
      <c r="C24" s="1681">
        <v>1</v>
      </c>
      <c r="D24" s="1681">
        <v>1</v>
      </c>
      <c r="E24" s="646"/>
      <c r="F24" s="647">
        <f t="shared" si="3"/>
        <v>22.9</v>
      </c>
      <c r="G24" s="1282" t="s">
        <v>486</v>
      </c>
      <c r="H24" s="1282"/>
      <c r="I24" s="1306">
        <v>22.9</v>
      </c>
      <c r="J24" s="647">
        <f>I24/O$24*100</f>
        <v>0.61167634041257435</v>
      </c>
      <c r="K24" s="1282"/>
      <c r="L24" s="1306">
        <v>0</v>
      </c>
      <c r="M24" s="647" t="s">
        <v>486</v>
      </c>
      <c r="N24" s="74"/>
      <c r="O24" s="702">
        <v>3743.81</v>
      </c>
      <c r="Q24" s="74"/>
      <c r="R24" s="74"/>
      <c r="S24" s="74"/>
      <c r="T24" s="74"/>
    </row>
    <row r="25" spans="1:21" ht="12" customHeight="1">
      <c r="A25" s="703" t="s">
        <v>431</v>
      </c>
      <c r="B25" s="700">
        <f t="shared" si="2"/>
        <v>14</v>
      </c>
      <c r="C25" s="1681">
        <v>7</v>
      </c>
      <c r="D25" s="1681">
        <v>7</v>
      </c>
      <c r="E25" s="646"/>
      <c r="F25" s="647">
        <f t="shared" si="3"/>
        <v>7473.6100000000006</v>
      </c>
      <c r="G25" s="1282" t="s">
        <v>486</v>
      </c>
      <c r="H25" s="1282"/>
      <c r="I25" s="1306">
        <v>5212.18</v>
      </c>
      <c r="J25" s="647">
        <f>I25/O$25*100</f>
        <v>44.201658437798407</v>
      </c>
      <c r="K25" s="1282"/>
      <c r="L25" s="1306">
        <v>2261.4299999999998</v>
      </c>
      <c r="M25" s="647" t="s">
        <v>486</v>
      </c>
      <c r="N25" s="702"/>
      <c r="O25" s="645">
        <v>11791.82</v>
      </c>
      <c r="P25" s="645"/>
      <c r="Q25" s="74"/>
      <c r="R25" s="74"/>
      <c r="S25" s="74"/>
      <c r="T25" s="74"/>
    </row>
    <row r="26" spans="1:21" ht="12" customHeight="1">
      <c r="A26" s="703" t="s">
        <v>432</v>
      </c>
      <c r="B26" s="700">
        <f t="shared" si="2"/>
        <v>10</v>
      </c>
      <c r="C26" s="1681">
        <v>7</v>
      </c>
      <c r="D26" s="1681">
        <v>3</v>
      </c>
      <c r="E26" s="646"/>
      <c r="F26" s="647">
        <f t="shared" si="3"/>
        <v>2204.85</v>
      </c>
      <c r="G26" s="1282" t="s">
        <v>486</v>
      </c>
      <c r="H26" s="1282"/>
      <c r="I26" s="1306">
        <v>450.74</v>
      </c>
      <c r="J26" s="647">
        <f>I26/O$26*100</f>
        <v>5.3584186994237868</v>
      </c>
      <c r="K26" s="1282"/>
      <c r="L26" s="1306">
        <v>1754.11</v>
      </c>
      <c r="M26" s="647" t="s">
        <v>486</v>
      </c>
      <c r="N26" s="74"/>
      <c r="O26" s="702">
        <v>8411.81</v>
      </c>
      <c r="Q26" s="74"/>
      <c r="R26" s="74"/>
      <c r="S26" s="74"/>
      <c r="T26" s="74"/>
    </row>
    <row r="27" spans="1:21" ht="12" customHeight="1">
      <c r="A27" s="703" t="s">
        <v>397</v>
      </c>
      <c r="B27" s="700">
        <f t="shared" si="2"/>
        <v>4</v>
      </c>
      <c r="C27" s="1681">
        <v>2</v>
      </c>
      <c r="D27" s="1681">
        <v>2</v>
      </c>
      <c r="E27" s="646"/>
      <c r="F27" s="647">
        <f t="shared" si="3"/>
        <v>83.42</v>
      </c>
      <c r="G27" s="647" t="s">
        <v>486</v>
      </c>
      <c r="H27" s="647"/>
      <c r="I27" s="1306">
        <v>69.650000000000006</v>
      </c>
      <c r="J27" s="647">
        <f>I27/O$27*100</f>
        <v>1.6628428046535728</v>
      </c>
      <c r="K27" s="647"/>
      <c r="L27" s="1306">
        <v>13.77</v>
      </c>
      <c r="M27" s="647" t="s">
        <v>486</v>
      </c>
      <c r="N27" s="74"/>
      <c r="O27" s="702">
        <v>4188.6099999999997</v>
      </c>
      <c r="Q27" s="74"/>
      <c r="R27" s="74"/>
      <c r="S27" s="74"/>
      <c r="T27" s="74"/>
    </row>
    <row r="28" spans="1:21" ht="12" customHeight="1">
      <c r="A28" s="703" t="s">
        <v>433</v>
      </c>
      <c r="B28" s="700">
        <f t="shared" si="2"/>
        <v>8</v>
      </c>
      <c r="C28" s="1681">
        <v>3</v>
      </c>
      <c r="D28" s="1681">
        <v>5</v>
      </c>
      <c r="E28" s="646"/>
      <c r="F28" s="647">
        <f t="shared" si="3"/>
        <v>2879.92</v>
      </c>
      <c r="G28" s="1282" t="s">
        <v>486</v>
      </c>
      <c r="H28" s="1282"/>
      <c r="I28" s="1306">
        <v>1136.77</v>
      </c>
      <c r="J28" s="647">
        <f>I28/O$28*100</f>
        <v>16.773248264790595</v>
      </c>
      <c r="K28" s="1282"/>
      <c r="L28" s="1306">
        <v>1743.15</v>
      </c>
      <c r="M28" s="647" t="s">
        <v>486</v>
      </c>
      <c r="N28" s="74"/>
      <c r="O28" s="702">
        <v>6777.28</v>
      </c>
      <c r="Q28" s="74"/>
      <c r="R28" s="74"/>
      <c r="S28" s="74"/>
      <c r="T28" s="74"/>
    </row>
    <row r="29" spans="1:21" ht="12" customHeight="1">
      <c r="A29" s="703" t="s">
        <v>280</v>
      </c>
      <c r="B29" s="700">
        <f t="shared" si="2"/>
        <v>5</v>
      </c>
      <c r="C29" s="1681">
        <v>3</v>
      </c>
      <c r="D29" s="1681">
        <v>2</v>
      </c>
      <c r="E29" s="646"/>
      <c r="F29" s="647">
        <f t="shared" si="3"/>
        <v>737.16000000000008</v>
      </c>
      <c r="G29" s="1282" t="s">
        <v>486</v>
      </c>
      <c r="H29" s="1282"/>
      <c r="I29" s="1306">
        <v>374.12</v>
      </c>
      <c r="J29" s="647">
        <f>I29/O$29*100</f>
        <v>5.3663126610094611</v>
      </c>
      <c r="K29" s="1282"/>
      <c r="L29" s="1306">
        <v>363.04</v>
      </c>
      <c r="M29" s="647" t="s">
        <v>486</v>
      </c>
      <c r="N29" s="74"/>
      <c r="O29" s="702">
        <v>6971.64</v>
      </c>
      <c r="Q29" s="74"/>
      <c r="R29" s="74"/>
      <c r="S29" s="74"/>
      <c r="T29" s="74"/>
    </row>
    <row r="30" spans="1:21" ht="12" customHeight="1">
      <c r="A30" s="703" t="s">
        <v>439</v>
      </c>
      <c r="B30" s="700">
        <f t="shared" si="2"/>
        <v>15</v>
      </c>
      <c r="C30" s="1681">
        <v>6</v>
      </c>
      <c r="D30" s="1681">
        <v>9</v>
      </c>
      <c r="E30" s="646"/>
      <c r="F30" s="647">
        <f t="shared" si="3"/>
        <v>5692.92</v>
      </c>
      <c r="G30" s="1282" t="s">
        <v>486</v>
      </c>
      <c r="H30" s="1282"/>
      <c r="I30" s="1306">
        <v>2009.85</v>
      </c>
      <c r="J30" s="647">
        <f>I30/O$30*100</f>
        <v>13.062713503564241</v>
      </c>
      <c r="K30" s="1282"/>
      <c r="L30" s="1306">
        <v>3683.07</v>
      </c>
      <c r="M30" s="647" t="s">
        <v>486</v>
      </c>
      <c r="N30" s="74"/>
      <c r="O30" s="702">
        <v>15386.16</v>
      </c>
      <c r="Q30" s="74"/>
      <c r="R30" s="74"/>
      <c r="S30" s="74"/>
      <c r="T30" s="74"/>
    </row>
    <row r="31" spans="1:21" ht="12" customHeight="1">
      <c r="A31" s="703" t="s">
        <v>434</v>
      </c>
      <c r="B31" s="700">
        <f t="shared" si="2"/>
        <v>2</v>
      </c>
      <c r="C31" s="1681">
        <v>2</v>
      </c>
      <c r="D31" s="1681">
        <v>0</v>
      </c>
      <c r="E31" s="646"/>
      <c r="F31" s="647">
        <f t="shared" si="3"/>
        <v>80.8</v>
      </c>
      <c r="G31" s="647" t="s">
        <v>486</v>
      </c>
      <c r="H31" s="647"/>
      <c r="I31" s="1306">
        <v>64.22</v>
      </c>
      <c r="J31" s="647">
        <f>I31/O$31*100</f>
        <v>0.97411363546732277</v>
      </c>
      <c r="K31" s="647"/>
      <c r="L31" s="1306">
        <v>16.579999999999998</v>
      </c>
      <c r="M31" s="647" t="s">
        <v>486</v>
      </c>
      <c r="N31" s="74"/>
      <c r="O31" s="702">
        <v>6592.66</v>
      </c>
      <c r="Q31" s="74"/>
      <c r="R31" s="74"/>
      <c r="S31" s="74"/>
      <c r="T31" s="74"/>
    </row>
    <row r="32" spans="1:21" ht="12" customHeight="1">
      <c r="A32" s="703" t="s">
        <v>435</v>
      </c>
      <c r="B32" s="700">
        <f t="shared" si="2"/>
        <v>4</v>
      </c>
      <c r="C32" s="1681">
        <v>3</v>
      </c>
      <c r="D32" s="1681">
        <v>1</v>
      </c>
      <c r="E32" s="646"/>
      <c r="F32" s="647">
        <f t="shared" si="3"/>
        <v>344.96999999999997</v>
      </c>
      <c r="G32" s="647" t="s">
        <v>486</v>
      </c>
      <c r="H32" s="647"/>
      <c r="I32" s="1306">
        <v>338.71</v>
      </c>
      <c r="J32" s="647">
        <f>I32/O$32*100</f>
        <v>3.6753503795688238</v>
      </c>
      <c r="K32" s="647"/>
      <c r="L32" s="1306">
        <v>6.26</v>
      </c>
      <c r="M32" s="647" t="s">
        <v>486</v>
      </c>
      <c r="N32" s="74"/>
      <c r="O32" s="702">
        <v>9215.7199999999993</v>
      </c>
      <c r="Q32" s="74"/>
      <c r="R32" s="74"/>
      <c r="S32" s="74"/>
      <c r="T32" s="74"/>
    </row>
    <row r="33" spans="1:20" ht="12" customHeight="1">
      <c r="A33" s="703" t="s">
        <v>398</v>
      </c>
      <c r="B33" s="700">
        <f t="shared" si="2"/>
        <v>10</v>
      </c>
      <c r="C33" s="1681">
        <v>4</v>
      </c>
      <c r="D33" s="1681">
        <v>6</v>
      </c>
      <c r="E33" s="646"/>
      <c r="F33" s="647">
        <f t="shared" si="3"/>
        <v>1796.26</v>
      </c>
      <c r="G33" s="1282" t="s">
        <v>486</v>
      </c>
      <c r="H33" s="1282"/>
      <c r="I33" s="1306">
        <v>1327.72</v>
      </c>
      <c r="J33" s="647">
        <f>I33/O$33*100</f>
        <v>15.854811899348478</v>
      </c>
      <c r="K33" s="1282"/>
      <c r="L33" s="1306">
        <v>468.54</v>
      </c>
      <c r="M33" s="647" t="s">
        <v>486</v>
      </c>
      <c r="N33" s="74"/>
      <c r="O33" s="702">
        <v>8374.24</v>
      </c>
      <c r="Q33" s="74"/>
      <c r="R33" s="74"/>
      <c r="S33" s="74"/>
      <c r="T33" s="74"/>
    </row>
    <row r="34" spans="1:20" ht="12" customHeight="1">
      <c r="A34" s="703" t="s">
        <v>404</v>
      </c>
      <c r="B34" s="700">
        <f t="shared" si="2"/>
        <v>9</v>
      </c>
      <c r="C34" s="1681">
        <v>6</v>
      </c>
      <c r="D34" s="1681">
        <v>3</v>
      </c>
      <c r="E34" s="646"/>
      <c r="F34" s="647">
        <f t="shared" si="3"/>
        <v>809.97</v>
      </c>
      <c r="G34" s="1282" t="s">
        <v>486</v>
      </c>
      <c r="H34" s="1282"/>
      <c r="I34" s="1306">
        <v>796.95</v>
      </c>
      <c r="J34" s="647">
        <f>I34/O$34*100</f>
        <v>12.796694809386331</v>
      </c>
      <c r="K34" s="1282"/>
      <c r="L34" s="1306">
        <v>13.02</v>
      </c>
      <c r="M34" s="647" t="s">
        <v>486</v>
      </c>
      <c r="N34" s="74"/>
      <c r="O34" s="702">
        <v>6227.78</v>
      </c>
      <c r="Q34" s="74"/>
      <c r="R34" s="74"/>
      <c r="S34" s="74"/>
      <c r="T34" s="74"/>
    </row>
    <row r="35" spans="1:20" ht="12" customHeight="1">
      <c r="A35" s="703" t="s">
        <v>415</v>
      </c>
      <c r="B35" s="700">
        <f t="shared" si="2"/>
        <v>8</v>
      </c>
      <c r="C35" s="1681">
        <v>5</v>
      </c>
      <c r="D35" s="1681">
        <v>3</v>
      </c>
      <c r="E35" s="646"/>
      <c r="F35" s="647">
        <f t="shared" si="3"/>
        <v>2272.1299999999997</v>
      </c>
      <c r="G35" s="1282" t="s">
        <v>486</v>
      </c>
      <c r="H35" s="1282"/>
      <c r="I35" s="1306">
        <v>2192.64</v>
      </c>
      <c r="J35" s="647">
        <f>I35/O$35*100</f>
        <v>35.548811035073122</v>
      </c>
      <c r="K35" s="1282"/>
      <c r="L35" s="1306">
        <v>79.489999999999995</v>
      </c>
      <c r="M35" s="647" t="s">
        <v>486</v>
      </c>
      <c r="N35" s="74"/>
      <c r="O35" s="702">
        <v>6167.97</v>
      </c>
      <c r="Q35" s="74"/>
      <c r="R35" s="74"/>
      <c r="S35" s="74"/>
      <c r="T35" s="74"/>
    </row>
    <row r="36" spans="1:20" ht="12" customHeight="1">
      <c r="A36" s="703" t="s">
        <v>440</v>
      </c>
      <c r="B36" s="700">
        <f t="shared" si="2"/>
        <v>7</v>
      </c>
      <c r="C36" s="1681">
        <v>5</v>
      </c>
      <c r="D36" s="1681">
        <v>2</v>
      </c>
      <c r="E36" s="646"/>
      <c r="F36" s="647">
        <f t="shared" si="3"/>
        <v>2838.23</v>
      </c>
      <c r="G36" s="1282" t="s">
        <v>486</v>
      </c>
      <c r="H36" s="1282"/>
      <c r="I36" s="1306">
        <v>1336.33</v>
      </c>
      <c r="J36" s="647">
        <f>I36/O$36*100</f>
        <v>55.236910307654782</v>
      </c>
      <c r="K36" s="1282"/>
      <c r="L36" s="1306">
        <v>1501.9</v>
      </c>
      <c r="M36" s="647" t="s">
        <v>486</v>
      </c>
      <c r="N36" s="74"/>
      <c r="O36" s="702">
        <v>2419.27</v>
      </c>
      <c r="Q36" s="74"/>
      <c r="R36" s="74"/>
      <c r="S36" s="74"/>
      <c r="T36" s="74"/>
    </row>
    <row r="37" spans="1:20" ht="3" customHeight="1">
      <c r="A37" s="1073"/>
      <c r="B37" s="1074"/>
      <c r="C37" s="1074"/>
      <c r="D37" s="1075"/>
      <c r="E37" s="1075"/>
      <c r="F37" s="1075"/>
      <c r="G37" s="1075"/>
      <c r="H37" s="1075"/>
      <c r="I37" s="1075"/>
      <c r="J37" s="1075"/>
      <c r="K37" s="1075"/>
      <c r="L37" s="1075"/>
      <c r="M37" s="1075"/>
      <c r="N37" s="74"/>
      <c r="Q37" s="74"/>
      <c r="R37" s="74"/>
      <c r="S37" s="74"/>
      <c r="T37" s="74"/>
    </row>
    <row r="38" spans="1:20" ht="3" customHeight="1">
      <c r="A38" s="648"/>
      <c r="B38" s="648"/>
      <c r="C38" s="648"/>
      <c r="D38" s="74"/>
      <c r="E38" s="74"/>
      <c r="F38" s="74"/>
      <c r="G38" s="74"/>
      <c r="H38" s="74"/>
      <c r="I38" s="74"/>
      <c r="J38" s="74"/>
      <c r="K38" s="74"/>
      <c r="M38" s="74"/>
      <c r="N38" s="74"/>
      <c r="Q38" s="74"/>
      <c r="R38" s="74"/>
      <c r="S38" s="74"/>
      <c r="T38" s="74"/>
    </row>
    <row r="39" spans="1:20" ht="12" customHeight="1">
      <c r="A39" s="649" t="s">
        <v>109</v>
      </c>
      <c r="B39" s="648"/>
      <c r="C39" s="74"/>
      <c r="D39" s="74"/>
      <c r="E39" s="74"/>
      <c r="F39" s="74"/>
      <c r="G39" s="74"/>
      <c r="H39" s="74"/>
      <c r="I39" s="74"/>
      <c r="J39" s="74"/>
      <c r="K39" s="74"/>
      <c r="L39" s="74"/>
      <c r="M39" s="74"/>
      <c r="N39" s="74"/>
      <c r="Q39" s="74"/>
      <c r="R39" s="74"/>
      <c r="S39" s="74"/>
      <c r="T39" s="74"/>
    </row>
    <row r="40" spans="1:20" ht="12" customHeight="1">
      <c r="A40" s="648" t="s">
        <v>1352</v>
      </c>
      <c r="B40" s="1257"/>
      <c r="C40" s="1257"/>
      <c r="D40" s="1257"/>
      <c r="E40" s="1257"/>
      <c r="F40" s="1257"/>
      <c r="G40" s="1257"/>
      <c r="H40" s="1257"/>
      <c r="I40" s="1257"/>
      <c r="J40" s="1257"/>
      <c r="K40" s="1257"/>
      <c r="L40" s="1257"/>
      <c r="M40" s="1257"/>
      <c r="N40" s="74"/>
      <c r="Q40" s="74"/>
      <c r="R40" s="74"/>
      <c r="S40" s="74"/>
      <c r="T40" s="74"/>
    </row>
    <row r="41" spans="1:20" ht="12" customHeight="1">
      <c r="A41" s="2865" t="s">
        <v>1351</v>
      </c>
      <c r="B41" s="2866"/>
      <c r="C41" s="1257"/>
      <c r="D41" s="1257"/>
      <c r="E41" s="1257"/>
      <c r="F41" s="1257"/>
      <c r="G41" s="1257"/>
      <c r="H41" s="1257"/>
      <c r="I41" s="1257"/>
      <c r="J41" s="1257"/>
      <c r="K41" s="1257"/>
      <c r="L41" s="1257"/>
      <c r="M41" s="1257"/>
      <c r="N41" s="74"/>
      <c r="Q41" s="74"/>
      <c r="R41" s="74"/>
      <c r="S41" s="74"/>
      <c r="T41" s="74"/>
    </row>
    <row r="42" spans="1:20" ht="12" customHeight="1">
      <c r="A42" s="43" t="s">
        <v>1026</v>
      </c>
      <c r="B42" s="650"/>
      <c r="C42" s="651"/>
      <c r="D42" s="651"/>
      <c r="E42" s="652"/>
      <c r="F42" s="652"/>
      <c r="G42" s="653"/>
      <c r="H42" s="653"/>
      <c r="I42" s="653"/>
      <c r="J42" s="654"/>
      <c r="K42" s="654"/>
      <c r="L42" s="654"/>
      <c r="M42" s="74"/>
      <c r="N42" s="74"/>
      <c r="O42" s="47"/>
      <c r="P42" s="46"/>
      <c r="Q42" s="655"/>
      <c r="R42" s="656"/>
      <c r="S42" s="655"/>
    </row>
    <row r="43" spans="1:20" ht="12" customHeight="1">
      <c r="A43" s="1709" t="s">
        <v>1136</v>
      </c>
      <c r="B43" s="650"/>
      <c r="C43" s="651"/>
      <c r="D43" s="651"/>
      <c r="E43" s="652"/>
      <c r="F43" s="652"/>
      <c r="G43" s="653"/>
      <c r="H43" s="653"/>
      <c r="I43" s="653"/>
      <c r="J43" s="654"/>
      <c r="K43" s="654"/>
      <c r="L43" s="654"/>
      <c r="M43" s="74"/>
      <c r="N43" s="74"/>
      <c r="O43" s="47"/>
      <c r="P43" s="46"/>
      <c r="Q43" s="655"/>
      <c r="R43" s="656"/>
      <c r="S43" s="655"/>
    </row>
    <row r="44" spans="1:20" ht="12" customHeight="1">
      <c r="A44" s="632" t="s">
        <v>1353</v>
      </c>
      <c r="B44" s="74"/>
      <c r="C44" s="657"/>
      <c r="D44" s="657"/>
      <c r="E44" s="657"/>
      <c r="F44" s="657"/>
      <c r="G44" s="658"/>
      <c r="H44" s="658"/>
      <c r="I44" s="658"/>
      <c r="J44" s="657"/>
      <c r="K44" s="657"/>
      <c r="L44" s="657"/>
      <c r="M44" s="74"/>
      <c r="N44" s="74"/>
      <c r="O44" s="47"/>
      <c r="P44" s="659"/>
      <c r="Q44" s="76"/>
      <c r="R44" s="638"/>
      <c r="S44" s="76"/>
    </row>
    <row r="46" spans="1:20" ht="12" customHeight="1">
      <c r="A46" s="2860" t="s">
        <v>1497</v>
      </c>
      <c r="B46" s="2860"/>
      <c r="C46" s="2860"/>
      <c r="D46" s="2860"/>
      <c r="E46" s="2860"/>
      <c r="F46" s="2860"/>
      <c r="G46" s="2860"/>
      <c r="H46" s="2860"/>
      <c r="I46" s="2860"/>
      <c r="J46" s="2860"/>
      <c r="K46" s="2860"/>
      <c r="L46" s="2860"/>
      <c r="M46" s="2860"/>
      <c r="O46" s="68"/>
    </row>
    <row r="47" spans="1:20" ht="10.5" customHeight="1">
      <c r="O47" s="50"/>
    </row>
    <row r="48" spans="1:20" ht="10.5" customHeight="1">
      <c r="O48" s="49"/>
    </row>
    <row r="49" spans="1:18" ht="10.5" customHeight="1">
      <c r="O49" s="64"/>
      <c r="P49" s="701" t="s">
        <v>429</v>
      </c>
      <c r="R49" s="647">
        <v>15.494210668139976</v>
      </c>
    </row>
    <row r="50" spans="1:18" ht="10.5" customHeight="1">
      <c r="O50" s="64"/>
      <c r="P50" s="703" t="s">
        <v>403</v>
      </c>
      <c r="R50" s="647">
        <v>15.86482720115627</v>
      </c>
    </row>
    <row r="51" spans="1:18" ht="10.5" customHeight="1">
      <c r="O51" s="64"/>
      <c r="P51" s="703" t="s">
        <v>773</v>
      </c>
      <c r="R51" s="647">
        <v>6.7078166684985163</v>
      </c>
    </row>
    <row r="52" spans="1:18" ht="10.5" customHeight="1">
      <c r="O52" s="64"/>
      <c r="P52" s="703" t="s">
        <v>430</v>
      </c>
      <c r="R52" s="647">
        <v>2.0542114080136216</v>
      </c>
    </row>
    <row r="53" spans="1:18" ht="10.5" customHeight="1">
      <c r="O53" s="64"/>
      <c r="P53" s="703" t="s">
        <v>774</v>
      </c>
      <c r="R53" s="647">
        <v>0.61167634041257435</v>
      </c>
    </row>
    <row r="54" spans="1:18" ht="10.5" customHeight="1">
      <c r="O54" s="64"/>
      <c r="P54" s="703" t="s">
        <v>431</v>
      </c>
      <c r="R54" s="647">
        <v>44.201658437798407</v>
      </c>
    </row>
    <row r="55" spans="1:18" ht="10.5" customHeight="1">
      <c r="O55" s="64"/>
      <c r="P55" s="703" t="s">
        <v>432</v>
      </c>
      <c r="R55" s="647">
        <v>5.3584186994237868</v>
      </c>
    </row>
    <row r="56" spans="1:18" ht="10.5" customHeight="1">
      <c r="O56" s="64"/>
      <c r="P56" s="703" t="s">
        <v>397</v>
      </c>
      <c r="R56" s="647">
        <v>1.6628428046535728</v>
      </c>
    </row>
    <row r="57" spans="1:18" ht="10.5" customHeight="1">
      <c r="O57" s="64"/>
      <c r="P57" s="703" t="s">
        <v>433</v>
      </c>
      <c r="R57" s="647">
        <v>16.773248264790595</v>
      </c>
    </row>
    <row r="58" spans="1:18" ht="10.5" customHeight="1">
      <c r="O58" s="64"/>
      <c r="P58" s="703" t="s">
        <v>280</v>
      </c>
      <c r="R58" s="647">
        <v>5.3663126610094611</v>
      </c>
    </row>
    <row r="59" spans="1:18" ht="10.5" customHeight="1">
      <c r="O59" s="64"/>
      <c r="P59" s="703" t="s">
        <v>439</v>
      </c>
      <c r="R59" s="647">
        <v>13.062713503564241</v>
      </c>
    </row>
    <row r="60" spans="1:18" ht="10.5" customHeight="1">
      <c r="O60" s="64"/>
      <c r="P60" s="703" t="s">
        <v>434</v>
      </c>
      <c r="R60" s="647">
        <v>0.97411363546732277</v>
      </c>
    </row>
    <row r="61" spans="1:18" ht="10.5" customHeight="1">
      <c r="O61" s="64"/>
      <c r="P61" s="703" t="s">
        <v>435</v>
      </c>
      <c r="R61" s="647">
        <v>3.6753503795688238</v>
      </c>
    </row>
    <row r="62" spans="1:18" ht="21.75" customHeight="1">
      <c r="O62" s="64"/>
      <c r="P62" s="703" t="s">
        <v>398</v>
      </c>
      <c r="R62" s="647">
        <v>15.854811899348478</v>
      </c>
    </row>
    <row r="63" spans="1:18" ht="10.5" customHeight="1">
      <c r="O63" s="64"/>
      <c r="P63" s="703" t="s">
        <v>404</v>
      </c>
      <c r="R63" s="647">
        <v>12.796694809386331</v>
      </c>
    </row>
    <row r="64" spans="1:18" ht="15" customHeight="1">
      <c r="A64" s="649" t="s">
        <v>109</v>
      </c>
      <c r="O64" s="64"/>
      <c r="P64" s="703" t="s">
        <v>415</v>
      </c>
      <c r="R64" s="647">
        <v>35.548811035073122</v>
      </c>
    </row>
    <row r="65" spans="1:18" ht="15" customHeight="1">
      <c r="A65" s="632" t="s">
        <v>785</v>
      </c>
      <c r="O65" s="64"/>
      <c r="P65" s="703" t="s">
        <v>440</v>
      </c>
      <c r="R65" s="647">
        <v>55.236910307654782</v>
      </c>
    </row>
    <row r="66" spans="1:18" ht="15" customHeight="1">
      <c r="R66" s="645"/>
    </row>
    <row r="67" spans="1:18" ht="15" customHeight="1"/>
  </sheetData>
  <mergeCells count="8">
    <mergeCell ref="A46:M46"/>
    <mergeCell ref="F9:G9"/>
    <mergeCell ref="I9:J9"/>
    <mergeCell ref="B8:D8"/>
    <mergeCell ref="F8:M8"/>
    <mergeCell ref="L9:M9"/>
    <mergeCell ref="C9:D9"/>
    <mergeCell ref="A41:B41"/>
  </mergeCells>
  <phoneticPr fontId="117" type="noConversion"/>
  <printOptions horizontalCentered="1"/>
  <pageMargins left="0.59055118110236227" right="0.59055118110236227" top="0.59055118110236227" bottom="0.59055118110236227" header="0.59055118110236227" footer="0.59055118110236227"/>
  <pageSetup firstPageNumber="27"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U166"/>
  <sheetViews>
    <sheetView showGridLines="0" view="pageBreakPreview" zoomScaleNormal="100" zoomScaleSheetLayoutView="100" workbookViewId="0">
      <selection activeCell="S24" sqref="S24"/>
    </sheetView>
  </sheetViews>
  <sheetFormatPr baseColWidth="10" defaultColWidth="1.140625" defaultRowHeight="12"/>
  <cols>
    <col min="1" max="1" width="24.5703125" style="43" customWidth="1"/>
    <col min="2" max="2" width="21.7109375" style="43" customWidth="1"/>
    <col min="3" max="3" width="7.7109375" style="43" customWidth="1"/>
    <col min="4" max="4" width="0.42578125" style="43" customWidth="1"/>
    <col min="5" max="5" width="6.85546875" style="43" customWidth="1"/>
    <col min="6" max="6" width="5.7109375" style="43" customWidth="1"/>
    <col min="7" max="7" width="0.28515625" style="43" customWidth="1"/>
    <col min="8" max="9" width="6.7109375" style="43" customWidth="1"/>
    <col min="10" max="10" width="0.85546875" style="43" customWidth="1"/>
    <col min="11" max="11" width="7.5703125" style="43" customWidth="1"/>
    <col min="12" max="12" width="5.7109375" style="43" customWidth="1"/>
    <col min="13" max="13" width="13.28515625" style="43" customWidth="1"/>
    <col min="14" max="15" width="10" style="43" hidden="1" customWidth="1"/>
    <col min="16" max="16" width="2.5703125" style="43" customWidth="1"/>
    <col min="17" max="17" width="5.5703125" style="43" customWidth="1"/>
    <col min="18" max="18" width="1.5703125" style="43" customWidth="1"/>
    <col min="19" max="19" width="5.5703125" style="43" customWidth="1"/>
    <col min="20" max="20" width="1.5703125" style="43" customWidth="1"/>
    <col min="21" max="248" width="9.42578125" style="43" customWidth="1"/>
    <col min="249" max="249" width="25.5703125" style="43" customWidth="1"/>
    <col min="250" max="250" width="6.7109375" style="43" customWidth="1"/>
    <col min="251" max="251" width="10.7109375" style="43" customWidth="1"/>
    <col min="252" max="252" width="6.28515625" style="43" customWidth="1"/>
    <col min="253" max="253" width="7.28515625" style="43" customWidth="1"/>
    <col min="254" max="16384" width="1.140625" style="43"/>
  </cols>
  <sheetData>
    <row r="1" spans="1:21" s="1105" customFormat="1" ht="30" customHeight="1">
      <c r="E1" s="2308"/>
      <c r="F1" s="2308"/>
      <c r="G1" s="2308"/>
      <c r="H1" s="2308"/>
      <c r="I1" s="2308"/>
      <c r="J1" s="2308"/>
      <c r="K1" s="2308"/>
      <c r="L1" s="2502" t="s">
        <v>1457</v>
      </c>
      <c r="M1" s="1100"/>
    </row>
    <row r="2" spans="1:21" s="1105" customFormat="1" ht="5.0999999999999996" customHeight="1">
      <c r="A2" s="1106"/>
      <c r="B2" s="1107"/>
      <c r="C2" s="1107"/>
      <c r="D2" s="1107"/>
      <c r="E2" s="1107"/>
      <c r="F2" s="1107"/>
      <c r="G2" s="1107"/>
      <c r="H2" s="1107"/>
      <c r="I2" s="1107"/>
      <c r="J2" s="1107"/>
      <c r="K2" s="1107"/>
      <c r="L2" s="1107"/>
    </row>
    <row r="3" spans="1:21" s="1105" customFormat="1" ht="5.0999999999999996" customHeight="1">
      <c r="A3" s="1108"/>
    </row>
    <row r="4" spans="1:21" s="1115" customFormat="1" ht="15" customHeight="1">
      <c r="A4" s="2868" t="s">
        <v>1498</v>
      </c>
      <c r="B4" s="2868"/>
      <c r="C4" s="2868"/>
      <c r="D4" s="2868"/>
      <c r="E4" s="2868"/>
      <c r="F4" s="2868"/>
      <c r="G4" s="2868"/>
      <c r="H4" s="2868"/>
      <c r="I4" s="2868"/>
      <c r="J4" s="2868"/>
      <c r="K4" s="2868"/>
      <c r="L4" s="2868"/>
      <c r="M4" s="1117"/>
    </row>
    <row r="5" spans="1:21" s="630" customFormat="1" ht="12" customHeight="1">
      <c r="A5" s="78"/>
      <c r="B5" s="78"/>
      <c r="C5" s="78"/>
      <c r="D5" s="78"/>
      <c r="E5" s="78"/>
      <c r="F5" s="78"/>
      <c r="G5" s="78"/>
      <c r="H5" s="78"/>
      <c r="I5" s="78"/>
      <c r="J5" s="78"/>
      <c r="K5" s="78"/>
      <c r="L5" s="78"/>
      <c r="M5" s="74"/>
    </row>
    <row r="6" spans="1:21" s="630" customFormat="1" ht="5.0999999999999996" customHeight="1">
      <c r="A6" s="1047" t="s">
        <v>110</v>
      </c>
      <c r="B6" s="93"/>
      <c r="C6" s="93"/>
      <c r="D6" s="93"/>
      <c r="E6" s="93"/>
      <c r="F6" s="93"/>
      <c r="G6" s="93"/>
      <c r="H6" s="93"/>
      <c r="I6" s="93"/>
      <c r="J6" s="93"/>
      <c r="K6" s="93"/>
      <c r="L6" s="74"/>
      <c r="M6" s="74"/>
    </row>
    <row r="7" spans="1:21" ht="5.0999999999999996" customHeight="1">
      <c r="A7" s="1037"/>
      <c r="B7" s="1048"/>
      <c r="C7" s="1049"/>
      <c r="D7" s="1049"/>
      <c r="E7" s="1049"/>
      <c r="F7" s="1048"/>
      <c r="G7" s="1048"/>
      <c r="H7" s="1048"/>
      <c r="I7" s="1048"/>
      <c r="J7" s="1048"/>
      <c r="K7" s="1048"/>
      <c r="L7" s="1037"/>
      <c r="M7" s="74"/>
      <c r="N7" s="660"/>
      <c r="O7" s="660"/>
      <c r="P7" s="74"/>
      <c r="Q7" s="92"/>
      <c r="R7" s="661"/>
      <c r="S7" s="74"/>
      <c r="T7" s="74"/>
      <c r="U7" s="74"/>
    </row>
    <row r="8" spans="1:21" ht="11.1" customHeight="1">
      <c r="A8" s="1050"/>
      <c r="B8" s="1051"/>
      <c r="C8" s="91" t="s">
        <v>349</v>
      </c>
      <c r="D8" s="1051"/>
      <c r="E8" s="2869" t="s">
        <v>99</v>
      </c>
      <c r="F8" s="2869"/>
      <c r="G8" s="1076"/>
      <c r="H8" s="2869" t="s">
        <v>100</v>
      </c>
      <c r="I8" s="2869"/>
      <c r="J8" s="1076"/>
      <c r="K8" s="2869" t="s">
        <v>100</v>
      </c>
      <c r="L8" s="2869"/>
      <c r="M8" s="74"/>
      <c r="N8" s="634"/>
      <c r="O8" s="634"/>
      <c r="P8" s="635"/>
      <c r="Q8" s="635"/>
      <c r="R8" s="636"/>
      <c r="S8" s="635"/>
      <c r="T8" s="635"/>
      <c r="U8" s="74"/>
    </row>
    <row r="9" spans="1:21" ht="11.1" customHeight="1">
      <c r="A9" s="1050"/>
      <c r="B9" s="1051"/>
      <c r="C9" s="1057" t="s">
        <v>348</v>
      </c>
      <c r="D9" s="1052"/>
      <c r="E9" s="2870" t="s">
        <v>101</v>
      </c>
      <c r="F9" s="2870"/>
      <c r="G9" s="1051"/>
      <c r="H9" s="2870" t="s">
        <v>102</v>
      </c>
      <c r="I9" s="2870"/>
      <c r="J9" s="1051"/>
      <c r="K9" s="2863" t="s">
        <v>103</v>
      </c>
      <c r="L9" s="2863"/>
      <c r="M9" s="74"/>
      <c r="N9" s="634"/>
      <c r="O9" s="634"/>
      <c r="P9" s="635"/>
      <c r="Q9" s="635"/>
      <c r="R9" s="636"/>
      <c r="S9" s="635"/>
      <c r="T9" s="635"/>
      <c r="U9" s="74"/>
    </row>
    <row r="10" spans="1:21" ht="11.1" customHeight="1">
      <c r="A10" s="1050" t="s">
        <v>104</v>
      </c>
      <c r="B10" s="2476" t="s">
        <v>350</v>
      </c>
      <c r="C10" s="1053" t="s">
        <v>111</v>
      </c>
      <c r="D10" s="1053"/>
      <c r="E10" s="1053" t="s">
        <v>111</v>
      </c>
      <c r="F10" s="1054" t="s">
        <v>333</v>
      </c>
      <c r="G10" s="1054"/>
      <c r="H10" s="1053" t="s">
        <v>111</v>
      </c>
      <c r="I10" s="1054" t="s">
        <v>333</v>
      </c>
      <c r="J10" s="1054"/>
      <c r="K10" s="1053" t="s">
        <v>111</v>
      </c>
      <c r="L10" s="1054" t="s">
        <v>333</v>
      </c>
      <c r="M10" s="74"/>
      <c r="N10" s="634"/>
      <c r="O10" s="634"/>
      <c r="P10" s="635"/>
      <c r="Q10" s="635"/>
      <c r="R10" s="636"/>
      <c r="S10" s="635"/>
      <c r="T10" s="635"/>
      <c r="U10" s="74"/>
    </row>
    <row r="11" spans="1:21" ht="5.0999999999999996" customHeight="1" thickBot="1">
      <c r="A11" s="1055"/>
      <c r="B11" s="1056"/>
      <c r="C11" s="1057"/>
      <c r="D11" s="1057"/>
      <c r="E11" s="1057"/>
      <c r="F11" s="1057"/>
      <c r="G11" s="1057"/>
      <c r="H11" s="1057"/>
      <c r="I11" s="1057"/>
      <c r="J11" s="1057"/>
      <c r="K11" s="1057"/>
      <c r="L11" s="1057"/>
      <c r="M11" s="74"/>
      <c r="N11" s="662"/>
      <c r="P11" s="74"/>
      <c r="Q11" s="643"/>
      <c r="R11" s="74"/>
      <c r="S11" s="74"/>
      <c r="T11" s="74"/>
      <c r="U11" s="74"/>
    </row>
    <row r="12" spans="1:21" ht="5.0999999999999996" customHeight="1">
      <c r="A12" s="1058"/>
      <c r="B12" s="1059"/>
      <c r="C12" s="1061"/>
      <c r="D12" s="1061"/>
      <c r="E12" s="1062"/>
      <c r="F12" s="1062"/>
      <c r="G12" s="1062"/>
      <c r="H12" s="1062"/>
      <c r="I12" s="1062"/>
      <c r="J12" s="1062"/>
      <c r="K12" s="1062"/>
      <c r="L12" s="1062"/>
      <c r="M12" s="74"/>
      <c r="P12" s="74"/>
      <c r="Q12" s="74"/>
      <c r="R12" s="74"/>
      <c r="S12" s="74"/>
      <c r="T12" s="74"/>
      <c r="U12" s="74"/>
    </row>
    <row r="13" spans="1:21" ht="11.1" customHeight="1">
      <c r="A13" s="665" t="s">
        <v>1499</v>
      </c>
      <c r="B13" s="666"/>
      <c r="C13" s="663"/>
      <c r="D13" s="663"/>
      <c r="E13" s="664"/>
      <c r="F13" s="664"/>
      <c r="G13" s="664"/>
      <c r="H13" s="664"/>
      <c r="I13" s="664"/>
      <c r="J13" s="664"/>
      <c r="K13" s="664"/>
      <c r="L13" s="664"/>
      <c r="M13" s="74"/>
      <c r="P13" s="74"/>
      <c r="Q13" s="74"/>
      <c r="R13" s="74"/>
      <c r="S13" s="74"/>
      <c r="T13" s="74"/>
      <c r="U13" s="74"/>
    </row>
    <row r="14" spans="1:21" s="75" customFormat="1" ht="11.1" customHeight="1">
      <c r="A14" s="667" t="s">
        <v>1500</v>
      </c>
      <c r="B14" s="668" t="s">
        <v>403</v>
      </c>
      <c r="C14" s="669">
        <v>1191.8599999999999</v>
      </c>
      <c r="D14" s="670"/>
      <c r="E14" s="669">
        <v>348.56</v>
      </c>
      <c r="F14" s="671">
        <v>29.245045559042172</v>
      </c>
      <c r="G14" s="671"/>
      <c r="H14" s="672">
        <v>736.3</v>
      </c>
      <c r="I14" s="671">
        <v>61.777389961908284</v>
      </c>
      <c r="J14" s="671"/>
      <c r="K14" s="672">
        <v>107</v>
      </c>
      <c r="L14" s="671">
        <v>8.977564479049553</v>
      </c>
      <c r="M14" s="74"/>
    </row>
    <row r="15" spans="1:21" s="75" customFormat="1" ht="11.1" customHeight="1">
      <c r="A15" s="673" t="s">
        <v>1501</v>
      </c>
      <c r="B15" s="668" t="s">
        <v>773</v>
      </c>
      <c r="C15" s="669">
        <v>250.7</v>
      </c>
      <c r="D15" s="670"/>
      <c r="E15" s="672">
        <v>24.66</v>
      </c>
      <c r="F15" s="671">
        <v>9.8364579178300762</v>
      </c>
      <c r="G15" s="671"/>
      <c r="H15" s="672">
        <v>80.2</v>
      </c>
      <c r="I15" s="671">
        <v>31.990426804946154</v>
      </c>
      <c r="J15" s="671"/>
      <c r="K15" s="672">
        <v>145.84</v>
      </c>
      <c r="L15" s="671">
        <v>58.173115277223779</v>
      </c>
      <c r="M15" s="74"/>
    </row>
    <row r="16" spans="1:21" s="75" customFormat="1" ht="11.1" customHeight="1">
      <c r="A16" s="673" t="s">
        <v>1502</v>
      </c>
      <c r="B16" s="668" t="s">
        <v>327</v>
      </c>
      <c r="C16" s="669">
        <v>2083.06</v>
      </c>
      <c r="D16" s="670"/>
      <c r="E16" s="672">
        <v>897.41</v>
      </c>
      <c r="F16" s="671">
        <v>43.081332270793929</v>
      </c>
      <c r="G16" s="671"/>
      <c r="H16" s="672">
        <v>492.85</v>
      </c>
      <c r="I16" s="671">
        <v>23.659904179428342</v>
      </c>
      <c r="J16" s="671"/>
      <c r="K16" s="672">
        <v>692.8</v>
      </c>
      <c r="L16" s="671">
        <v>33.258763549777733</v>
      </c>
      <c r="M16" s="74"/>
    </row>
    <row r="17" spans="1:17" s="75" customFormat="1" ht="11.1" customHeight="1">
      <c r="A17" s="673" t="s">
        <v>1503</v>
      </c>
      <c r="B17" s="668" t="s">
        <v>431</v>
      </c>
      <c r="C17" s="669">
        <v>10499</v>
      </c>
      <c r="D17" s="670"/>
      <c r="E17" s="672">
        <v>7478</v>
      </c>
      <c r="F17" s="671">
        <v>71.225831031526809</v>
      </c>
      <c r="G17" s="671"/>
      <c r="H17" s="672">
        <v>1968</v>
      </c>
      <c r="I17" s="671">
        <v>18.744642346890181</v>
      </c>
      <c r="J17" s="671"/>
      <c r="K17" s="672">
        <v>1053</v>
      </c>
      <c r="L17" s="671">
        <v>10.029526621583008</v>
      </c>
      <c r="M17" s="74"/>
    </row>
    <row r="18" spans="1:17" s="75" customFormat="1" ht="11.1" customHeight="1">
      <c r="A18" s="673" t="s">
        <v>1504</v>
      </c>
      <c r="B18" s="668" t="s">
        <v>1505</v>
      </c>
      <c r="C18" s="669">
        <v>3154.66</v>
      </c>
      <c r="D18" s="670"/>
      <c r="E18" s="672">
        <v>765.1</v>
      </c>
      <c r="F18" s="671">
        <v>24.253009833072344</v>
      </c>
      <c r="G18" s="671"/>
      <c r="H18" s="672">
        <v>195.56</v>
      </c>
      <c r="I18" s="671">
        <v>6.1990832609536373</v>
      </c>
      <c r="J18" s="671"/>
      <c r="K18" s="672">
        <v>2194</v>
      </c>
      <c r="L18" s="671">
        <v>69.547906905974017</v>
      </c>
      <c r="M18" s="74"/>
    </row>
    <row r="19" spans="1:17" s="75" customFormat="1" ht="11.1" customHeight="1">
      <c r="A19" s="673"/>
      <c r="B19" s="668" t="s">
        <v>105</v>
      </c>
      <c r="C19" s="670"/>
      <c r="D19" s="670"/>
      <c r="E19" s="671"/>
      <c r="F19" s="671"/>
      <c r="G19" s="671"/>
      <c r="H19" s="671"/>
      <c r="I19" s="671"/>
      <c r="J19" s="671"/>
      <c r="K19" s="671"/>
      <c r="L19" s="671"/>
      <c r="M19" s="74"/>
    </row>
    <row r="20" spans="1:17" s="75" customFormat="1" ht="11.1" customHeight="1">
      <c r="A20" s="674" t="s">
        <v>1506</v>
      </c>
      <c r="B20" s="668" t="s">
        <v>106</v>
      </c>
      <c r="C20" s="672">
        <v>848.53</v>
      </c>
      <c r="D20" s="672"/>
      <c r="E20" s="672">
        <v>141.53</v>
      </c>
      <c r="F20" s="671">
        <v>16.679433844413278</v>
      </c>
      <c r="G20" s="672"/>
      <c r="H20" s="672">
        <v>446.5</v>
      </c>
      <c r="I20" s="671">
        <v>52.620414127962476</v>
      </c>
      <c r="J20" s="672"/>
      <c r="K20" s="672">
        <v>260.5</v>
      </c>
      <c r="L20" s="671">
        <v>30.700152027624245</v>
      </c>
      <c r="M20" s="74"/>
    </row>
    <row r="21" spans="1:17" s="75" customFormat="1" ht="11.1" customHeight="1">
      <c r="A21" s="674"/>
      <c r="B21" s="668" t="s">
        <v>415</v>
      </c>
      <c r="C21" s="672"/>
      <c r="D21" s="672"/>
      <c r="E21" s="672"/>
      <c r="F21" s="672"/>
      <c r="G21" s="672"/>
      <c r="H21" s="672"/>
      <c r="I21" s="672"/>
      <c r="J21" s="672"/>
      <c r="K21" s="672"/>
      <c r="L21" s="672"/>
      <c r="M21" s="74"/>
    </row>
    <row r="22" spans="1:17" s="75" customFormat="1" ht="11.1" customHeight="1">
      <c r="A22" s="78" t="s">
        <v>462</v>
      </c>
      <c r="B22" s="675"/>
      <c r="C22" s="670"/>
      <c r="D22" s="670"/>
      <c r="E22" s="671"/>
      <c r="F22" s="1063"/>
      <c r="G22" s="1063"/>
      <c r="H22" s="1064"/>
      <c r="I22" s="671"/>
      <c r="J22" s="671"/>
      <c r="K22" s="671"/>
      <c r="L22" s="671"/>
      <c r="M22" s="74"/>
    </row>
    <row r="23" spans="1:17" s="75" customFormat="1" ht="11.1" customHeight="1">
      <c r="A23" s="676" t="s">
        <v>1507</v>
      </c>
      <c r="B23" s="648"/>
      <c r="C23" s="1064"/>
      <c r="D23" s="677"/>
      <c r="E23" s="677"/>
      <c r="F23" s="677"/>
      <c r="G23" s="677"/>
      <c r="H23" s="677"/>
      <c r="I23" s="677"/>
      <c r="J23" s="677"/>
      <c r="K23" s="677"/>
      <c r="L23" s="677"/>
      <c r="M23" s="74"/>
    </row>
    <row r="24" spans="1:17" s="75" customFormat="1" ht="11.1" customHeight="1">
      <c r="A24" s="678" t="s">
        <v>1508</v>
      </c>
      <c r="B24" s="668" t="s">
        <v>398</v>
      </c>
      <c r="C24" s="669">
        <v>325.76</v>
      </c>
      <c r="D24" s="670"/>
      <c r="E24" s="671" t="s">
        <v>487</v>
      </c>
      <c r="F24" s="671" t="s">
        <v>487</v>
      </c>
      <c r="G24" s="671"/>
      <c r="H24" s="671" t="s">
        <v>487</v>
      </c>
      <c r="I24" s="671" t="s">
        <v>487</v>
      </c>
      <c r="J24" s="671"/>
      <c r="K24" s="671" t="s">
        <v>487</v>
      </c>
      <c r="L24" s="671" t="s">
        <v>487</v>
      </c>
      <c r="M24" s="74"/>
    </row>
    <row r="25" spans="1:17" s="75" customFormat="1" ht="11.1" customHeight="1">
      <c r="A25" s="678" t="s">
        <v>1509</v>
      </c>
      <c r="B25" s="668" t="s">
        <v>329</v>
      </c>
      <c r="C25" s="669">
        <v>706.8</v>
      </c>
      <c r="D25" s="670"/>
      <c r="E25" s="671" t="s">
        <v>487</v>
      </c>
      <c r="F25" s="671" t="s">
        <v>487</v>
      </c>
      <c r="G25" s="671"/>
      <c r="H25" s="671" t="s">
        <v>487</v>
      </c>
      <c r="I25" s="671" t="s">
        <v>487</v>
      </c>
      <c r="J25" s="671"/>
      <c r="K25" s="671" t="s">
        <v>487</v>
      </c>
      <c r="L25" s="671" t="s">
        <v>487</v>
      </c>
      <c r="M25" s="74"/>
    </row>
    <row r="26" spans="1:17" s="75" customFormat="1" ht="11.1" customHeight="1">
      <c r="A26" s="78" t="s">
        <v>460</v>
      </c>
      <c r="B26" s="668"/>
      <c r="C26" s="669"/>
      <c r="D26" s="670"/>
      <c r="E26" s="671"/>
      <c r="F26" s="671"/>
      <c r="G26" s="671"/>
      <c r="H26" s="671"/>
      <c r="I26" s="671"/>
      <c r="J26" s="671"/>
      <c r="K26" s="671"/>
      <c r="L26" s="671"/>
      <c r="M26" s="74"/>
    </row>
    <row r="27" spans="1:17" s="75" customFormat="1" ht="11.1" customHeight="1">
      <c r="A27" s="676" t="s">
        <v>1510</v>
      </c>
      <c r="B27" s="668" t="s">
        <v>403</v>
      </c>
      <c r="C27" s="669">
        <v>111.2</v>
      </c>
      <c r="D27" s="670"/>
      <c r="E27" s="671" t="s">
        <v>487</v>
      </c>
      <c r="F27" s="671" t="s">
        <v>487</v>
      </c>
      <c r="G27" s="671"/>
      <c r="H27" s="671" t="s">
        <v>487</v>
      </c>
      <c r="I27" s="671" t="s">
        <v>487</v>
      </c>
      <c r="J27" s="671"/>
      <c r="K27" s="671" t="s">
        <v>487</v>
      </c>
      <c r="L27" s="671" t="s">
        <v>487</v>
      </c>
      <c r="M27" s="74"/>
    </row>
    <row r="28" spans="1:17" s="74" customFormat="1" ht="11.1" customHeight="1">
      <c r="A28" s="78" t="s">
        <v>330</v>
      </c>
      <c r="B28" s="668"/>
      <c r="C28" s="679"/>
      <c r="D28" s="680"/>
      <c r="E28" s="671"/>
      <c r="F28" s="671"/>
      <c r="G28" s="671"/>
      <c r="H28" s="671"/>
      <c r="I28" s="671"/>
      <c r="J28" s="671"/>
      <c r="K28" s="671"/>
      <c r="L28" s="671"/>
      <c r="M28" s="658"/>
      <c r="O28" s="681">
        <v>1939.53</v>
      </c>
    </row>
    <row r="29" spans="1:17" s="638" customFormat="1" ht="11.1" customHeight="1">
      <c r="A29" s="676" t="s">
        <v>1503</v>
      </c>
      <c r="B29" s="668" t="s">
        <v>431</v>
      </c>
      <c r="C29" s="669">
        <v>6657.85</v>
      </c>
      <c r="D29" s="670"/>
      <c r="E29" s="671" t="s">
        <v>487</v>
      </c>
      <c r="F29" s="671" t="s">
        <v>487</v>
      </c>
      <c r="G29" s="671"/>
      <c r="H29" s="671" t="s">
        <v>487</v>
      </c>
      <c r="I29" s="671" t="s">
        <v>487</v>
      </c>
      <c r="J29" s="671"/>
      <c r="K29" s="671" t="s">
        <v>487</v>
      </c>
      <c r="L29" s="671" t="s">
        <v>487</v>
      </c>
      <c r="M29" s="682"/>
      <c r="O29" s="681">
        <v>230051.96</v>
      </c>
      <c r="Q29" s="76"/>
    </row>
    <row r="30" spans="1:17" s="638" customFormat="1" ht="11.1" customHeight="1">
      <c r="A30" s="676" t="s">
        <v>1511</v>
      </c>
      <c r="B30" s="668"/>
      <c r="C30" s="669"/>
      <c r="D30" s="670"/>
      <c r="E30" s="671"/>
      <c r="F30" s="671"/>
      <c r="G30" s="671"/>
      <c r="H30" s="671"/>
      <c r="I30" s="671"/>
      <c r="J30" s="671"/>
      <c r="K30" s="671"/>
      <c r="L30" s="671"/>
      <c r="M30" s="682"/>
      <c r="O30" s="681">
        <v>20035.32</v>
      </c>
      <c r="Q30" s="76"/>
    </row>
    <row r="31" spans="1:17" s="638" customFormat="1" ht="11.1" customHeight="1">
      <c r="A31" s="676" t="s">
        <v>1512</v>
      </c>
      <c r="B31" s="668" t="s">
        <v>440</v>
      </c>
      <c r="C31" s="669">
        <v>1540.29</v>
      </c>
      <c r="D31" s="670"/>
      <c r="E31" s="671" t="s">
        <v>487</v>
      </c>
      <c r="F31" s="671" t="s">
        <v>487</v>
      </c>
      <c r="G31" s="671"/>
      <c r="H31" s="671" t="s">
        <v>487</v>
      </c>
      <c r="I31" s="671" t="s">
        <v>487</v>
      </c>
      <c r="J31" s="671"/>
      <c r="K31" s="671" t="s">
        <v>487</v>
      </c>
      <c r="L31" s="671" t="s">
        <v>487</v>
      </c>
      <c r="M31" s="683"/>
      <c r="N31" s="681"/>
      <c r="O31" s="681">
        <v>26085.88</v>
      </c>
      <c r="Q31" s="76"/>
    </row>
    <row r="32" spans="1:17" s="638" customFormat="1" ht="11.1" customHeight="1">
      <c r="A32" s="676" t="s">
        <v>1513</v>
      </c>
      <c r="B32" s="668"/>
      <c r="C32" s="669"/>
      <c r="D32" s="670"/>
      <c r="E32" s="671"/>
      <c r="F32" s="671"/>
      <c r="G32" s="671"/>
      <c r="H32" s="671"/>
      <c r="I32" s="671"/>
      <c r="J32" s="671"/>
      <c r="K32" s="671"/>
      <c r="L32" s="671"/>
      <c r="M32" s="683"/>
      <c r="N32" s="681"/>
      <c r="O32" s="681"/>
      <c r="Q32" s="76"/>
    </row>
    <row r="33" spans="1:20" s="638" customFormat="1" ht="11.1" customHeight="1">
      <c r="A33" s="684" t="s">
        <v>1514</v>
      </c>
      <c r="B33" s="668" t="s">
        <v>439</v>
      </c>
      <c r="C33" s="669">
        <v>225.8</v>
      </c>
      <c r="D33" s="670"/>
      <c r="E33" s="671" t="s">
        <v>487</v>
      </c>
      <c r="F33" s="671" t="s">
        <v>487</v>
      </c>
      <c r="G33" s="671"/>
      <c r="H33" s="671" t="s">
        <v>487</v>
      </c>
      <c r="I33" s="671" t="s">
        <v>487</v>
      </c>
      <c r="J33" s="671"/>
      <c r="K33" s="671" t="s">
        <v>487</v>
      </c>
      <c r="L33" s="671" t="s">
        <v>487</v>
      </c>
      <c r="M33" s="683"/>
      <c r="N33" s="681"/>
      <c r="O33" s="681">
        <v>452121.97</v>
      </c>
      <c r="Q33" s="76"/>
    </row>
    <row r="34" spans="1:20" s="638" customFormat="1" ht="11.1" customHeight="1">
      <c r="A34" s="676" t="s">
        <v>1515</v>
      </c>
      <c r="B34" s="668"/>
      <c r="C34" s="669"/>
      <c r="D34" s="670"/>
      <c r="E34" s="671"/>
      <c r="F34" s="671"/>
      <c r="G34" s="671"/>
      <c r="H34" s="671"/>
      <c r="I34" s="671"/>
      <c r="J34" s="671"/>
      <c r="K34" s="671"/>
      <c r="L34" s="671"/>
      <c r="M34" s="683"/>
      <c r="N34" s="681"/>
      <c r="O34" s="681">
        <v>29097</v>
      </c>
      <c r="Q34" s="76"/>
    </row>
    <row r="35" spans="1:20" s="638" customFormat="1" ht="11.1" customHeight="1">
      <c r="A35" s="676" t="s">
        <v>1516</v>
      </c>
      <c r="B35" s="668" t="s">
        <v>280</v>
      </c>
      <c r="C35" s="669">
        <v>2589.27</v>
      </c>
      <c r="D35" s="670"/>
      <c r="E35" s="671" t="s">
        <v>487</v>
      </c>
      <c r="F35" s="671" t="s">
        <v>487</v>
      </c>
      <c r="G35" s="671"/>
      <c r="H35" s="671" t="s">
        <v>487</v>
      </c>
      <c r="I35" s="671" t="s">
        <v>487</v>
      </c>
      <c r="J35" s="671"/>
      <c r="K35" s="671" t="s">
        <v>487</v>
      </c>
      <c r="L35" s="671" t="s">
        <v>487</v>
      </c>
      <c r="M35" s="683"/>
      <c r="N35" s="681"/>
      <c r="O35" s="681">
        <v>1233252.9099999999</v>
      </c>
      <c r="Q35" s="76"/>
    </row>
    <row r="36" spans="1:20" ht="11.1" customHeight="1">
      <c r="A36" s="676" t="s">
        <v>1517</v>
      </c>
      <c r="B36" s="668" t="s">
        <v>1518</v>
      </c>
      <c r="C36" s="669">
        <v>3154.66</v>
      </c>
      <c r="D36" s="670"/>
      <c r="E36" s="671"/>
      <c r="F36" s="671"/>
      <c r="G36" s="671"/>
      <c r="H36" s="671"/>
      <c r="I36" s="671"/>
      <c r="J36" s="671"/>
      <c r="K36" s="671"/>
      <c r="L36" s="671"/>
      <c r="M36" s="683"/>
      <c r="N36" s="681"/>
      <c r="O36" s="681">
        <f>SUM(O28:O35)</f>
        <v>1992584.5699999998</v>
      </c>
      <c r="Q36" s="47"/>
    </row>
    <row r="37" spans="1:20" ht="11.1" customHeight="1">
      <c r="A37" s="676"/>
      <c r="B37" s="668" t="s">
        <v>1519</v>
      </c>
      <c r="C37" s="669"/>
      <c r="D37" s="670"/>
      <c r="E37" s="671" t="s">
        <v>487</v>
      </c>
      <c r="F37" s="671" t="s">
        <v>487</v>
      </c>
      <c r="G37" s="671"/>
      <c r="H37" s="671" t="s">
        <v>487</v>
      </c>
      <c r="I37" s="671" t="s">
        <v>487</v>
      </c>
      <c r="J37" s="671"/>
      <c r="K37" s="671" t="s">
        <v>487</v>
      </c>
      <c r="L37" s="671" t="s">
        <v>487</v>
      </c>
      <c r="M37" s="683"/>
      <c r="N37" s="681"/>
      <c r="Q37" s="47"/>
    </row>
    <row r="38" spans="1:20" ht="11.1" customHeight="1">
      <c r="A38" s="684" t="s">
        <v>1520</v>
      </c>
      <c r="B38" s="668" t="s">
        <v>1521</v>
      </c>
      <c r="C38" s="669">
        <v>663.7</v>
      </c>
      <c r="D38" s="670"/>
      <c r="E38" s="671" t="s">
        <v>487</v>
      </c>
      <c r="F38" s="671" t="s">
        <v>487</v>
      </c>
      <c r="G38" s="671"/>
      <c r="H38" s="671" t="s">
        <v>487</v>
      </c>
      <c r="I38" s="671" t="s">
        <v>487</v>
      </c>
      <c r="J38" s="671"/>
      <c r="K38" s="671" t="s">
        <v>487</v>
      </c>
      <c r="L38" s="671" t="s">
        <v>487</v>
      </c>
      <c r="M38" s="683"/>
      <c r="N38" s="681"/>
      <c r="P38" s="46"/>
      <c r="Q38" s="46"/>
      <c r="S38" s="46"/>
      <c r="T38" s="46"/>
    </row>
    <row r="39" spans="1:20" ht="5.0999999999999996" customHeight="1">
      <c r="A39" s="1065"/>
      <c r="B39" s="1066"/>
      <c r="C39" s="1068"/>
      <c r="D39" s="1068"/>
      <c r="E39" s="1067"/>
      <c r="F39" s="1067"/>
      <c r="G39" s="1067"/>
      <c r="H39" s="1069"/>
      <c r="I39" s="1067"/>
      <c r="J39" s="1067"/>
      <c r="K39" s="1067"/>
      <c r="L39" s="1067"/>
      <c r="M39" s="683"/>
      <c r="N39" s="681"/>
      <c r="O39" s="681"/>
      <c r="P39" s="46"/>
      <c r="Q39" s="46"/>
      <c r="S39" s="46"/>
      <c r="T39" s="46"/>
    </row>
    <row r="40" spans="1:20" ht="5.0999999999999996" customHeight="1">
      <c r="A40" s="685"/>
      <c r="B40" s="686"/>
      <c r="C40" s="687"/>
      <c r="D40" s="687"/>
      <c r="E40" s="683"/>
      <c r="F40" s="683"/>
      <c r="G40" s="683"/>
      <c r="H40" s="683"/>
      <c r="I40" s="683"/>
      <c r="J40" s="683"/>
      <c r="K40" s="683"/>
      <c r="L40" s="683"/>
      <c r="M40" s="683"/>
      <c r="N40" s="681"/>
      <c r="O40" s="681"/>
      <c r="P40" s="46"/>
      <c r="Q40" s="46"/>
      <c r="S40" s="46"/>
      <c r="T40" s="46"/>
    </row>
    <row r="41" spans="1:20" ht="11.1" customHeight="1">
      <c r="A41" s="632" t="s">
        <v>1353</v>
      </c>
      <c r="B41" s="74"/>
      <c r="C41" s="657"/>
      <c r="D41" s="657"/>
      <c r="E41" s="658"/>
      <c r="F41" s="658"/>
      <c r="G41" s="658"/>
      <c r="H41" s="657"/>
      <c r="I41" s="657"/>
      <c r="J41" s="657"/>
      <c r="K41" s="74"/>
      <c r="L41" s="74"/>
      <c r="M41" s="47"/>
      <c r="N41" s="659"/>
      <c r="O41" s="76"/>
      <c r="P41" s="638"/>
      <c r="Q41" s="76"/>
    </row>
    <row r="42" spans="1:20" ht="11.1" customHeight="1">
      <c r="A42" s="632"/>
      <c r="B42" s="683"/>
      <c r="C42" s="683"/>
      <c r="D42" s="683"/>
      <c r="E42" s="683"/>
      <c r="F42" s="683"/>
      <c r="G42" s="683"/>
      <c r="H42" s="683"/>
      <c r="I42" s="683"/>
      <c r="J42" s="683"/>
      <c r="K42" s="683"/>
      <c r="L42" s="683"/>
      <c r="M42" s="1344"/>
      <c r="N42" s="681"/>
      <c r="O42" s="681"/>
      <c r="P42" s="46"/>
      <c r="Q42" s="46"/>
      <c r="S42" s="46"/>
      <c r="T42" s="46"/>
    </row>
    <row r="43" spans="1:20" ht="18" customHeight="1">
      <c r="A43" s="2867" t="s">
        <v>220</v>
      </c>
      <c r="B43" s="2867"/>
      <c r="C43" s="2867"/>
      <c r="D43" s="2867"/>
      <c r="E43" s="2867"/>
      <c r="F43" s="2867"/>
      <c r="G43" s="2867"/>
      <c r="H43" s="2867"/>
      <c r="I43" s="2867"/>
      <c r="J43" s="2867"/>
      <c r="K43" s="2867"/>
      <c r="L43" s="2867"/>
      <c r="M43" s="1344"/>
      <c r="N43" s="681"/>
      <c r="O43" s="681"/>
      <c r="P43" s="46"/>
      <c r="Q43" s="46"/>
      <c r="S43" s="46"/>
      <c r="T43" s="46"/>
    </row>
    <row r="44" spans="1:20" ht="28.5" customHeight="1">
      <c r="M44" s="653"/>
      <c r="N44" s="631"/>
      <c r="O44" s="47"/>
      <c r="P44" s="47"/>
      <c r="Q44" s="47"/>
      <c r="S44" s="47"/>
      <c r="T44" s="47"/>
    </row>
    <row r="45" spans="1:20" ht="20.100000000000001" customHeight="1">
      <c r="A45" s="84"/>
      <c r="B45" s="650"/>
      <c r="C45" s="689"/>
      <c r="D45" s="689"/>
      <c r="E45" s="689"/>
      <c r="F45" s="690"/>
      <c r="G45" s="690"/>
      <c r="H45" s="690"/>
      <c r="I45" s="653"/>
      <c r="J45" s="653"/>
      <c r="K45" s="653"/>
      <c r="L45" s="688"/>
      <c r="M45" s="653"/>
      <c r="N45" s="631"/>
      <c r="O45" s="655"/>
      <c r="P45" s="46"/>
      <c r="Q45" s="46"/>
      <c r="S45" s="46"/>
      <c r="T45" s="46"/>
    </row>
    <row r="46" spans="1:20" ht="20.100000000000001" customHeight="1">
      <c r="A46" s="84"/>
      <c r="B46" s="74"/>
      <c r="C46" s="74"/>
      <c r="D46" s="74"/>
      <c r="E46" s="74"/>
      <c r="F46" s="74"/>
      <c r="G46" s="74"/>
      <c r="H46" s="74"/>
      <c r="I46" s="658"/>
      <c r="J46" s="658"/>
      <c r="K46" s="658"/>
      <c r="L46" s="74"/>
      <c r="M46" s="658"/>
      <c r="O46" s="47"/>
      <c r="P46" s="47"/>
      <c r="Q46" s="47"/>
      <c r="S46" s="47"/>
      <c r="T46" s="47"/>
    </row>
    <row r="47" spans="1:20" ht="20.100000000000001" customHeight="1">
      <c r="A47" s="84"/>
      <c r="B47" s="74"/>
      <c r="C47" s="74"/>
      <c r="D47" s="74"/>
      <c r="E47" s="74"/>
      <c r="F47" s="74"/>
      <c r="G47" s="74"/>
      <c r="H47" s="74"/>
      <c r="I47" s="658"/>
      <c r="J47" s="658"/>
      <c r="K47" s="658"/>
      <c r="L47" s="74"/>
      <c r="M47" s="658"/>
      <c r="O47" s="47"/>
      <c r="P47" s="47"/>
      <c r="Q47" s="47"/>
      <c r="S47" s="47"/>
      <c r="T47" s="47"/>
    </row>
    <row r="48" spans="1:20" ht="20.100000000000001" customHeight="1">
      <c r="A48" s="84"/>
      <c r="B48" s="650"/>
      <c r="C48" s="691"/>
      <c r="D48" s="691"/>
      <c r="E48" s="691"/>
      <c r="F48" s="692"/>
      <c r="G48" s="692"/>
      <c r="H48" s="692"/>
      <c r="I48" s="693"/>
      <c r="J48" s="693"/>
      <c r="K48" s="693"/>
      <c r="L48" s="691"/>
      <c r="M48" s="693"/>
      <c r="O48" s="47"/>
      <c r="P48" s="46"/>
      <c r="Q48" s="47"/>
      <c r="S48" s="46"/>
      <c r="T48" s="46"/>
    </row>
    <row r="49" spans="1:20" ht="23.1" customHeight="1">
      <c r="A49" s="84"/>
      <c r="B49" s="650"/>
      <c r="C49" s="688"/>
      <c r="D49" s="688"/>
      <c r="E49" s="688"/>
      <c r="F49" s="688"/>
      <c r="G49" s="688"/>
      <c r="H49" s="688"/>
      <c r="I49" s="653"/>
      <c r="J49" s="653"/>
      <c r="K49" s="653"/>
      <c r="L49" s="688"/>
      <c r="M49" s="653"/>
      <c r="O49" s="47"/>
      <c r="P49" s="46"/>
      <c r="Q49" s="47"/>
      <c r="S49" s="46"/>
      <c r="T49" s="46"/>
    </row>
    <row r="50" spans="1:20" ht="23.1" customHeight="1">
      <c r="A50" s="84"/>
      <c r="B50" s="650"/>
      <c r="C50" s="691"/>
      <c r="D50" s="691"/>
      <c r="E50" s="691"/>
      <c r="F50" s="692"/>
      <c r="G50" s="692"/>
      <c r="H50" s="692"/>
      <c r="I50" s="693"/>
      <c r="J50" s="693"/>
      <c r="K50" s="693"/>
      <c r="L50" s="694"/>
      <c r="M50" s="693"/>
      <c r="O50" s="47"/>
      <c r="P50" s="47"/>
      <c r="Q50" s="47"/>
      <c r="S50" s="47"/>
      <c r="T50" s="47"/>
    </row>
    <row r="51" spans="1:20" ht="23.1" customHeight="1">
      <c r="A51" s="84"/>
      <c r="B51" s="650"/>
      <c r="C51" s="691"/>
      <c r="D51" s="691"/>
      <c r="E51" s="691"/>
      <c r="F51" s="692"/>
      <c r="G51" s="692"/>
      <c r="H51" s="692"/>
      <c r="I51" s="693"/>
      <c r="J51" s="693"/>
      <c r="K51" s="693"/>
      <c r="L51" s="691"/>
      <c r="M51" s="693"/>
      <c r="O51" s="47"/>
      <c r="P51" s="47"/>
      <c r="Q51" s="47"/>
      <c r="S51" s="47"/>
      <c r="T51" s="47"/>
    </row>
    <row r="52" spans="1:20" ht="23.1" customHeight="1">
      <c r="A52" s="84"/>
      <c r="B52" s="650"/>
      <c r="C52" s="688"/>
      <c r="D52" s="688"/>
      <c r="E52" s="688"/>
      <c r="F52" s="688"/>
      <c r="G52" s="688"/>
      <c r="H52" s="688"/>
      <c r="I52" s="693"/>
      <c r="J52" s="693"/>
      <c r="K52" s="693"/>
      <c r="L52" s="694"/>
      <c r="M52" s="693"/>
      <c r="O52" s="47"/>
      <c r="P52" s="47"/>
      <c r="Q52" s="47"/>
      <c r="S52" s="47"/>
      <c r="T52" s="47"/>
    </row>
    <row r="53" spans="1:20" ht="23.1" customHeight="1">
      <c r="A53" s="84"/>
      <c r="B53" s="650"/>
      <c r="C53" s="691"/>
      <c r="D53" s="691"/>
      <c r="E53" s="691"/>
      <c r="F53" s="692"/>
      <c r="G53" s="692"/>
      <c r="H53" s="692"/>
      <c r="I53" s="693"/>
      <c r="J53" s="693"/>
      <c r="K53" s="693"/>
      <c r="L53" s="695"/>
      <c r="M53" s="693"/>
      <c r="O53" s="655"/>
      <c r="P53" s="46"/>
      <c r="Q53" s="46"/>
      <c r="S53" s="46"/>
      <c r="T53" s="46"/>
    </row>
    <row r="54" spans="1:20" ht="20.100000000000001" customHeight="1">
      <c r="A54" s="84"/>
      <c r="B54" s="650"/>
      <c r="C54" s="691"/>
      <c r="D54" s="691"/>
      <c r="E54" s="691"/>
      <c r="F54" s="692"/>
      <c r="G54" s="692"/>
      <c r="H54" s="692"/>
      <c r="I54" s="693"/>
      <c r="J54" s="693"/>
      <c r="K54" s="693"/>
      <c r="L54" s="695"/>
      <c r="M54" s="693"/>
      <c r="O54" s="655"/>
      <c r="P54" s="655"/>
      <c r="Q54" s="655"/>
      <c r="S54" s="655"/>
      <c r="T54" s="655"/>
    </row>
    <row r="55" spans="1:20" s="638" customFormat="1" ht="27" customHeight="1">
      <c r="A55" s="1737" t="s">
        <v>785</v>
      </c>
      <c r="B55" s="1042"/>
      <c r="C55" s="1042"/>
      <c r="D55" s="1042"/>
      <c r="E55" s="1042"/>
      <c r="F55" s="1042"/>
      <c r="G55" s="1042"/>
      <c r="H55" s="1042"/>
      <c r="I55" s="1738"/>
      <c r="J55" s="1738"/>
      <c r="K55" s="1738"/>
      <c r="L55" s="642"/>
      <c r="M55" s="682"/>
      <c r="O55" s="76"/>
      <c r="P55" s="76"/>
      <c r="Q55" s="76"/>
      <c r="S55" s="76"/>
      <c r="T55" s="76"/>
    </row>
    <row r="56" spans="1:20" ht="21.95" customHeight="1">
      <c r="A56" s="84"/>
      <c r="B56" s="74"/>
      <c r="C56" s="74"/>
      <c r="D56" s="74"/>
      <c r="E56" s="74"/>
      <c r="F56" s="74"/>
      <c r="G56" s="74"/>
      <c r="H56" s="74"/>
      <c r="I56" s="658"/>
      <c r="J56" s="658"/>
      <c r="K56" s="658"/>
      <c r="L56" s="74"/>
      <c r="M56" s="658"/>
      <c r="O56" s="47"/>
      <c r="P56" s="47"/>
      <c r="Q56" s="47"/>
      <c r="S56" s="47"/>
      <c r="T56" s="47"/>
    </row>
    <row r="57" spans="1:20" ht="23.1" customHeight="1">
      <c r="A57" s="84"/>
      <c r="B57" s="650"/>
      <c r="C57" s="691"/>
      <c r="D57" s="691"/>
      <c r="E57" s="691"/>
      <c r="F57" s="692"/>
      <c r="G57" s="692"/>
      <c r="H57" s="692"/>
      <c r="I57" s="693"/>
      <c r="J57" s="693"/>
      <c r="K57" s="693"/>
      <c r="L57" s="691"/>
      <c r="M57" s="693"/>
      <c r="O57" s="47"/>
      <c r="P57" s="47"/>
      <c r="Q57" s="47"/>
      <c r="S57" s="47"/>
      <c r="T57" s="47"/>
    </row>
    <row r="58" spans="1:20" ht="23.1" customHeight="1">
      <c r="A58" s="84"/>
      <c r="B58" s="650"/>
      <c r="C58" s="688"/>
      <c r="D58" s="688"/>
      <c r="E58" s="688"/>
      <c r="F58" s="688"/>
      <c r="G58" s="688"/>
      <c r="H58" s="688"/>
      <c r="I58" s="653"/>
      <c r="J58" s="653"/>
      <c r="K58" s="653"/>
      <c r="L58" s="688"/>
      <c r="M58" s="653"/>
      <c r="O58" s="655"/>
      <c r="P58" s="46"/>
      <c r="Q58" s="46"/>
      <c r="S58" s="46"/>
      <c r="T58" s="46"/>
    </row>
    <row r="59" spans="1:20" ht="23.1" customHeight="1">
      <c r="A59" s="84"/>
      <c r="B59" s="650"/>
      <c r="C59" s="692"/>
      <c r="D59" s="692"/>
      <c r="E59" s="692"/>
      <c r="F59" s="690"/>
      <c r="G59" s="690"/>
      <c r="H59" s="690"/>
      <c r="I59" s="657"/>
      <c r="J59" s="657"/>
      <c r="K59" s="657"/>
      <c r="L59" s="692"/>
      <c r="M59" s="697"/>
      <c r="O59" s="47"/>
      <c r="P59" s="46"/>
      <c r="Q59" s="47"/>
      <c r="S59" s="46"/>
      <c r="T59" s="46"/>
    </row>
    <row r="60" spans="1:20" ht="23.1" customHeight="1">
      <c r="A60" s="84"/>
      <c r="B60" s="650"/>
      <c r="C60" s="688"/>
      <c r="D60" s="688"/>
      <c r="E60" s="688"/>
      <c r="F60" s="688"/>
      <c r="G60" s="688"/>
      <c r="H60" s="688"/>
      <c r="I60" s="653"/>
      <c r="J60" s="653"/>
      <c r="K60" s="653"/>
      <c r="L60" s="688"/>
      <c r="M60" s="653"/>
      <c r="O60" s="655"/>
      <c r="P60" s="46"/>
      <c r="Q60" s="46"/>
      <c r="S60" s="46"/>
      <c r="T60" s="46"/>
    </row>
    <row r="61" spans="1:20" ht="23.1" customHeight="1">
      <c r="A61" s="84"/>
      <c r="B61" s="650"/>
      <c r="C61" s="688"/>
      <c r="D61" s="688"/>
      <c r="E61" s="688"/>
      <c r="F61" s="688"/>
      <c r="G61" s="688"/>
      <c r="H61" s="688"/>
      <c r="I61" s="653"/>
      <c r="J61" s="653"/>
      <c r="K61" s="653"/>
      <c r="L61" s="688"/>
      <c r="M61" s="653"/>
      <c r="O61" s="47"/>
      <c r="P61" s="46"/>
      <c r="Q61" s="47"/>
      <c r="S61" s="46"/>
      <c r="T61" s="46"/>
    </row>
    <row r="62" spans="1:20" ht="23.1" customHeight="1">
      <c r="A62" s="84"/>
      <c r="B62" s="650"/>
      <c r="C62" s="688"/>
      <c r="D62" s="688"/>
      <c r="E62" s="688"/>
      <c r="F62" s="688"/>
      <c r="G62" s="688"/>
      <c r="H62" s="688"/>
      <c r="I62" s="653"/>
      <c r="J62" s="653"/>
      <c r="K62" s="653"/>
      <c r="L62" s="688"/>
      <c r="M62" s="653"/>
      <c r="O62" s="655"/>
      <c r="P62" s="46"/>
      <c r="Q62" s="46"/>
      <c r="S62" s="46"/>
      <c r="T62" s="46"/>
    </row>
    <row r="63" spans="1:20" ht="20.100000000000001" customHeight="1">
      <c r="A63" s="84"/>
      <c r="B63" s="650"/>
      <c r="C63" s="688"/>
      <c r="D63" s="688"/>
      <c r="E63" s="688"/>
      <c r="F63" s="688"/>
      <c r="G63" s="688"/>
      <c r="H63" s="688"/>
      <c r="I63" s="653"/>
      <c r="J63" s="653"/>
      <c r="K63" s="653"/>
      <c r="L63" s="688"/>
      <c r="M63" s="653"/>
      <c r="O63" s="655"/>
      <c r="P63" s="655"/>
      <c r="Q63" s="655"/>
      <c r="S63" s="655"/>
      <c r="T63" s="655"/>
    </row>
    <row r="64" spans="1:20" s="638" customFormat="1" ht="24.95" customHeight="1">
      <c r="A64" s="696"/>
      <c r="B64" s="642"/>
      <c r="C64" s="642"/>
      <c r="D64" s="642"/>
      <c r="E64" s="642"/>
      <c r="F64" s="642"/>
      <c r="G64" s="642"/>
      <c r="H64" s="642"/>
      <c r="I64" s="682"/>
      <c r="J64" s="682"/>
      <c r="K64" s="682"/>
      <c r="L64" s="642"/>
      <c r="M64" s="682"/>
      <c r="O64" s="76"/>
      <c r="P64" s="76"/>
      <c r="Q64" s="76"/>
      <c r="S64" s="76"/>
      <c r="T64" s="76"/>
    </row>
    <row r="65" spans="1:20" ht="21.95" customHeight="1">
      <c r="A65" s="84"/>
      <c r="B65" s="74"/>
      <c r="C65" s="74"/>
      <c r="D65" s="74"/>
      <c r="E65" s="74"/>
      <c r="F65" s="74"/>
      <c r="G65" s="74"/>
      <c r="H65" s="74"/>
      <c r="I65" s="658"/>
      <c r="J65" s="658"/>
      <c r="K65" s="658"/>
      <c r="L65" s="74"/>
      <c r="M65" s="658"/>
      <c r="O65" s="47"/>
      <c r="P65" s="47"/>
      <c r="Q65" s="47"/>
      <c r="S65" s="47"/>
      <c r="T65" s="47"/>
    </row>
    <row r="66" spans="1:20" ht="23.1" customHeight="1">
      <c r="A66" s="84"/>
      <c r="B66" s="650"/>
      <c r="C66" s="691"/>
      <c r="D66" s="691"/>
      <c r="E66" s="691"/>
      <c r="F66" s="692"/>
      <c r="G66" s="692"/>
      <c r="H66" s="692"/>
      <c r="I66" s="693"/>
      <c r="J66" s="693"/>
      <c r="K66" s="693"/>
      <c r="L66" s="691"/>
      <c r="M66" s="693"/>
      <c r="O66" s="47"/>
      <c r="P66" s="47"/>
      <c r="Q66" s="47"/>
      <c r="S66" s="47"/>
      <c r="T66" s="47"/>
    </row>
    <row r="67" spans="1:20" ht="23.1" customHeight="1">
      <c r="A67" s="84"/>
      <c r="B67" s="650"/>
      <c r="C67" s="692"/>
      <c r="D67" s="692"/>
      <c r="E67" s="692"/>
      <c r="F67" s="690"/>
      <c r="G67" s="690"/>
      <c r="H67" s="690"/>
      <c r="I67" s="693"/>
      <c r="J67" s="693"/>
      <c r="K67" s="693"/>
      <c r="L67" s="691"/>
      <c r="M67" s="698"/>
      <c r="O67" s="47"/>
      <c r="P67" s="46"/>
      <c r="Q67" s="46"/>
      <c r="S67" s="46"/>
      <c r="T67" s="46"/>
    </row>
    <row r="68" spans="1:20" ht="23.1" customHeight="1">
      <c r="A68" s="84"/>
      <c r="B68" s="689"/>
      <c r="C68" s="691"/>
      <c r="D68" s="691"/>
      <c r="E68" s="691"/>
      <c r="F68" s="692"/>
      <c r="G68" s="692"/>
      <c r="H68" s="692"/>
      <c r="I68" s="693"/>
      <c r="J68" s="693"/>
      <c r="K68" s="693"/>
      <c r="L68" s="691"/>
      <c r="M68" s="693"/>
      <c r="O68" s="47"/>
      <c r="P68" s="47"/>
      <c r="Q68" s="47"/>
      <c r="S68" s="47"/>
      <c r="T68" s="47"/>
    </row>
    <row r="69" spans="1:20" s="74" customFormat="1" ht="12" customHeight="1">
      <c r="A69" s="632"/>
      <c r="I69" s="632"/>
      <c r="J69" s="632"/>
      <c r="K69" s="632"/>
      <c r="L69" s="632"/>
      <c r="Q69" s="632"/>
      <c r="R69" s="632"/>
    </row>
    <row r="70" spans="1:20" ht="12" customHeight="1">
      <c r="A70" s="74"/>
      <c r="B70" s="74"/>
      <c r="C70" s="74"/>
      <c r="D70" s="74"/>
      <c r="E70" s="74"/>
      <c r="F70" s="74"/>
      <c r="G70" s="74"/>
      <c r="H70" s="74"/>
      <c r="I70" s="74"/>
      <c r="J70" s="74"/>
      <c r="K70" s="74"/>
      <c r="L70" s="74"/>
      <c r="M70" s="74"/>
    </row>
    <row r="71" spans="1:20" ht="15" customHeight="1">
      <c r="A71" s="689"/>
      <c r="B71" s="74"/>
      <c r="C71" s="74"/>
      <c r="D71" s="74"/>
      <c r="E71" s="74"/>
      <c r="F71" s="74"/>
      <c r="G71" s="74"/>
      <c r="H71" s="74"/>
      <c r="I71" s="74"/>
      <c r="J71" s="74"/>
      <c r="K71" s="74"/>
      <c r="L71" s="74"/>
      <c r="M71" s="74"/>
    </row>
    <row r="72" spans="1:20" ht="15" customHeight="1">
      <c r="A72" s="699"/>
      <c r="B72" s="74"/>
      <c r="C72" s="74"/>
      <c r="D72" s="74"/>
      <c r="E72" s="74"/>
      <c r="F72" s="74"/>
      <c r="G72" s="74"/>
      <c r="H72" s="74"/>
      <c r="I72" s="74"/>
      <c r="J72" s="74"/>
      <c r="K72" s="74"/>
      <c r="L72" s="74"/>
      <c r="M72" s="74"/>
    </row>
    <row r="73" spans="1:20" ht="15" customHeight="1">
      <c r="A73" s="689"/>
      <c r="B73" s="74"/>
      <c r="C73" s="74"/>
      <c r="D73" s="74"/>
      <c r="E73" s="74"/>
      <c r="F73" s="74"/>
      <c r="G73" s="74"/>
      <c r="H73" s="74"/>
      <c r="I73" s="74"/>
      <c r="J73" s="74"/>
      <c r="K73" s="74"/>
      <c r="L73" s="74"/>
      <c r="M73" s="74"/>
    </row>
    <row r="74" spans="1:20" ht="15" customHeight="1">
      <c r="A74" s="689"/>
      <c r="B74" s="74"/>
      <c r="C74" s="74"/>
      <c r="D74" s="74"/>
      <c r="E74" s="74"/>
      <c r="F74" s="74"/>
      <c r="G74" s="74"/>
      <c r="H74" s="74"/>
      <c r="I74" s="74"/>
      <c r="J74" s="74"/>
      <c r="K74" s="74"/>
      <c r="L74" s="74"/>
      <c r="M74" s="74"/>
    </row>
    <row r="75" spans="1:20">
      <c r="A75" s="74"/>
      <c r="B75" s="74"/>
      <c r="C75" s="74"/>
      <c r="D75" s="74"/>
      <c r="E75" s="74"/>
      <c r="F75" s="74"/>
      <c r="G75" s="74"/>
      <c r="H75" s="74"/>
      <c r="I75" s="74"/>
      <c r="J75" s="74"/>
      <c r="K75" s="74"/>
      <c r="L75" s="74"/>
      <c r="M75" s="74"/>
    </row>
    <row r="76" spans="1:20">
      <c r="A76" s="74"/>
      <c r="B76" s="74"/>
      <c r="C76" s="74"/>
      <c r="D76" s="74"/>
      <c r="E76" s="74"/>
      <c r="F76" s="74"/>
      <c r="G76" s="74"/>
      <c r="H76" s="74"/>
      <c r="I76" s="74"/>
      <c r="J76" s="74"/>
      <c r="K76" s="74"/>
      <c r="L76" s="74"/>
      <c r="M76" s="74"/>
    </row>
    <row r="77" spans="1:20">
      <c r="A77" s="74"/>
      <c r="B77" s="74"/>
      <c r="C77" s="74"/>
      <c r="D77" s="74"/>
      <c r="E77" s="74"/>
      <c r="F77" s="74"/>
      <c r="G77" s="74"/>
      <c r="H77" s="74"/>
      <c r="I77" s="74"/>
      <c r="J77" s="74"/>
      <c r="K77" s="74"/>
      <c r="L77" s="74"/>
      <c r="M77" s="74"/>
    </row>
    <row r="78" spans="1:20">
      <c r="A78" s="74"/>
      <c r="B78" s="74"/>
      <c r="C78" s="74"/>
      <c r="D78" s="74"/>
      <c r="E78" s="74"/>
      <c r="F78" s="74"/>
      <c r="G78" s="74"/>
      <c r="H78" s="74"/>
      <c r="I78" s="74"/>
      <c r="J78" s="74"/>
      <c r="K78" s="74"/>
      <c r="L78" s="74"/>
      <c r="M78" s="74"/>
    </row>
    <row r="79" spans="1:20">
      <c r="A79" s="74"/>
      <c r="B79" s="74"/>
      <c r="C79" s="74"/>
      <c r="D79" s="74"/>
      <c r="E79" s="74"/>
      <c r="F79" s="74"/>
      <c r="G79" s="74"/>
      <c r="H79" s="74"/>
      <c r="I79" s="74"/>
      <c r="J79" s="74"/>
      <c r="K79" s="74"/>
      <c r="L79" s="74"/>
      <c r="M79" s="74"/>
    </row>
    <row r="80" spans="1:20">
      <c r="A80" s="74"/>
      <c r="B80" s="74"/>
      <c r="C80" s="74"/>
      <c r="D80" s="74"/>
      <c r="E80" s="74"/>
      <c r="F80" s="74"/>
      <c r="G80" s="74"/>
      <c r="H80" s="74"/>
      <c r="I80" s="74"/>
      <c r="J80" s="74"/>
      <c r="K80" s="74"/>
      <c r="L80" s="74"/>
      <c r="M80" s="74"/>
    </row>
    <row r="81" spans="1:13">
      <c r="A81" s="74"/>
      <c r="B81" s="74"/>
      <c r="C81" s="74"/>
      <c r="D81" s="74"/>
      <c r="E81" s="74"/>
      <c r="F81" s="74"/>
      <c r="G81" s="74"/>
      <c r="H81" s="74"/>
      <c r="I81" s="74"/>
      <c r="J81" s="74"/>
      <c r="K81" s="74"/>
      <c r="L81" s="74"/>
      <c r="M81" s="74"/>
    </row>
    <row r="82" spans="1:13">
      <c r="A82" s="74"/>
      <c r="B82" s="74"/>
      <c r="C82" s="74"/>
      <c r="D82" s="74"/>
      <c r="E82" s="74"/>
      <c r="F82" s="74"/>
      <c r="G82" s="74"/>
      <c r="H82" s="74"/>
      <c r="I82" s="74"/>
      <c r="J82" s="74"/>
      <c r="K82" s="74"/>
      <c r="L82" s="74"/>
      <c r="M82" s="74"/>
    </row>
    <row r="83" spans="1:13">
      <c r="A83" s="74"/>
      <c r="B83" s="74"/>
      <c r="C83" s="74"/>
      <c r="D83" s="74"/>
      <c r="E83" s="74"/>
      <c r="F83" s="74"/>
      <c r="G83" s="74"/>
      <c r="H83" s="74"/>
      <c r="I83" s="74"/>
      <c r="J83" s="74"/>
      <c r="K83" s="74"/>
      <c r="L83" s="74"/>
      <c r="M83" s="74"/>
    </row>
    <row r="84" spans="1:13">
      <c r="A84" s="74"/>
      <c r="B84" s="74"/>
      <c r="C84" s="74"/>
      <c r="D84" s="74"/>
      <c r="E84" s="74"/>
      <c r="F84" s="74"/>
      <c r="G84" s="74"/>
      <c r="H84" s="74"/>
      <c r="I84" s="74"/>
      <c r="J84" s="74"/>
      <c r="K84" s="74"/>
      <c r="L84" s="74"/>
      <c r="M84" s="74"/>
    </row>
    <row r="85" spans="1:13">
      <c r="A85" s="74"/>
      <c r="B85" s="74"/>
      <c r="C85" s="74"/>
      <c r="D85" s="74"/>
      <c r="E85" s="74"/>
      <c r="F85" s="74"/>
      <c r="G85" s="74"/>
      <c r="H85" s="74"/>
      <c r="I85" s="74"/>
      <c r="J85" s="74"/>
      <c r="K85" s="74"/>
      <c r="L85" s="74"/>
      <c r="M85" s="74"/>
    </row>
    <row r="86" spans="1:13">
      <c r="A86" s="74"/>
      <c r="B86" s="74"/>
      <c r="C86" s="74"/>
      <c r="D86" s="74"/>
      <c r="E86" s="74"/>
      <c r="F86" s="74"/>
      <c r="G86" s="74"/>
      <c r="H86" s="74"/>
      <c r="I86" s="74"/>
      <c r="J86" s="74"/>
      <c r="K86" s="74"/>
      <c r="L86" s="74"/>
      <c r="M86" s="74"/>
    </row>
    <row r="87" spans="1:13">
      <c r="A87" s="74"/>
      <c r="B87" s="74"/>
      <c r="C87" s="74"/>
      <c r="D87" s="74"/>
      <c r="E87" s="74"/>
      <c r="F87" s="74"/>
      <c r="G87" s="74"/>
      <c r="H87" s="74"/>
      <c r="I87" s="74"/>
      <c r="J87" s="74"/>
      <c r="K87" s="74"/>
      <c r="L87" s="74"/>
      <c r="M87" s="74"/>
    </row>
    <row r="88" spans="1:13">
      <c r="A88" s="74"/>
      <c r="B88" s="74"/>
      <c r="C88" s="74"/>
      <c r="D88" s="74"/>
      <c r="E88" s="74"/>
      <c r="F88" s="74"/>
      <c r="G88" s="74"/>
      <c r="H88" s="74"/>
      <c r="I88" s="74"/>
      <c r="J88" s="74"/>
      <c r="K88" s="74"/>
      <c r="L88" s="74"/>
      <c r="M88" s="74"/>
    </row>
    <row r="89" spans="1:13">
      <c r="A89" s="74"/>
      <c r="B89" s="74"/>
      <c r="C89" s="74"/>
      <c r="D89" s="74"/>
      <c r="E89" s="74"/>
      <c r="F89" s="74"/>
      <c r="G89" s="74"/>
      <c r="H89" s="74"/>
      <c r="I89" s="74"/>
      <c r="J89" s="74"/>
      <c r="K89" s="74"/>
      <c r="L89" s="74"/>
      <c r="M89" s="74"/>
    </row>
    <row r="90" spans="1:13">
      <c r="A90" s="74"/>
      <c r="B90" s="74"/>
      <c r="C90" s="74"/>
      <c r="D90" s="74"/>
      <c r="E90" s="74"/>
      <c r="F90" s="74"/>
      <c r="G90" s="74"/>
      <c r="H90" s="74"/>
      <c r="I90" s="74"/>
      <c r="J90" s="74"/>
      <c r="K90" s="74"/>
      <c r="L90" s="74"/>
      <c r="M90" s="74"/>
    </row>
    <row r="91" spans="1:13">
      <c r="A91" s="74"/>
      <c r="B91" s="74"/>
      <c r="C91" s="74"/>
      <c r="D91" s="74"/>
      <c r="E91" s="74"/>
      <c r="F91" s="74"/>
      <c r="G91" s="74"/>
      <c r="H91" s="74"/>
      <c r="I91" s="74"/>
      <c r="J91" s="74"/>
      <c r="K91" s="74"/>
      <c r="L91" s="74"/>
      <c r="M91" s="74"/>
    </row>
    <row r="92" spans="1:13">
      <c r="A92" s="74"/>
      <c r="B92" s="74"/>
      <c r="C92" s="74"/>
      <c r="D92" s="74"/>
      <c r="E92" s="74"/>
      <c r="F92" s="74"/>
      <c r="G92" s="74"/>
      <c r="H92" s="74"/>
      <c r="I92" s="74"/>
      <c r="J92" s="74"/>
      <c r="K92" s="74"/>
      <c r="L92" s="74"/>
      <c r="M92" s="74"/>
    </row>
    <row r="93" spans="1:13">
      <c r="A93" s="74"/>
      <c r="B93" s="74"/>
      <c r="C93" s="74"/>
      <c r="D93" s="74"/>
      <c r="E93" s="74"/>
      <c r="F93" s="74"/>
      <c r="G93" s="74"/>
      <c r="H93" s="74"/>
      <c r="I93" s="74"/>
      <c r="J93" s="74"/>
      <c r="K93" s="74"/>
      <c r="L93" s="74"/>
      <c r="M93" s="74"/>
    </row>
    <row r="94" spans="1:13">
      <c r="A94" s="74"/>
      <c r="B94" s="74"/>
      <c r="C94" s="74"/>
      <c r="D94" s="74"/>
      <c r="E94" s="74"/>
      <c r="F94" s="74"/>
      <c r="G94" s="74"/>
      <c r="H94" s="74"/>
      <c r="I94" s="74"/>
      <c r="J94" s="74"/>
      <c r="K94" s="74"/>
      <c r="L94" s="74"/>
      <c r="M94" s="74"/>
    </row>
    <row r="95" spans="1:13">
      <c r="A95" s="74"/>
      <c r="B95" s="74"/>
      <c r="C95" s="74"/>
      <c r="D95" s="74"/>
      <c r="E95" s="74"/>
      <c r="F95" s="74"/>
      <c r="G95" s="74"/>
      <c r="H95" s="74"/>
      <c r="I95" s="74"/>
      <c r="J95" s="74"/>
      <c r="K95" s="74"/>
      <c r="L95" s="74"/>
      <c r="M95" s="74"/>
    </row>
    <row r="96" spans="1:13">
      <c r="A96" s="74"/>
      <c r="B96" s="74"/>
      <c r="C96" s="74"/>
      <c r="D96" s="74"/>
      <c r="E96" s="74"/>
      <c r="F96" s="74"/>
      <c r="G96" s="74"/>
      <c r="H96" s="74"/>
      <c r="I96" s="74"/>
      <c r="J96" s="74"/>
      <c r="K96" s="74"/>
      <c r="L96" s="74"/>
      <c r="M96" s="74"/>
    </row>
    <row r="97" spans="1:13">
      <c r="A97" s="74"/>
      <c r="B97" s="74"/>
      <c r="C97" s="74"/>
      <c r="D97" s="74"/>
      <c r="E97" s="74"/>
      <c r="F97" s="74"/>
      <c r="G97" s="74"/>
      <c r="H97" s="74"/>
      <c r="I97" s="74"/>
      <c r="J97" s="74"/>
      <c r="K97" s="74"/>
      <c r="L97" s="74"/>
      <c r="M97" s="74"/>
    </row>
    <row r="98" spans="1:13">
      <c r="A98" s="74"/>
      <c r="B98" s="74"/>
      <c r="C98" s="74"/>
      <c r="D98" s="74"/>
      <c r="E98" s="74"/>
      <c r="F98" s="74"/>
      <c r="G98" s="74"/>
      <c r="H98" s="74"/>
      <c r="I98" s="74"/>
      <c r="J98" s="74"/>
      <c r="K98" s="74"/>
      <c r="L98" s="74"/>
      <c r="M98" s="74"/>
    </row>
    <row r="99" spans="1:13">
      <c r="A99" s="74"/>
      <c r="B99" s="74"/>
      <c r="C99" s="74"/>
      <c r="D99" s="74"/>
      <c r="E99" s="74"/>
      <c r="F99" s="74"/>
      <c r="G99" s="74"/>
      <c r="H99" s="74"/>
      <c r="I99" s="74"/>
      <c r="J99" s="74"/>
      <c r="K99" s="74"/>
      <c r="L99" s="74"/>
      <c r="M99" s="74"/>
    </row>
    <row r="100" spans="1:13">
      <c r="A100" s="74"/>
      <c r="B100" s="74"/>
      <c r="C100" s="74"/>
      <c r="D100" s="74"/>
      <c r="E100" s="74"/>
      <c r="F100" s="74"/>
      <c r="G100" s="74"/>
      <c r="H100" s="74"/>
      <c r="I100" s="74"/>
      <c r="J100" s="74"/>
      <c r="K100" s="74"/>
      <c r="L100" s="74"/>
      <c r="M100" s="74"/>
    </row>
    <row r="101" spans="1:13">
      <c r="A101" s="74"/>
      <c r="B101" s="74"/>
      <c r="C101" s="74"/>
      <c r="D101" s="74"/>
      <c r="E101" s="74"/>
      <c r="F101" s="74"/>
      <c r="G101" s="74"/>
      <c r="H101" s="74"/>
      <c r="I101" s="74"/>
      <c r="J101" s="74"/>
      <c r="K101" s="74"/>
      <c r="L101" s="74"/>
      <c r="M101" s="74"/>
    </row>
    <row r="102" spans="1:13">
      <c r="A102" s="74"/>
      <c r="B102" s="74"/>
      <c r="C102" s="74"/>
      <c r="D102" s="74"/>
      <c r="E102" s="74"/>
      <c r="F102" s="74"/>
      <c r="G102" s="74"/>
      <c r="H102" s="74"/>
      <c r="I102" s="74"/>
      <c r="J102" s="74"/>
      <c r="K102" s="74"/>
      <c r="L102" s="74"/>
      <c r="M102" s="74"/>
    </row>
    <row r="103" spans="1:13">
      <c r="A103" s="74"/>
      <c r="B103" s="74"/>
      <c r="C103" s="74"/>
      <c r="D103" s="74"/>
      <c r="E103" s="74"/>
      <c r="F103" s="74"/>
      <c r="G103" s="74"/>
      <c r="H103" s="74"/>
      <c r="I103" s="74"/>
      <c r="J103" s="74"/>
      <c r="K103" s="74"/>
      <c r="L103" s="74"/>
      <c r="M103" s="74"/>
    </row>
    <row r="104" spans="1:13">
      <c r="A104" s="74"/>
      <c r="B104" s="74"/>
      <c r="C104" s="74"/>
      <c r="D104" s="74"/>
      <c r="E104" s="74"/>
      <c r="F104" s="74"/>
      <c r="G104" s="74"/>
      <c r="H104" s="74"/>
      <c r="I104" s="74"/>
      <c r="J104" s="74"/>
      <c r="K104" s="74"/>
      <c r="L104" s="74"/>
      <c r="M104" s="74"/>
    </row>
    <row r="105" spans="1:13">
      <c r="A105" s="74"/>
      <c r="B105" s="74"/>
      <c r="C105" s="74"/>
      <c r="D105" s="74"/>
      <c r="E105" s="74"/>
      <c r="F105" s="74"/>
      <c r="G105" s="74"/>
      <c r="H105" s="74"/>
      <c r="I105" s="74"/>
      <c r="J105" s="74"/>
      <c r="K105" s="74"/>
      <c r="L105" s="74"/>
      <c r="M105" s="74"/>
    </row>
    <row r="106" spans="1:13">
      <c r="A106" s="74"/>
      <c r="B106" s="74"/>
      <c r="C106" s="74"/>
      <c r="D106" s="74"/>
      <c r="E106" s="74"/>
      <c r="F106" s="74"/>
      <c r="G106" s="74"/>
      <c r="H106" s="74"/>
      <c r="I106" s="74"/>
      <c r="J106" s="74"/>
      <c r="K106" s="74"/>
      <c r="L106" s="74"/>
      <c r="M106" s="74"/>
    </row>
    <row r="107" spans="1:13">
      <c r="A107" s="74"/>
      <c r="B107" s="74"/>
      <c r="C107" s="74"/>
      <c r="D107" s="74"/>
      <c r="E107" s="74"/>
      <c r="F107" s="74"/>
      <c r="G107" s="74"/>
      <c r="H107" s="74"/>
      <c r="I107" s="74"/>
      <c r="J107" s="74"/>
      <c r="K107" s="74"/>
      <c r="L107" s="74"/>
      <c r="M107" s="74"/>
    </row>
    <row r="108" spans="1:13">
      <c r="A108" s="74"/>
      <c r="B108" s="74"/>
      <c r="C108" s="74"/>
      <c r="D108" s="74"/>
      <c r="E108" s="74"/>
      <c r="F108" s="74"/>
      <c r="G108" s="74"/>
      <c r="H108" s="74"/>
      <c r="I108" s="74"/>
      <c r="J108" s="74"/>
      <c r="K108" s="74"/>
      <c r="L108" s="74"/>
      <c r="M108" s="74"/>
    </row>
    <row r="109" spans="1:13">
      <c r="A109" s="74"/>
      <c r="B109" s="74"/>
      <c r="C109" s="74"/>
      <c r="D109" s="74"/>
      <c r="E109" s="74"/>
      <c r="F109" s="74"/>
      <c r="G109" s="74"/>
      <c r="H109" s="74"/>
      <c r="I109" s="74"/>
      <c r="J109" s="74"/>
      <c r="K109" s="74"/>
      <c r="L109" s="74"/>
      <c r="M109" s="74"/>
    </row>
    <row r="110" spans="1:13">
      <c r="A110" s="74"/>
      <c r="B110" s="74"/>
      <c r="C110" s="74"/>
      <c r="D110" s="74"/>
      <c r="E110" s="74"/>
      <c r="F110" s="74"/>
      <c r="G110" s="74"/>
      <c r="H110" s="74"/>
      <c r="I110" s="74"/>
      <c r="J110" s="74"/>
      <c r="K110" s="74"/>
      <c r="L110" s="74"/>
      <c r="M110" s="74"/>
    </row>
    <row r="111" spans="1:13">
      <c r="A111" s="74"/>
      <c r="B111" s="74"/>
      <c r="C111" s="74"/>
      <c r="D111" s="74"/>
      <c r="E111" s="74"/>
      <c r="F111" s="74"/>
      <c r="G111" s="74"/>
      <c r="H111" s="74"/>
      <c r="I111" s="74"/>
      <c r="J111" s="74"/>
      <c r="K111" s="74"/>
      <c r="L111" s="74"/>
      <c r="M111" s="74"/>
    </row>
    <row r="112" spans="1:13">
      <c r="A112" s="74"/>
      <c r="B112" s="74"/>
      <c r="C112" s="74"/>
      <c r="D112" s="74"/>
      <c r="E112" s="74"/>
      <c r="F112" s="74"/>
      <c r="G112" s="74"/>
      <c r="H112" s="74"/>
      <c r="I112" s="74"/>
      <c r="J112" s="74"/>
      <c r="K112" s="74"/>
      <c r="L112" s="74"/>
      <c r="M112" s="74"/>
    </row>
    <row r="113" spans="1:13">
      <c r="A113" s="74"/>
      <c r="B113" s="74"/>
      <c r="C113" s="74"/>
      <c r="D113" s="74"/>
      <c r="E113" s="74"/>
      <c r="F113" s="74"/>
      <c r="G113" s="74"/>
      <c r="H113" s="74"/>
      <c r="I113" s="74"/>
      <c r="J113" s="74"/>
      <c r="K113" s="74"/>
      <c r="L113" s="74"/>
      <c r="M113" s="74"/>
    </row>
    <row r="114" spans="1:13">
      <c r="A114" s="74"/>
      <c r="B114" s="74"/>
      <c r="C114" s="74"/>
      <c r="D114" s="74"/>
      <c r="E114" s="74"/>
      <c r="F114" s="74"/>
      <c r="G114" s="74"/>
      <c r="H114" s="74"/>
      <c r="I114" s="74"/>
      <c r="J114" s="74"/>
      <c r="K114" s="74"/>
      <c r="L114" s="74"/>
      <c r="M114" s="74"/>
    </row>
    <row r="115" spans="1:13">
      <c r="A115" s="74"/>
      <c r="B115" s="74"/>
      <c r="C115" s="74"/>
      <c r="D115" s="74"/>
      <c r="E115" s="74"/>
      <c r="F115" s="74"/>
      <c r="G115" s="74"/>
      <c r="H115" s="74"/>
      <c r="I115" s="74"/>
      <c r="J115" s="74"/>
      <c r="K115" s="74"/>
      <c r="L115" s="74"/>
      <c r="M115" s="74"/>
    </row>
    <row r="116" spans="1:13">
      <c r="A116" s="74"/>
      <c r="B116" s="74"/>
      <c r="C116" s="74"/>
      <c r="D116" s="74"/>
      <c r="E116" s="74"/>
      <c r="F116" s="74"/>
      <c r="G116" s="74"/>
      <c r="H116" s="74"/>
      <c r="I116" s="74"/>
      <c r="J116" s="74"/>
      <c r="K116" s="74"/>
      <c r="L116" s="74"/>
      <c r="M116" s="74"/>
    </row>
    <row r="117" spans="1:13">
      <c r="A117" s="74"/>
      <c r="B117" s="74"/>
      <c r="C117" s="74"/>
      <c r="D117" s="74"/>
      <c r="E117" s="74"/>
      <c r="F117" s="74"/>
      <c r="G117" s="74"/>
      <c r="H117" s="74"/>
      <c r="I117" s="74"/>
      <c r="J117" s="74"/>
      <c r="K117" s="74"/>
      <c r="L117" s="74"/>
      <c r="M117" s="74"/>
    </row>
    <row r="118" spans="1:13">
      <c r="A118" s="74"/>
      <c r="B118" s="74"/>
      <c r="C118" s="74"/>
      <c r="D118" s="74"/>
      <c r="E118" s="74"/>
      <c r="F118" s="74"/>
      <c r="G118" s="74"/>
      <c r="H118" s="74"/>
      <c r="I118" s="74"/>
      <c r="J118" s="74"/>
      <c r="K118" s="74"/>
      <c r="L118" s="74"/>
      <c r="M118" s="74"/>
    </row>
    <row r="119" spans="1:13">
      <c r="A119" s="74"/>
      <c r="B119" s="74"/>
      <c r="C119" s="74"/>
      <c r="D119" s="74"/>
      <c r="E119" s="74"/>
      <c r="F119" s="74"/>
      <c r="G119" s="74"/>
      <c r="H119" s="74"/>
      <c r="I119" s="74"/>
      <c r="J119" s="74"/>
      <c r="K119" s="74"/>
      <c r="L119" s="74"/>
      <c r="M119" s="74"/>
    </row>
    <row r="120" spans="1:13">
      <c r="A120" s="74"/>
      <c r="B120" s="74"/>
      <c r="C120" s="74"/>
      <c r="D120" s="74"/>
      <c r="E120" s="74"/>
      <c r="F120" s="74"/>
      <c r="G120" s="74"/>
      <c r="H120" s="74"/>
      <c r="I120" s="74"/>
      <c r="J120" s="74"/>
      <c r="K120" s="74"/>
      <c r="L120" s="74"/>
      <c r="M120" s="74"/>
    </row>
    <row r="121" spans="1:13">
      <c r="A121" s="74"/>
      <c r="B121" s="74"/>
      <c r="C121" s="74"/>
      <c r="D121" s="74"/>
      <c r="E121" s="74"/>
      <c r="F121" s="74"/>
      <c r="G121" s="74"/>
      <c r="H121" s="74"/>
      <c r="I121" s="74"/>
      <c r="J121" s="74"/>
      <c r="K121" s="74"/>
      <c r="L121" s="74"/>
      <c r="M121" s="74"/>
    </row>
    <row r="122" spans="1:13">
      <c r="A122" s="74"/>
      <c r="B122" s="74"/>
      <c r="C122" s="74"/>
      <c r="D122" s="74"/>
      <c r="E122" s="74"/>
      <c r="F122" s="74"/>
      <c r="G122" s="74"/>
      <c r="H122" s="74"/>
      <c r="I122" s="74"/>
      <c r="J122" s="74"/>
      <c r="K122" s="74"/>
      <c r="L122" s="74"/>
      <c r="M122" s="74"/>
    </row>
    <row r="123" spans="1:13">
      <c r="A123" s="74"/>
      <c r="B123" s="74"/>
      <c r="C123" s="74"/>
      <c r="D123" s="74"/>
      <c r="E123" s="74"/>
      <c r="F123" s="74"/>
      <c r="G123" s="74"/>
      <c r="H123" s="74"/>
      <c r="I123" s="74"/>
      <c r="J123" s="74"/>
      <c r="K123" s="74"/>
      <c r="L123" s="74"/>
      <c r="M123" s="74"/>
    </row>
    <row r="124" spans="1:13">
      <c r="A124" s="74"/>
      <c r="B124" s="74"/>
      <c r="C124" s="74"/>
      <c r="D124" s="74"/>
      <c r="E124" s="74"/>
      <c r="F124" s="74"/>
      <c r="G124" s="74"/>
      <c r="H124" s="74"/>
      <c r="I124" s="74"/>
      <c r="J124" s="74"/>
      <c r="K124" s="74"/>
      <c r="L124" s="74"/>
      <c r="M124" s="74"/>
    </row>
    <row r="125" spans="1:13">
      <c r="A125" s="74"/>
      <c r="B125" s="74"/>
      <c r="C125" s="74"/>
      <c r="D125" s="74"/>
      <c r="E125" s="74"/>
      <c r="F125" s="74"/>
      <c r="G125" s="74"/>
      <c r="H125" s="74"/>
      <c r="I125" s="74"/>
      <c r="J125" s="74"/>
      <c r="K125" s="74"/>
      <c r="L125" s="74"/>
      <c r="M125" s="74"/>
    </row>
    <row r="126" spans="1:13">
      <c r="A126" s="74"/>
      <c r="B126" s="74"/>
      <c r="C126" s="74"/>
      <c r="D126" s="74"/>
      <c r="E126" s="74"/>
      <c r="F126" s="74"/>
      <c r="G126" s="74"/>
      <c r="H126" s="74"/>
      <c r="I126" s="74"/>
      <c r="J126" s="74"/>
      <c r="K126" s="74"/>
      <c r="L126" s="74"/>
      <c r="M126" s="74"/>
    </row>
    <row r="127" spans="1:13">
      <c r="A127" s="74"/>
      <c r="B127" s="74"/>
      <c r="C127" s="74"/>
      <c r="D127" s="74"/>
      <c r="E127" s="74"/>
      <c r="F127" s="74"/>
      <c r="G127" s="74"/>
      <c r="H127" s="74"/>
      <c r="I127" s="74"/>
      <c r="J127" s="74"/>
      <c r="K127" s="74"/>
      <c r="L127" s="74"/>
      <c r="M127" s="74"/>
    </row>
    <row r="128" spans="1:13">
      <c r="A128" s="74"/>
      <c r="B128" s="74"/>
      <c r="C128" s="74"/>
      <c r="D128" s="74"/>
      <c r="E128" s="74"/>
      <c r="F128" s="74"/>
      <c r="G128" s="74"/>
      <c r="H128" s="74"/>
      <c r="I128" s="74"/>
      <c r="J128" s="74"/>
      <c r="K128" s="74"/>
      <c r="L128" s="74"/>
      <c r="M128" s="74"/>
    </row>
    <row r="129" spans="1:13">
      <c r="A129" s="74"/>
      <c r="B129" s="74"/>
      <c r="C129" s="74"/>
      <c r="D129" s="74"/>
      <c r="E129" s="74"/>
      <c r="F129" s="74"/>
      <c r="G129" s="74"/>
      <c r="H129" s="74"/>
      <c r="I129" s="74"/>
      <c r="J129" s="74"/>
      <c r="K129" s="74"/>
      <c r="L129" s="74"/>
      <c r="M129" s="74"/>
    </row>
    <row r="130" spans="1:13">
      <c r="A130" s="74"/>
      <c r="B130" s="74"/>
      <c r="C130" s="74"/>
      <c r="D130" s="74"/>
      <c r="E130" s="74"/>
      <c r="F130" s="74"/>
      <c r="G130" s="74"/>
      <c r="H130" s="74"/>
      <c r="I130" s="74"/>
      <c r="J130" s="74"/>
      <c r="K130" s="74"/>
      <c r="L130" s="74"/>
      <c r="M130" s="74"/>
    </row>
    <row r="131" spans="1:13">
      <c r="A131" s="74"/>
      <c r="B131" s="74"/>
      <c r="C131" s="74"/>
      <c r="D131" s="74"/>
      <c r="E131" s="74"/>
      <c r="F131" s="74"/>
      <c r="G131" s="74"/>
      <c r="H131" s="74"/>
      <c r="I131" s="74"/>
      <c r="J131" s="74"/>
      <c r="K131" s="74"/>
      <c r="L131" s="74"/>
      <c r="M131" s="74"/>
    </row>
    <row r="132" spans="1:13">
      <c r="A132" s="74"/>
      <c r="B132" s="74"/>
      <c r="C132" s="74"/>
      <c r="D132" s="74"/>
      <c r="E132" s="74"/>
      <c r="F132" s="74"/>
      <c r="G132" s="74"/>
      <c r="H132" s="74"/>
      <c r="I132" s="74"/>
      <c r="J132" s="74"/>
      <c r="K132" s="74"/>
      <c r="L132" s="74"/>
      <c r="M132" s="74"/>
    </row>
    <row r="133" spans="1:13">
      <c r="A133" s="74"/>
      <c r="B133" s="74"/>
      <c r="C133" s="74"/>
      <c r="D133" s="74"/>
      <c r="E133" s="74"/>
      <c r="F133" s="74"/>
      <c r="G133" s="74"/>
      <c r="H133" s="74"/>
      <c r="I133" s="74"/>
      <c r="J133" s="74"/>
      <c r="K133" s="74"/>
      <c r="L133" s="74"/>
      <c r="M133" s="74"/>
    </row>
    <row r="134" spans="1:13">
      <c r="A134" s="74"/>
      <c r="B134" s="74"/>
      <c r="C134" s="74"/>
      <c r="D134" s="74"/>
      <c r="E134" s="74"/>
      <c r="F134" s="74"/>
      <c r="G134" s="74"/>
      <c r="H134" s="74"/>
      <c r="I134" s="74"/>
      <c r="J134" s="74"/>
      <c r="K134" s="74"/>
      <c r="L134" s="74"/>
      <c r="M134" s="74"/>
    </row>
    <row r="135" spans="1:13">
      <c r="A135" s="74"/>
      <c r="B135" s="74"/>
      <c r="C135" s="74"/>
      <c r="D135" s="74"/>
      <c r="E135" s="74"/>
      <c r="F135" s="74"/>
      <c r="G135" s="74"/>
      <c r="H135" s="74"/>
      <c r="I135" s="74"/>
      <c r="J135" s="74"/>
      <c r="K135" s="74"/>
      <c r="L135" s="74"/>
      <c r="M135" s="74"/>
    </row>
    <row r="136" spans="1:13">
      <c r="A136" s="74"/>
      <c r="B136" s="74"/>
      <c r="C136" s="74"/>
      <c r="D136" s="74"/>
      <c r="E136" s="74"/>
      <c r="F136" s="74"/>
      <c r="G136" s="74"/>
      <c r="H136" s="74"/>
      <c r="I136" s="74"/>
      <c r="J136" s="74"/>
      <c r="K136" s="74"/>
      <c r="L136" s="74"/>
      <c r="M136" s="74"/>
    </row>
    <row r="137" spans="1:13">
      <c r="A137" s="74"/>
      <c r="B137" s="74"/>
      <c r="C137" s="74"/>
      <c r="D137" s="74"/>
      <c r="E137" s="74"/>
      <c r="F137" s="74"/>
      <c r="G137" s="74"/>
      <c r="H137" s="74"/>
      <c r="I137" s="74"/>
      <c r="J137" s="74"/>
      <c r="K137" s="74"/>
      <c r="L137" s="74"/>
      <c r="M137" s="74"/>
    </row>
    <row r="138" spans="1:13">
      <c r="A138" s="74"/>
      <c r="B138" s="74"/>
      <c r="C138" s="74"/>
      <c r="D138" s="74"/>
      <c r="E138" s="74"/>
      <c r="F138" s="74"/>
      <c r="G138" s="74"/>
      <c r="H138" s="74"/>
      <c r="I138" s="74"/>
      <c r="J138" s="74"/>
      <c r="K138" s="74"/>
      <c r="L138" s="74"/>
      <c r="M138" s="74"/>
    </row>
    <row r="139" spans="1:13">
      <c r="A139" s="74"/>
      <c r="B139" s="74"/>
      <c r="C139" s="74"/>
      <c r="D139" s="74"/>
      <c r="E139" s="74"/>
      <c r="F139" s="74"/>
      <c r="G139" s="74"/>
      <c r="H139" s="74"/>
      <c r="I139" s="74"/>
      <c r="J139" s="74"/>
      <c r="K139" s="74"/>
      <c r="L139" s="74"/>
      <c r="M139" s="74"/>
    </row>
    <row r="140" spans="1:13">
      <c r="A140" s="74"/>
      <c r="B140" s="74"/>
      <c r="C140" s="74"/>
      <c r="D140" s="74"/>
      <c r="E140" s="74"/>
      <c r="F140" s="74"/>
      <c r="G140" s="74"/>
      <c r="H140" s="74"/>
      <c r="I140" s="74"/>
      <c r="J140" s="74"/>
      <c r="K140" s="74"/>
      <c r="L140" s="74"/>
      <c r="M140" s="74"/>
    </row>
    <row r="141" spans="1:13">
      <c r="A141" s="74"/>
      <c r="B141" s="74"/>
      <c r="C141" s="74"/>
      <c r="D141" s="74"/>
      <c r="E141" s="74"/>
      <c r="F141" s="74"/>
      <c r="G141" s="74"/>
      <c r="H141" s="74"/>
      <c r="I141" s="74"/>
      <c r="J141" s="74"/>
      <c r="K141" s="74"/>
      <c r="L141" s="74"/>
      <c r="M141" s="74"/>
    </row>
    <row r="142" spans="1:13">
      <c r="A142" s="74"/>
      <c r="B142" s="74"/>
      <c r="C142" s="74"/>
      <c r="D142" s="74"/>
      <c r="E142" s="74"/>
      <c r="F142" s="74"/>
      <c r="G142" s="74"/>
      <c r="H142" s="74"/>
      <c r="I142" s="74"/>
      <c r="J142" s="74"/>
      <c r="K142" s="74"/>
      <c r="L142" s="74"/>
      <c r="M142" s="74"/>
    </row>
    <row r="143" spans="1:13">
      <c r="A143" s="74"/>
      <c r="B143" s="74"/>
      <c r="C143" s="74"/>
      <c r="D143" s="74"/>
      <c r="E143" s="74"/>
      <c r="F143" s="74"/>
      <c r="G143" s="74"/>
      <c r="H143" s="74"/>
      <c r="I143" s="74"/>
      <c r="J143" s="74"/>
      <c r="K143" s="74"/>
      <c r="L143" s="74"/>
      <c r="M143" s="74"/>
    </row>
    <row r="144" spans="1:13">
      <c r="A144" s="74"/>
      <c r="B144" s="74"/>
      <c r="C144" s="74"/>
      <c r="D144" s="74"/>
      <c r="E144" s="74"/>
      <c r="F144" s="74"/>
      <c r="G144" s="74"/>
      <c r="H144" s="74"/>
      <c r="I144" s="74"/>
      <c r="J144" s="74"/>
      <c r="K144" s="74"/>
      <c r="L144" s="74"/>
      <c r="M144" s="74"/>
    </row>
    <row r="145" spans="1:13">
      <c r="A145" s="74"/>
      <c r="B145" s="74"/>
      <c r="C145" s="74"/>
      <c r="D145" s="74"/>
      <c r="E145" s="74"/>
      <c r="F145" s="74"/>
      <c r="G145" s="74"/>
      <c r="H145" s="74"/>
      <c r="I145" s="74"/>
      <c r="J145" s="74"/>
      <c r="K145" s="74"/>
      <c r="L145" s="74"/>
      <c r="M145" s="74"/>
    </row>
    <row r="146" spans="1:13">
      <c r="A146" s="74"/>
      <c r="B146" s="74"/>
      <c r="C146" s="74"/>
      <c r="D146" s="74"/>
      <c r="E146" s="74"/>
      <c r="F146" s="74"/>
      <c r="G146" s="74"/>
      <c r="H146" s="74"/>
      <c r="I146" s="74"/>
      <c r="J146" s="74"/>
      <c r="K146" s="74"/>
      <c r="L146" s="74"/>
      <c r="M146" s="74"/>
    </row>
    <row r="147" spans="1:13">
      <c r="A147" s="74"/>
      <c r="B147" s="74"/>
      <c r="C147" s="74"/>
      <c r="D147" s="74"/>
      <c r="E147" s="74"/>
      <c r="F147" s="74"/>
      <c r="G147" s="74"/>
      <c r="H147" s="74"/>
      <c r="I147" s="74"/>
      <c r="J147" s="74"/>
      <c r="K147" s="74"/>
      <c r="L147" s="74"/>
      <c r="M147" s="74"/>
    </row>
    <row r="148" spans="1:13">
      <c r="A148" s="74"/>
      <c r="B148" s="74"/>
      <c r="C148" s="74"/>
      <c r="D148" s="74"/>
      <c r="E148" s="74"/>
      <c r="F148" s="74"/>
      <c r="G148" s="74"/>
      <c r="H148" s="74"/>
      <c r="I148" s="74"/>
      <c r="J148" s="74"/>
      <c r="K148" s="74"/>
      <c r="L148" s="74"/>
      <c r="M148" s="74"/>
    </row>
    <row r="149" spans="1:13">
      <c r="A149" s="74"/>
      <c r="B149" s="74"/>
      <c r="C149" s="74"/>
      <c r="D149" s="74"/>
      <c r="E149" s="74"/>
      <c r="F149" s="74"/>
      <c r="G149" s="74"/>
      <c r="H149" s="74"/>
      <c r="I149" s="74"/>
      <c r="J149" s="74"/>
      <c r="K149" s="74"/>
      <c r="L149" s="74"/>
      <c r="M149" s="74"/>
    </row>
    <row r="150" spans="1:13">
      <c r="A150" s="74"/>
      <c r="B150" s="74"/>
      <c r="C150" s="74"/>
      <c r="D150" s="74"/>
      <c r="E150" s="74"/>
      <c r="F150" s="74"/>
      <c r="G150" s="74"/>
      <c r="H150" s="74"/>
      <c r="I150" s="74"/>
      <c r="J150" s="74"/>
      <c r="K150" s="74"/>
      <c r="L150" s="74"/>
      <c r="M150" s="74"/>
    </row>
    <row r="151" spans="1:13">
      <c r="A151" s="74"/>
      <c r="B151" s="74"/>
      <c r="C151" s="74"/>
      <c r="D151" s="74"/>
      <c r="E151" s="74"/>
      <c r="F151" s="74"/>
      <c r="G151" s="74"/>
      <c r="H151" s="74"/>
      <c r="I151" s="74"/>
      <c r="J151" s="74"/>
      <c r="K151" s="74"/>
      <c r="L151" s="74"/>
      <c r="M151" s="74"/>
    </row>
    <row r="152" spans="1:13">
      <c r="A152" s="74"/>
      <c r="B152" s="74"/>
      <c r="C152" s="74"/>
      <c r="D152" s="74"/>
      <c r="E152" s="74"/>
      <c r="F152" s="74"/>
      <c r="G152" s="74"/>
      <c r="H152" s="74"/>
      <c r="I152" s="74"/>
      <c r="J152" s="74"/>
      <c r="K152" s="74"/>
      <c r="L152" s="74"/>
      <c r="M152" s="74"/>
    </row>
    <row r="153" spans="1:13">
      <c r="A153" s="74"/>
      <c r="B153" s="74"/>
      <c r="C153" s="74"/>
      <c r="D153" s="74"/>
      <c r="E153" s="74"/>
      <c r="F153" s="74"/>
      <c r="G153" s="74"/>
      <c r="H153" s="74"/>
      <c r="I153" s="74"/>
      <c r="J153" s="74"/>
      <c r="K153" s="74"/>
      <c r="L153" s="74"/>
      <c r="M153" s="74"/>
    </row>
    <row r="154" spans="1:13">
      <c r="A154" s="74"/>
      <c r="B154" s="74"/>
      <c r="C154" s="74"/>
      <c r="D154" s="74"/>
      <c r="E154" s="74"/>
      <c r="F154" s="74"/>
      <c r="G154" s="74"/>
      <c r="H154" s="74"/>
      <c r="I154" s="74"/>
      <c r="J154" s="74"/>
      <c r="K154" s="74"/>
      <c r="L154" s="74"/>
      <c r="M154" s="74"/>
    </row>
    <row r="155" spans="1:13">
      <c r="A155" s="74"/>
      <c r="B155" s="74"/>
      <c r="C155" s="74"/>
      <c r="D155" s="74"/>
      <c r="E155" s="74"/>
      <c r="F155" s="74"/>
      <c r="G155" s="74"/>
      <c r="H155" s="74"/>
      <c r="I155" s="74"/>
      <c r="J155" s="74"/>
      <c r="K155" s="74"/>
      <c r="L155" s="74"/>
      <c r="M155" s="74"/>
    </row>
    <row r="156" spans="1:13">
      <c r="A156" s="74"/>
      <c r="B156" s="74"/>
      <c r="C156" s="74"/>
      <c r="D156" s="74"/>
      <c r="E156" s="74"/>
      <c r="F156" s="74"/>
      <c r="G156" s="74"/>
      <c r="H156" s="74"/>
      <c r="I156" s="74"/>
      <c r="J156" s="74"/>
      <c r="K156" s="74"/>
      <c r="L156" s="74"/>
      <c r="M156" s="74"/>
    </row>
    <row r="157" spans="1:13">
      <c r="A157" s="74"/>
      <c r="B157" s="74"/>
      <c r="C157" s="74"/>
      <c r="D157" s="74"/>
      <c r="E157" s="74"/>
      <c r="F157" s="74"/>
      <c r="G157" s="74"/>
      <c r="H157" s="74"/>
      <c r="I157" s="74"/>
      <c r="J157" s="74"/>
      <c r="K157" s="74"/>
      <c r="L157" s="74"/>
      <c r="M157" s="74"/>
    </row>
    <row r="158" spans="1:13">
      <c r="A158" s="74"/>
      <c r="B158" s="74"/>
      <c r="C158" s="74"/>
      <c r="D158" s="74"/>
      <c r="E158" s="74"/>
      <c r="F158" s="74"/>
      <c r="G158" s="74"/>
      <c r="H158" s="74"/>
      <c r="I158" s="74"/>
      <c r="J158" s="74"/>
      <c r="K158" s="74"/>
      <c r="L158" s="74"/>
      <c r="M158" s="74"/>
    </row>
    <row r="159" spans="1:13">
      <c r="A159" s="74"/>
      <c r="B159" s="74"/>
      <c r="C159" s="74"/>
      <c r="D159" s="74"/>
      <c r="E159" s="74"/>
      <c r="F159" s="74"/>
      <c r="G159" s="74"/>
      <c r="H159" s="74"/>
      <c r="I159" s="74"/>
      <c r="J159" s="74"/>
      <c r="K159" s="74"/>
      <c r="L159" s="74"/>
      <c r="M159" s="74"/>
    </row>
    <row r="160" spans="1:13">
      <c r="A160" s="74"/>
      <c r="B160" s="74"/>
      <c r="C160" s="74"/>
      <c r="D160" s="74"/>
      <c r="E160" s="74"/>
      <c r="F160" s="74"/>
      <c r="G160" s="74"/>
      <c r="H160" s="74"/>
      <c r="I160" s="74"/>
      <c r="J160" s="74"/>
      <c r="K160" s="74"/>
      <c r="L160" s="74"/>
      <c r="M160" s="74"/>
    </row>
    <row r="161" spans="1:13">
      <c r="A161" s="74"/>
      <c r="B161" s="74"/>
      <c r="C161" s="74"/>
      <c r="D161" s="74"/>
      <c r="E161" s="74"/>
      <c r="F161" s="74"/>
      <c r="G161" s="74"/>
      <c r="H161" s="74"/>
      <c r="I161" s="74"/>
      <c r="J161" s="74"/>
      <c r="K161" s="74"/>
      <c r="L161" s="74"/>
      <c r="M161" s="74"/>
    </row>
    <row r="162" spans="1:13">
      <c r="A162" s="74"/>
      <c r="B162" s="74"/>
      <c r="C162" s="74"/>
      <c r="D162" s="74"/>
      <c r="E162" s="74"/>
      <c r="F162" s="74"/>
      <c r="G162" s="74"/>
      <c r="H162" s="74"/>
      <c r="I162" s="74"/>
      <c r="J162" s="74"/>
      <c r="K162" s="74"/>
      <c r="L162" s="74"/>
      <c r="M162" s="74"/>
    </row>
    <row r="163" spans="1:13">
      <c r="A163" s="74"/>
      <c r="B163" s="74"/>
      <c r="C163" s="74"/>
      <c r="D163" s="74"/>
      <c r="E163" s="74"/>
      <c r="F163" s="74"/>
      <c r="G163" s="74"/>
      <c r="H163" s="74"/>
      <c r="I163" s="74"/>
      <c r="J163" s="74"/>
      <c r="K163" s="74"/>
      <c r="L163" s="74"/>
      <c r="M163" s="74"/>
    </row>
    <row r="164" spans="1:13">
      <c r="A164" s="74"/>
      <c r="B164" s="74"/>
      <c r="C164" s="74"/>
      <c r="D164" s="74"/>
      <c r="E164" s="74"/>
      <c r="F164" s="74"/>
      <c r="G164" s="74"/>
      <c r="H164" s="74"/>
      <c r="I164" s="74"/>
      <c r="J164" s="74"/>
      <c r="K164" s="74"/>
      <c r="L164" s="74"/>
      <c r="M164" s="74"/>
    </row>
    <row r="165" spans="1:13">
      <c r="A165" s="74"/>
      <c r="B165" s="74"/>
      <c r="C165" s="74"/>
      <c r="D165" s="74"/>
      <c r="E165" s="74"/>
      <c r="F165" s="74"/>
      <c r="G165" s="74"/>
      <c r="H165" s="74"/>
      <c r="I165" s="74"/>
      <c r="J165" s="74"/>
      <c r="K165" s="74"/>
      <c r="L165" s="74"/>
      <c r="M165" s="74"/>
    </row>
    <row r="166" spans="1:13">
      <c r="A166" s="74"/>
      <c r="B166" s="74"/>
      <c r="C166" s="74"/>
      <c r="D166" s="74"/>
      <c r="E166" s="74"/>
      <c r="F166" s="74"/>
      <c r="G166" s="74"/>
      <c r="H166" s="74"/>
      <c r="I166" s="74"/>
      <c r="J166" s="74"/>
      <c r="K166" s="74"/>
      <c r="L166" s="74"/>
      <c r="M166" s="74"/>
    </row>
  </sheetData>
  <mergeCells count="8">
    <mergeCell ref="A43:L43"/>
    <mergeCell ref="A4:L4"/>
    <mergeCell ref="E8:F8"/>
    <mergeCell ref="H8:I8"/>
    <mergeCell ref="K8:L8"/>
    <mergeCell ref="E9:F9"/>
    <mergeCell ref="H9:I9"/>
    <mergeCell ref="K9:L9"/>
  </mergeCells>
  <phoneticPr fontId="117" type="noConversion"/>
  <printOptions horizontalCentered="1"/>
  <pageMargins left="0.59055118110236227" right="0.59055118110236227" top="0.59055118110236227" bottom="0.59055118110236227" header="0.59055118110236227" footer="0.59055118110236227"/>
  <pageSetup firstPageNumber="28"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G109"/>
  <sheetViews>
    <sheetView showGridLines="0" view="pageBreakPreview" zoomScaleNormal="100" zoomScaleSheetLayoutView="100" workbookViewId="0">
      <selection activeCell="D29" sqref="D29"/>
    </sheetView>
  </sheetViews>
  <sheetFormatPr baseColWidth="10" defaultColWidth="11.42578125" defaultRowHeight="12"/>
  <cols>
    <col min="1" max="1" width="34.42578125" style="2010" customWidth="1"/>
    <col min="2" max="6" width="19" style="2010" customWidth="1"/>
    <col min="7" max="16384" width="11.42578125" style="2010"/>
  </cols>
  <sheetData>
    <row r="1" spans="1:6" s="960" customFormat="1" ht="30" customHeight="1">
      <c r="D1" s="2310"/>
      <c r="E1" s="2310"/>
      <c r="F1" s="2628" t="s">
        <v>1457</v>
      </c>
    </row>
    <row r="2" spans="1:6" s="960" customFormat="1" ht="5.25" customHeight="1">
      <c r="A2" s="961"/>
      <c r="B2" s="1451"/>
      <c r="C2" s="1451"/>
      <c r="D2" s="1451"/>
      <c r="E2" s="1451"/>
      <c r="F2" s="1451"/>
    </row>
    <row r="3" spans="1:6" s="960" customFormat="1" ht="5.25" customHeight="1">
      <c r="A3" s="962"/>
    </row>
    <row r="4" spans="1:6" s="2012" customFormat="1" ht="27.75" hidden="1" customHeight="1">
      <c r="A4" s="2629" t="s">
        <v>857</v>
      </c>
    </row>
    <row r="5" spans="1:6" s="2012" customFormat="1" ht="27.75" hidden="1" customHeight="1">
      <c r="A5" s="2630"/>
      <c r="D5" s="1230"/>
    </row>
    <row r="6" spans="1:6" s="2012" customFormat="1" ht="27.75" hidden="1" customHeight="1"/>
    <row r="7" spans="1:6" s="2012" customFormat="1" ht="27.75" hidden="1" customHeight="1">
      <c r="A7" s="2631"/>
      <c r="B7" s="2631"/>
      <c r="C7" s="2631"/>
      <c r="D7" s="2631"/>
    </row>
    <row r="8" spans="1:6" s="2012" customFormat="1" ht="27.75" hidden="1" customHeight="1">
      <c r="A8" s="2093" t="s">
        <v>279</v>
      </c>
      <c r="B8" s="2093">
        <v>2011</v>
      </c>
      <c r="C8" s="2093">
        <v>2012</v>
      </c>
      <c r="D8" s="2093">
        <v>2013</v>
      </c>
    </row>
    <row r="9" spans="1:6" s="2012" customFormat="1" ht="27.75" hidden="1" customHeight="1"/>
    <row r="10" spans="1:6" s="2012" customFormat="1" ht="27.75" hidden="1" customHeight="1">
      <c r="A10" s="2631"/>
      <c r="B10" s="2631"/>
      <c r="C10" s="2631"/>
      <c r="D10" s="2631"/>
    </row>
    <row r="11" spans="1:6" s="2012" customFormat="1" ht="27.75" hidden="1" customHeight="1">
      <c r="A11" s="2632" t="s">
        <v>861</v>
      </c>
      <c r="B11" s="1452">
        <f t="shared" ref="B11:D11" si="0">B12+B17</f>
        <v>0</v>
      </c>
      <c r="C11" s="1452">
        <f t="shared" si="0"/>
        <v>0</v>
      </c>
      <c r="D11" s="1452">
        <f t="shared" si="0"/>
        <v>0</v>
      </c>
    </row>
    <row r="12" spans="1:6" s="2012" customFormat="1" ht="27.75" hidden="1" customHeight="1">
      <c r="A12" s="2633" t="s">
        <v>860</v>
      </c>
    </row>
    <row r="13" spans="1:6" s="2012" customFormat="1" ht="27.75" hidden="1" customHeight="1">
      <c r="A13" s="2634" t="s">
        <v>436</v>
      </c>
    </row>
    <row r="14" spans="1:6" s="2012" customFormat="1" ht="27.75" hidden="1" customHeight="1">
      <c r="A14" s="2634" t="s">
        <v>1455</v>
      </c>
    </row>
    <row r="15" spans="1:6" s="2012" customFormat="1" ht="27.75" hidden="1" customHeight="1">
      <c r="A15" s="2634" t="s">
        <v>437</v>
      </c>
    </row>
    <row r="16" spans="1:6" s="2012" customFormat="1" ht="27.75" hidden="1" customHeight="1">
      <c r="A16" s="2634" t="s">
        <v>157</v>
      </c>
    </row>
    <row r="17" spans="1:7" s="2012" customFormat="1" ht="27.75" hidden="1" customHeight="1">
      <c r="A17" s="2633" t="s">
        <v>858</v>
      </c>
      <c r="B17" s="2093"/>
      <c r="C17" s="2093"/>
      <c r="D17" s="2093"/>
    </row>
    <row r="18" spans="1:7" s="2012" customFormat="1" ht="27.75" hidden="1" customHeight="1">
      <c r="A18" s="2635"/>
      <c r="B18" s="2635"/>
      <c r="C18" s="2635"/>
      <c r="D18" s="2635"/>
    </row>
    <row r="19" spans="1:7" s="2012" customFormat="1" ht="27.75" hidden="1" customHeight="1"/>
    <row r="20" spans="1:7" s="2012" customFormat="1" ht="27.75" hidden="1" customHeight="1">
      <c r="A20" s="2093"/>
      <c r="B20" s="2093"/>
      <c r="C20" s="2093"/>
      <c r="D20" s="2093"/>
    </row>
    <row r="21" spans="1:7" s="2012" customFormat="1" ht="12.75" customHeight="1">
      <c r="A21" s="2636" t="s">
        <v>1234</v>
      </c>
      <c r="B21" s="2036"/>
      <c r="C21" s="2036"/>
      <c r="D21" s="2036"/>
    </row>
    <row r="22" spans="1:7" s="2012" customFormat="1" ht="10.5" customHeight="1">
      <c r="A22" s="2637"/>
      <c r="B22" s="2036"/>
      <c r="C22" s="2036"/>
      <c r="E22" s="2874" t="s">
        <v>483</v>
      </c>
      <c r="F22" s="2874"/>
    </row>
    <row r="23" spans="1:7" s="2012" customFormat="1" ht="3" customHeight="1">
      <c r="F23" s="1451"/>
    </row>
    <row r="24" spans="1:7" s="2012" customFormat="1" ht="3" customHeight="1">
      <c r="A24" s="2631"/>
      <c r="B24" s="2631"/>
      <c r="C24" s="2631"/>
      <c r="D24" s="2631"/>
      <c r="E24" s="2631"/>
    </row>
    <row r="25" spans="1:7" s="2012" customFormat="1" ht="9.9499999999999993" customHeight="1">
      <c r="A25" s="2093" t="s">
        <v>279</v>
      </c>
      <c r="B25" s="2012">
        <v>2014</v>
      </c>
      <c r="C25" s="2012">
        <v>2015</v>
      </c>
      <c r="D25" s="2012">
        <v>2016</v>
      </c>
      <c r="E25" s="2012">
        <v>2017</v>
      </c>
      <c r="F25" s="2012">
        <v>2018</v>
      </c>
      <c r="G25" s="2875"/>
    </row>
    <row r="26" spans="1:7" s="2012" customFormat="1" ht="3" customHeight="1">
      <c r="F26" s="1451"/>
      <c r="G26" s="2875"/>
    </row>
    <row r="27" spans="1:7" s="2012" customFormat="1" ht="3" customHeight="1">
      <c r="A27" s="2631"/>
      <c r="B27" s="2631"/>
      <c r="C27" s="2631"/>
      <c r="D27" s="2631"/>
      <c r="E27" s="2631"/>
      <c r="G27" s="2875"/>
    </row>
    <row r="28" spans="1:7" s="2012" customFormat="1" ht="12" customHeight="1">
      <c r="A28" s="2638" t="s">
        <v>859</v>
      </c>
      <c r="B28" s="2639">
        <v>121</v>
      </c>
      <c r="C28" s="2640">
        <f>SUM(C29:C32)</f>
        <v>126</v>
      </c>
      <c r="D28" s="2640">
        <f>SUM(D29:D32)</f>
        <v>132</v>
      </c>
      <c r="E28" s="2640">
        <f>SUM(E29:E32)</f>
        <v>132</v>
      </c>
      <c r="F28" s="2641">
        <v>132</v>
      </c>
      <c r="G28" s="2875"/>
    </row>
    <row r="29" spans="1:7" s="2012" customFormat="1" ht="12.75">
      <c r="A29" s="2642" t="s">
        <v>864</v>
      </c>
      <c r="B29" s="2643">
        <v>8</v>
      </c>
      <c r="C29" s="2643">
        <v>9</v>
      </c>
      <c r="D29" s="2115">
        <v>9</v>
      </c>
      <c r="E29" s="2115">
        <v>9</v>
      </c>
      <c r="F29" s="2012">
        <v>9</v>
      </c>
      <c r="G29" s="2875"/>
    </row>
    <row r="30" spans="1:7" s="2012" customFormat="1" ht="12" customHeight="1">
      <c r="A30" s="2642" t="s">
        <v>862</v>
      </c>
      <c r="B30" s="2643">
        <v>6</v>
      </c>
      <c r="C30" s="2643">
        <v>6</v>
      </c>
      <c r="D30" s="2644">
        <v>9</v>
      </c>
      <c r="E30" s="2644">
        <v>9</v>
      </c>
      <c r="F30" s="2012">
        <v>9</v>
      </c>
      <c r="G30" s="2875"/>
    </row>
    <row r="31" spans="1:7" s="2012" customFormat="1">
      <c r="A31" s="2642" t="s">
        <v>865</v>
      </c>
      <c r="B31" s="2643">
        <v>1</v>
      </c>
      <c r="C31" s="2643">
        <v>5</v>
      </c>
      <c r="D31" s="2644">
        <v>8</v>
      </c>
      <c r="E31" s="2644">
        <v>8</v>
      </c>
      <c r="F31" s="2012">
        <v>8</v>
      </c>
    </row>
    <row r="32" spans="1:7" s="2012" customFormat="1">
      <c r="A32" s="2642" t="s">
        <v>863</v>
      </c>
      <c r="B32" s="2012">
        <v>106</v>
      </c>
      <c r="C32" s="2012">
        <v>106</v>
      </c>
      <c r="D32" s="2644">
        <v>106</v>
      </c>
      <c r="E32" s="2644">
        <v>106</v>
      </c>
      <c r="F32" s="2012">
        <v>106</v>
      </c>
    </row>
    <row r="33" spans="1:7" ht="5.25" customHeight="1">
      <c r="A33" s="2645"/>
      <c r="B33" s="2645"/>
      <c r="C33" s="2645"/>
      <c r="D33" s="2645"/>
      <c r="E33" s="2645"/>
      <c r="F33" s="1451"/>
    </row>
    <row r="34" spans="1:7" ht="3" customHeight="1">
      <c r="A34" s="2012"/>
      <c r="B34" s="2012"/>
      <c r="C34" s="2012"/>
      <c r="D34" s="2012"/>
      <c r="E34" s="2012"/>
    </row>
    <row r="35" spans="1:7" ht="12" customHeight="1">
      <c r="A35" s="2012" t="s">
        <v>869</v>
      </c>
      <c r="B35" s="2012"/>
      <c r="C35" s="2012"/>
      <c r="D35" s="2012"/>
    </row>
    <row r="36" spans="1:7" ht="5.0999999999999996" customHeight="1">
      <c r="A36" s="2012"/>
      <c r="B36" s="2012"/>
      <c r="C36" s="2012"/>
      <c r="D36" s="2012"/>
    </row>
    <row r="37" spans="1:7" ht="10.5" customHeight="1">
      <c r="A37" s="2636" t="s">
        <v>1235</v>
      </c>
      <c r="B37" s="2012"/>
      <c r="C37" s="2012"/>
      <c r="D37" s="2012"/>
    </row>
    <row r="38" spans="1:7" ht="3" customHeight="1">
      <c r="A38" s="2012"/>
      <c r="B38" s="2012"/>
      <c r="C38" s="2012"/>
      <c r="D38" s="2012"/>
      <c r="E38" s="2012"/>
      <c r="F38" s="1451"/>
    </row>
    <row r="39" spans="1:7" ht="3" customHeight="1">
      <c r="A39" s="2631"/>
      <c r="B39" s="2631"/>
      <c r="C39" s="2631"/>
      <c r="D39" s="2631"/>
      <c r="E39" s="2631"/>
    </row>
    <row r="40" spans="1:7" ht="47.25" customHeight="1">
      <c r="A40" s="2876" t="s">
        <v>1157</v>
      </c>
      <c r="B40" s="2876"/>
      <c r="C40" s="2876"/>
      <c r="D40" s="2876"/>
      <c r="E40" s="2876"/>
      <c r="F40" s="2876"/>
      <c r="G40" s="2646"/>
    </row>
    <row r="41" spans="1:7" ht="3" customHeight="1">
      <c r="A41" s="2012"/>
      <c r="B41" s="2012"/>
      <c r="C41" s="2012"/>
      <c r="D41" s="2012"/>
      <c r="E41" s="2012"/>
      <c r="F41" s="1451"/>
    </row>
    <row r="42" spans="1:7" ht="3" customHeight="1">
      <c r="A42" s="2631"/>
      <c r="B42" s="2631"/>
      <c r="C42" s="2631"/>
      <c r="D42" s="2631"/>
      <c r="E42" s="2631"/>
    </row>
    <row r="43" spans="1:7" ht="10.5" customHeight="1">
      <c r="A43" s="2012" t="s">
        <v>869</v>
      </c>
      <c r="B43" s="2012"/>
      <c r="C43" s="2012"/>
      <c r="D43" s="2012"/>
    </row>
    <row r="44" spans="1:7" ht="5.0999999999999996" customHeight="1">
      <c r="A44" s="2012"/>
      <c r="B44" s="2012"/>
      <c r="C44" s="2012"/>
      <c r="D44" s="2012"/>
    </row>
    <row r="45" spans="1:7" ht="12.75">
      <c r="A45" s="2636" t="s">
        <v>1236</v>
      </c>
      <c r="B45" s="2012"/>
      <c r="C45" s="2012"/>
      <c r="D45" s="2012"/>
    </row>
    <row r="46" spans="1:7" hidden="1">
      <c r="A46" s="2647"/>
      <c r="B46" s="2012"/>
      <c r="C46" s="2012"/>
      <c r="D46" s="2012"/>
    </row>
    <row r="47" spans="1:7" s="2012" customFormat="1" ht="3" customHeight="1">
      <c r="F47" s="1451"/>
    </row>
    <row r="48" spans="1:7" s="2012" customFormat="1" ht="3" customHeight="1">
      <c r="A48" s="2631"/>
      <c r="B48" s="2631"/>
      <c r="C48" s="2631"/>
      <c r="D48" s="2631"/>
      <c r="E48" s="2631"/>
    </row>
    <row r="49" spans="1:7">
      <c r="A49" s="2648" t="s">
        <v>395</v>
      </c>
      <c r="B49" s="2012"/>
      <c r="C49" s="2012" t="s">
        <v>874</v>
      </c>
      <c r="D49" s="2012"/>
      <c r="E49" s="2012"/>
    </row>
    <row r="50" spans="1:7" s="2012" customFormat="1" ht="3" customHeight="1">
      <c r="F50" s="1451"/>
    </row>
    <row r="51" spans="1:7" s="2012" customFormat="1" ht="3" customHeight="1">
      <c r="A51" s="2631"/>
      <c r="B51" s="2631"/>
      <c r="C51" s="2631"/>
      <c r="D51" s="2631"/>
      <c r="E51" s="2631"/>
    </row>
    <row r="52" spans="1:7">
      <c r="A52" s="2649" t="s">
        <v>916</v>
      </c>
      <c r="B52" s="2649"/>
      <c r="C52" s="2649" t="s">
        <v>866</v>
      </c>
      <c r="D52" s="2649"/>
      <c r="E52" s="2649"/>
      <c r="F52" s="2649"/>
      <c r="G52" s="2649"/>
    </row>
    <row r="53" spans="1:7" ht="24.75" customHeight="1">
      <c r="A53" s="2877" t="s">
        <v>917</v>
      </c>
      <c r="B53" s="2877"/>
      <c r="C53" s="2877" t="s">
        <v>1197</v>
      </c>
      <c r="D53" s="2877"/>
      <c r="E53" s="2877"/>
      <c r="F53" s="2877"/>
      <c r="G53" s="2650"/>
    </row>
    <row r="54" spans="1:7">
      <c r="A54" s="2649" t="s">
        <v>870</v>
      </c>
      <c r="B54" s="2649"/>
      <c r="C54" s="2649" t="s">
        <v>867</v>
      </c>
      <c r="D54" s="2649"/>
      <c r="E54" s="2649"/>
      <c r="F54" s="2649"/>
      <c r="G54" s="2649"/>
    </row>
    <row r="55" spans="1:7" ht="12.75">
      <c r="A55" s="2651" t="s">
        <v>1045</v>
      </c>
      <c r="B55" s="2652"/>
      <c r="C55" s="2649" t="s">
        <v>1047</v>
      </c>
      <c r="D55" s="2652"/>
      <c r="E55" s="2652"/>
      <c r="F55" s="2649"/>
      <c r="G55" s="2649"/>
    </row>
    <row r="56" spans="1:7" ht="12.75">
      <c r="A56" s="2651" t="s">
        <v>1158</v>
      </c>
      <c r="B56" s="2652"/>
      <c r="C56" s="2649" t="s">
        <v>1047</v>
      </c>
      <c r="D56" s="2652"/>
      <c r="E56" s="2652"/>
      <c r="F56" s="2649"/>
      <c r="G56" s="2649"/>
    </row>
    <row r="57" spans="1:7">
      <c r="A57" s="2649" t="s">
        <v>1028</v>
      </c>
      <c r="B57" s="2649"/>
      <c r="C57" s="2649" t="s">
        <v>875</v>
      </c>
      <c r="D57" s="2649"/>
      <c r="E57" s="2649"/>
      <c r="F57" s="2649"/>
      <c r="G57" s="2649"/>
    </row>
    <row r="58" spans="1:7" ht="23.25" customHeight="1">
      <c r="A58" s="2653" t="s">
        <v>918</v>
      </c>
      <c r="B58" s="2649"/>
      <c r="C58" s="2877" t="s">
        <v>876</v>
      </c>
      <c r="D58" s="2877"/>
      <c r="E58" s="2877"/>
      <c r="F58" s="2877"/>
      <c r="G58" s="2654"/>
    </row>
    <row r="59" spans="1:7" ht="26.25" customHeight="1">
      <c r="A59" s="2653" t="s">
        <v>871</v>
      </c>
      <c r="B59" s="2649"/>
      <c r="C59" s="2877" t="s">
        <v>868</v>
      </c>
      <c r="D59" s="2877"/>
      <c r="E59" s="2877"/>
      <c r="F59" s="2877"/>
      <c r="G59" s="2654"/>
    </row>
    <row r="60" spans="1:7" ht="12" customHeight="1">
      <c r="A60" s="2015" t="s">
        <v>1044</v>
      </c>
      <c r="B60" s="2652"/>
      <c r="C60" s="2655" t="s">
        <v>1046</v>
      </c>
      <c r="D60" s="2652"/>
      <c r="E60" s="2652"/>
      <c r="F60" s="2652"/>
      <c r="G60" s="2115"/>
    </row>
    <row r="61" spans="1:7" s="2012" customFormat="1" ht="5.25" customHeight="1">
      <c r="F61" s="1451"/>
    </row>
    <row r="62" spans="1:7" s="2012" customFormat="1" ht="3" customHeight="1">
      <c r="A62" s="2631"/>
      <c r="B62" s="2631"/>
      <c r="C62" s="2631"/>
      <c r="D62" s="2631"/>
      <c r="E62" s="2631"/>
    </row>
    <row r="63" spans="1:7" ht="10.5" customHeight="1">
      <c r="A63" s="2012" t="s">
        <v>869</v>
      </c>
      <c r="B63" s="2012"/>
      <c r="C63" s="2012"/>
      <c r="D63" s="2012"/>
      <c r="E63" s="2012"/>
    </row>
    <row r="64" spans="1:7" ht="5.0999999999999996" customHeight="1">
      <c r="A64" s="2012"/>
      <c r="B64" s="2012"/>
      <c r="C64" s="2012"/>
      <c r="D64" s="2012"/>
      <c r="E64" s="2012"/>
    </row>
    <row r="65" spans="1:7" ht="12" customHeight="1">
      <c r="A65" s="2636" t="s">
        <v>1237</v>
      </c>
      <c r="B65" s="2012"/>
      <c r="C65" s="2012"/>
      <c r="D65" s="2012"/>
      <c r="E65" s="2012"/>
    </row>
    <row r="66" spans="1:7" s="2012" customFormat="1" ht="5.25" customHeight="1">
      <c r="F66" s="1451"/>
    </row>
    <row r="67" spans="1:7" s="2012" customFormat="1" ht="4.5" customHeight="1">
      <c r="A67" s="2631"/>
      <c r="B67" s="2631"/>
      <c r="C67" s="2631"/>
      <c r="D67" s="2631"/>
      <c r="E67" s="2631"/>
    </row>
    <row r="68" spans="1:7" ht="36" customHeight="1">
      <c r="A68" s="2876" t="s">
        <v>1159</v>
      </c>
      <c r="B68" s="2876"/>
      <c r="C68" s="2876"/>
      <c r="D68" s="2876"/>
      <c r="E68" s="2876"/>
      <c r="F68" s="2876"/>
      <c r="G68" s="2656"/>
    </row>
    <row r="69" spans="1:7" s="2012" customFormat="1" ht="5.25" customHeight="1">
      <c r="F69" s="1451"/>
    </row>
    <row r="70" spans="1:7" s="2012" customFormat="1" ht="4.5" customHeight="1">
      <c r="A70" s="2631"/>
      <c r="B70" s="2631"/>
      <c r="C70" s="2631"/>
      <c r="D70" s="2631"/>
      <c r="E70" s="2631"/>
    </row>
    <row r="71" spans="1:7" ht="11.25" customHeight="1">
      <c r="A71" s="2012" t="s">
        <v>869</v>
      </c>
      <c r="B71" s="2012"/>
      <c r="C71" s="2012"/>
      <c r="D71" s="2012"/>
    </row>
    <row r="72" spans="1:7" ht="5.0999999999999996" customHeight="1">
      <c r="A72" s="2012"/>
      <c r="B72" s="2012"/>
      <c r="C72" s="2012"/>
      <c r="D72" s="2012"/>
    </row>
    <row r="73" spans="1:7" ht="12.75">
      <c r="A73" s="2636" t="s">
        <v>1345</v>
      </c>
      <c r="B73" s="2012"/>
      <c r="C73" s="2012"/>
      <c r="D73" s="2012"/>
    </row>
    <row r="74" spans="1:7" s="2012" customFormat="1" ht="3" customHeight="1">
      <c r="F74" s="1451"/>
    </row>
    <row r="75" spans="1:7" s="2012" customFormat="1" ht="4.5" customHeight="1">
      <c r="A75" s="2631"/>
      <c r="B75" s="2631"/>
      <c r="C75" s="2631"/>
      <c r="D75" s="2631"/>
      <c r="E75" s="2631"/>
    </row>
    <row r="76" spans="1:7" ht="11.25" customHeight="1">
      <c r="A76" s="2648" t="s">
        <v>395</v>
      </c>
      <c r="B76" s="2012"/>
      <c r="C76" s="2012" t="s">
        <v>1350</v>
      </c>
      <c r="D76" s="2012"/>
      <c r="E76" s="2012"/>
    </row>
    <row r="77" spans="1:7" s="2012" customFormat="1" ht="5.25" customHeight="1">
      <c r="F77" s="1451"/>
    </row>
    <row r="78" spans="1:7" s="2012" customFormat="1" ht="3" customHeight="1">
      <c r="A78" s="2631"/>
      <c r="B78" s="2631"/>
      <c r="C78" s="2631"/>
      <c r="D78" s="2631"/>
      <c r="E78" s="2631"/>
    </row>
    <row r="79" spans="1:7" ht="12" customHeight="1">
      <c r="A79" s="2036" t="s">
        <v>1422</v>
      </c>
      <c r="B79" s="2036" t="s">
        <v>1423</v>
      </c>
      <c r="C79" s="2036"/>
      <c r="D79" s="2036"/>
      <c r="E79" s="2657"/>
      <c r="G79" s="2654"/>
    </row>
    <row r="80" spans="1:7" ht="12" customHeight="1">
      <c r="A80" s="2658" t="s">
        <v>1427</v>
      </c>
      <c r="B80" s="2872"/>
      <c r="C80" s="2880"/>
      <c r="D80" s="2880"/>
      <c r="E80" s="2880"/>
      <c r="F80" s="2880"/>
      <c r="G80" s="2654"/>
    </row>
    <row r="81" spans="1:7" ht="12" customHeight="1">
      <c r="A81" s="2658"/>
      <c r="B81" s="2871" t="s">
        <v>1449</v>
      </c>
      <c r="C81" s="2871"/>
      <c r="D81" s="2871"/>
      <c r="E81" s="2871"/>
      <c r="F81" s="2871"/>
      <c r="G81" s="2654"/>
    </row>
    <row r="82" spans="1:7" ht="12" customHeight="1">
      <c r="A82" s="2658"/>
      <c r="B82" s="2872" t="s">
        <v>1448</v>
      </c>
      <c r="C82" s="2872"/>
      <c r="D82" s="2872"/>
      <c r="E82" s="2872"/>
      <c r="F82" s="2872"/>
      <c r="G82" s="2654"/>
    </row>
    <row r="83" spans="1:7" ht="12" customHeight="1">
      <c r="A83" s="2658" t="s">
        <v>1450</v>
      </c>
      <c r="B83" s="2705"/>
      <c r="C83" s="2718"/>
      <c r="D83" s="2718"/>
      <c r="E83" s="2718"/>
      <c r="F83" s="2718"/>
      <c r="G83" s="2654"/>
    </row>
    <row r="84" spans="1:7" ht="12" customHeight="1">
      <c r="A84" s="2658"/>
      <c r="B84" s="2872" t="s">
        <v>1451</v>
      </c>
      <c r="C84" s="2872"/>
      <c r="D84" s="2872"/>
      <c r="E84" s="2872"/>
      <c r="F84" s="2872"/>
      <c r="G84" s="2654"/>
    </row>
    <row r="85" spans="1:7" ht="12" customHeight="1">
      <c r="A85" s="2658"/>
      <c r="B85" s="2873" t="s">
        <v>1452</v>
      </c>
      <c r="C85" s="2873"/>
      <c r="D85" s="2873"/>
      <c r="E85" s="2873"/>
      <c r="F85" s="2873"/>
      <c r="G85" s="2654"/>
    </row>
    <row r="86" spans="1:7" ht="11.1" customHeight="1">
      <c r="A86" s="2659" t="s">
        <v>919</v>
      </c>
      <c r="B86" s="2881" t="s">
        <v>1428</v>
      </c>
      <c r="C86" s="2881"/>
      <c r="D86" s="2881"/>
      <c r="E86" s="2881"/>
      <c r="F86" s="2881"/>
      <c r="G86" s="2654"/>
    </row>
    <row r="87" spans="1:7" ht="11.1" customHeight="1">
      <c r="A87" s="2661"/>
      <c r="B87" s="2882" t="s">
        <v>1429</v>
      </c>
      <c r="C87" s="2872"/>
      <c r="D87" s="2872"/>
      <c r="E87" s="2872"/>
      <c r="F87" s="2872"/>
      <c r="G87" s="2654"/>
    </row>
    <row r="88" spans="1:7" ht="11.1" customHeight="1">
      <c r="A88" s="2661"/>
      <c r="B88" s="2882" t="s">
        <v>1430</v>
      </c>
      <c r="C88" s="2883"/>
      <c r="D88" s="2883"/>
      <c r="E88" s="2883"/>
      <c r="F88" s="2883"/>
      <c r="G88" s="2654"/>
    </row>
    <row r="89" spans="1:7" ht="11.1" customHeight="1">
      <c r="A89" s="2661"/>
      <c r="B89" s="2882" t="s">
        <v>1431</v>
      </c>
      <c r="C89" s="2883"/>
      <c r="D89" s="2883"/>
      <c r="E89" s="2883"/>
      <c r="F89" s="2883"/>
      <c r="G89" s="2654"/>
    </row>
    <row r="90" spans="1:7" ht="11.1" customHeight="1">
      <c r="A90" s="2663"/>
      <c r="B90" s="2884" t="s">
        <v>1432</v>
      </c>
      <c r="C90" s="2873"/>
      <c r="D90" s="2873"/>
      <c r="E90" s="2873"/>
      <c r="F90" s="2873"/>
      <c r="G90" s="2654"/>
    </row>
    <row r="91" spans="1:7" ht="13.9" customHeight="1">
      <c r="A91" s="2650" t="s">
        <v>1433</v>
      </c>
      <c r="B91" s="2878" t="s">
        <v>1434</v>
      </c>
      <c r="C91" s="2879"/>
      <c r="D91" s="2879"/>
      <c r="E91" s="2879"/>
      <c r="F91" s="2879"/>
      <c r="G91" s="2654"/>
    </row>
    <row r="92" spans="1:7" ht="12.6" customHeight="1">
      <c r="A92" s="2663"/>
      <c r="B92" s="2884" t="s">
        <v>1435</v>
      </c>
      <c r="C92" s="2873"/>
      <c r="D92" s="2873"/>
      <c r="E92" s="2873"/>
      <c r="F92" s="2873"/>
      <c r="G92" s="2654"/>
    </row>
    <row r="93" spans="1:7" ht="12" customHeight="1">
      <c r="A93" s="2664" t="s">
        <v>1424</v>
      </c>
      <c r="B93" s="2878" t="s">
        <v>1436</v>
      </c>
      <c r="C93" s="2879"/>
      <c r="D93" s="2879"/>
      <c r="E93" s="2879"/>
      <c r="F93" s="2879"/>
      <c r="G93" s="2654"/>
    </row>
    <row r="94" spans="1:7" ht="12" customHeight="1">
      <c r="A94" s="2663"/>
      <c r="B94" s="2884" t="s">
        <v>1437</v>
      </c>
      <c r="C94" s="2873"/>
      <c r="D94" s="2873"/>
      <c r="E94" s="2873"/>
      <c r="F94" s="2873"/>
      <c r="G94" s="2654"/>
    </row>
    <row r="95" spans="1:7" ht="14.45" customHeight="1">
      <c r="A95" s="2665" t="s">
        <v>920</v>
      </c>
      <c r="B95" s="2878" t="s">
        <v>1438</v>
      </c>
      <c r="C95" s="2879"/>
      <c r="D95" s="2879"/>
      <c r="E95" s="2879"/>
      <c r="F95" s="2879"/>
      <c r="G95" s="2654"/>
    </row>
    <row r="96" spans="1:7" ht="14.45" customHeight="1">
      <c r="A96" s="2657" t="s">
        <v>872</v>
      </c>
      <c r="B96" s="2882" t="s">
        <v>1439</v>
      </c>
      <c r="C96" s="2872"/>
      <c r="D96" s="2872"/>
      <c r="E96" s="2872"/>
      <c r="F96" s="2872"/>
      <c r="G96" s="2654"/>
    </row>
    <row r="97" spans="1:7" ht="24" customHeight="1">
      <c r="A97" s="2666" t="s">
        <v>1453</v>
      </c>
      <c r="B97" s="2884" t="s">
        <v>1440</v>
      </c>
      <c r="C97" s="2873"/>
      <c r="D97" s="2873"/>
      <c r="E97" s="2873"/>
      <c r="F97" s="2873"/>
      <c r="G97" s="2654"/>
    </row>
    <row r="98" spans="1:7" ht="25.15" customHeight="1">
      <c r="A98" s="2660" t="s">
        <v>1048</v>
      </c>
      <c r="B98" s="2885" t="s">
        <v>1425</v>
      </c>
      <c r="C98" s="2886"/>
      <c r="D98" s="2886"/>
      <c r="E98" s="2886"/>
      <c r="F98" s="2886"/>
      <c r="G98" s="2654"/>
    </row>
    <row r="99" spans="1:7" ht="24.6" customHeight="1">
      <c r="A99" s="2662" t="s">
        <v>1426</v>
      </c>
      <c r="B99" s="2882" t="s">
        <v>873</v>
      </c>
      <c r="C99" s="2887"/>
      <c r="D99" s="2887"/>
      <c r="E99" s="2887"/>
      <c r="F99" s="2887"/>
      <c r="G99" s="2654"/>
    </row>
    <row r="100" spans="1:7" ht="24" customHeight="1">
      <c r="A100" s="2661"/>
      <c r="B100" s="2882" t="s">
        <v>1441</v>
      </c>
      <c r="C100" s="2883"/>
      <c r="D100" s="2883"/>
      <c r="E100" s="2883"/>
      <c r="F100" s="2883"/>
      <c r="G100" s="2654"/>
    </row>
    <row r="101" spans="1:7" ht="16.149999999999999" customHeight="1">
      <c r="A101" s="2661"/>
      <c r="B101" s="2882" t="s">
        <v>1442</v>
      </c>
      <c r="C101" s="2883"/>
      <c r="D101" s="2883"/>
      <c r="E101" s="2883"/>
      <c r="F101" s="2883"/>
      <c r="G101" s="2654"/>
    </row>
    <row r="102" spans="1:7" ht="9.75" customHeight="1">
      <c r="B102" s="2010" t="s">
        <v>1432</v>
      </c>
      <c r="G102" s="2654"/>
    </row>
    <row r="103" spans="1:7" ht="4.9000000000000004" customHeight="1">
      <c r="A103" s="2645"/>
      <c r="B103" s="2645"/>
      <c r="C103" s="2645"/>
      <c r="D103" s="2645"/>
      <c r="E103" s="2645"/>
      <c r="F103" s="2645"/>
      <c r="G103" s="2654"/>
    </row>
    <row r="104" spans="1:7" s="2012" customFormat="1" ht="18.75" customHeight="1">
      <c r="A104" s="2889" t="s">
        <v>869</v>
      </c>
      <c r="B104" s="2889"/>
      <c r="C104" s="2889"/>
      <c r="D104" s="2889"/>
      <c r="E104" s="2654"/>
      <c r="F104" s="2654"/>
      <c r="G104" s="2654"/>
    </row>
    <row r="106" spans="1:7">
      <c r="A106" s="2012"/>
      <c r="B106" s="2012"/>
      <c r="C106" s="2012"/>
      <c r="D106" s="2012"/>
    </row>
    <row r="107" spans="1:7">
      <c r="A107" s="2888"/>
      <c r="B107" s="2888"/>
      <c r="C107" s="2888"/>
      <c r="D107" s="2888"/>
    </row>
    <row r="109" spans="1:7">
      <c r="A109" s="2888"/>
      <c r="B109" s="2888"/>
      <c r="C109" s="2888"/>
      <c r="D109" s="2888"/>
    </row>
  </sheetData>
  <mergeCells count="32">
    <mergeCell ref="B99:F99"/>
    <mergeCell ref="A109:D109"/>
    <mergeCell ref="B100:F100"/>
    <mergeCell ref="B101:F101"/>
    <mergeCell ref="A104:D104"/>
    <mergeCell ref="A107:D107"/>
    <mergeCell ref="B94:F94"/>
    <mergeCell ref="B95:F95"/>
    <mergeCell ref="B96:F96"/>
    <mergeCell ref="B97:F97"/>
    <mergeCell ref="B98:F98"/>
    <mergeCell ref="G25:G30"/>
    <mergeCell ref="A40:F40"/>
    <mergeCell ref="A53:B53"/>
    <mergeCell ref="C53:F53"/>
    <mergeCell ref="B93:F93"/>
    <mergeCell ref="C58:F58"/>
    <mergeCell ref="C59:F59"/>
    <mergeCell ref="A68:F68"/>
    <mergeCell ref="B80:F80"/>
    <mergeCell ref="B86:F86"/>
    <mergeCell ref="B87:F87"/>
    <mergeCell ref="B88:F88"/>
    <mergeCell ref="B89:F89"/>
    <mergeCell ref="B90:F90"/>
    <mergeCell ref="B91:F91"/>
    <mergeCell ref="B92:F92"/>
    <mergeCell ref="B81:F81"/>
    <mergeCell ref="B82:F82"/>
    <mergeCell ref="B84:F84"/>
    <mergeCell ref="B85:F85"/>
    <mergeCell ref="E22:F22"/>
  </mergeCells>
  <printOptions horizontalCentered="1"/>
  <pageMargins left="0.19685039370078741" right="0.19685039370078741" top="0.59055118110236227" bottom="0.59055118110236227" header="0.59055118110236227" footer="0.59055118110236227"/>
  <pageSetup scale="75" firstPageNumber="29" orientation="portrait" r:id="rId1"/>
  <rowBreaks count="1" manualBreakCount="1">
    <brk id="104" max="6" man="1"/>
  </rowBreaks>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AF63"/>
  <sheetViews>
    <sheetView showGridLines="0" view="pageBreakPreview" topLeftCell="A34" zoomScaleNormal="100" zoomScaleSheetLayoutView="100" workbookViewId="0">
      <selection activeCell="I21" sqref="I21"/>
    </sheetView>
  </sheetViews>
  <sheetFormatPr baseColWidth="10" defaultColWidth="13" defaultRowHeight="12"/>
  <cols>
    <col min="1" max="1" width="29.5703125" style="2681" customWidth="1"/>
    <col min="2" max="2" width="9.28515625" style="2681" customWidth="1"/>
    <col min="3" max="3" width="9.7109375" style="2681" customWidth="1"/>
    <col min="4" max="4" width="10.85546875" style="2681" customWidth="1"/>
    <col min="5" max="5" width="12.85546875" style="2681" customWidth="1"/>
    <col min="6" max="7" width="10.85546875" style="2681" customWidth="1"/>
    <col min="8" max="8" width="10.85546875" style="2682" customWidth="1"/>
    <col min="9" max="10" width="10.85546875" style="2681" customWidth="1"/>
    <col min="11" max="11" width="8.140625" style="2681" customWidth="1"/>
    <col min="12" max="12" width="32" style="2681" customWidth="1"/>
    <col min="13" max="18" width="8.140625" style="2681" hidden="1" customWidth="1"/>
    <col min="19" max="22" width="13" style="2681" hidden="1" customWidth="1"/>
    <col min="23" max="16384" width="13" style="2681"/>
  </cols>
  <sheetData>
    <row r="1" spans="1:15" s="1847" customFormat="1" ht="30" customHeight="1">
      <c r="G1" s="2268" t="s">
        <v>1457</v>
      </c>
      <c r="O1" s="1848"/>
    </row>
    <row r="2" spans="1:15" s="1847" customFormat="1" ht="5.0999999999999996" customHeight="1">
      <c r="A2" s="2667"/>
      <c r="B2" s="2668"/>
      <c r="C2" s="2668"/>
      <c r="D2" s="2668"/>
      <c r="E2" s="2668"/>
      <c r="F2" s="2668"/>
      <c r="G2" s="2668"/>
      <c r="M2" s="2668"/>
    </row>
    <row r="3" spans="1:15" s="1847" customFormat="1" ht="5.0999999999999996" customHeight="1">
      <c r="A3" s="1850"/>
    </row>
    <row r="4" spans="1:15" s="1851" customFormat="1" ht="11.1" customHeight="1">
      <c r="A4" s="2669" t="s">
        <v>1446</v>
      </c>
    </row>
    <row r="5" spans="1:15" s="1851" customFormat="1" ht="11.1" customHeight="1">
      <c r="A5" s="1852"/>
    </row>
    <row r="6" spans="1:15" s="2671" customFormat="1" ht="5.0999999999999996" customHeight="1">
      <c r="A6" s="2670"/>
      <c r="B6" s="2670"/>
      <c r="C6" s="2670"/>
      <c r="D6" s="2670"/>
      <c r="E6" s="2670"/>
      <c r="F6" s="711"/>
      <c r="G6" s="711"/>
      <c r="H6" s="711"/>
    </row>
    <row r="7" spans="1:15" s="2671" customFormat="1" ht="5.0999999999999996" customHeight="1">
      <c r="A7" s="2672"/>
      <c r="B7" s="2672"/>
      <c r="C7" s="2672"/>
      <c r="D7" s="2672"/>
      <c r="E7" s="2672"/>
      <c r="F7" s="2672"/>
      <c r="G7" s="2672"/>
      <c r="H7" s="2767"/>
      <c r="I7" s="2767"/>
      <c r="J7" s="2767"/>
    </row>
    <row r="8" spans="1:15" s="2671" customFormat="1" ht="12" customHeight="1">
      <c r="A8" s="713" t="s">
        <v>675</v>
      </c>
      <c r="B8" s="2673"/>
      <c r="C8" s="2671">
        <v>2014</v>
      </c>
      <c r="D8" s="714">
        <v>2015</v>
      </c>
      <c r="E8" s="2671">
        <v>2016</v>
      </c>
      <c r="F8" s="2671">
        <v>2017</v>
      </c>
      <c r="G8" s="2671">
        <v>2018</v>
      </c>
    </row>
    <row r="9" spans="1:15" s="2671" customFormat="1" ht="5.0999999999999996" customHeight="1">
      <c r="A9" s="2674"/>
      <c r="B9" s="2674"/>
      <c r="C9" s="2674"/>
      <c r="D9" s="2674"/>
      <c r="E9" s="2674"/>
      <c r="F9" s="2674"/>
      <c r="G9" s="2674"/>
    </row>
    <row r="10" spans="1:15" s="1851" customFormat="1" ht="5.0999999999999996" customHeight="1">
      <c r="A10" s="1853"/>
      <c r="B10" s="1854"/>
      <c r="C10" s="1854"/>
      <c r="K10" s="2671"/>
    </row>
    <row r="11" spans="1:15" s="2671" customFormat="1" ht="24.75" customHeight="1">
      <c r="A11" s="2890" t="s">
        <v>221</v>
      </c>
      <c r="B11" s="2891"/>
      <c r="C11" s="2676">
        <v>0.22238880817560674</v>
      </c>
      <c r="D11" s="2675">
        <v>0.20850118172490129</v>
      </c>
      <c r="E11" s="2675">
        <v>0.20743545826957138</v>
      </c>
      <c r="F11" s="2675">
        <v>0.19013002032204721</v>
      </c>
      <c r="G11" s="2676">
        <v>0.15309446859813203</v>
      </c>
    </row>
    <row r="12" spans="1:15" s="2671" customFormat="1" ht="14.1" customHeight="1">
      <c r="A12" s="715" t="s">
        <v>222</v>
      </c>
      <c r="B12" s="2677"/>
      <c r="C12" s="2678">
        <v>12.69231566233282</v>
      </c>
      <c r="D12" s="2677">
        <v>12.973034999343197</v>
      </c>
      <c r="E12" s="2677">
        <v>10.029744487990556</v>
      </c>
      <c r="F12" s="2677">
        <v>13.2611005285801</v>
      </c>
      <c r="G12" s="2678">
        <v>16.744549108164282</v>
      </c>
    </row>
    <row r="13" spans="1:15" s="2671" customFormat="1" ht="14.1" customHeight="1">
      <c r="A13" s="715" t="s">
        <v>123</v>
      </c>
      <c r="B13" s="2677"/>
      <c r="C13" s="2678">
        <v>11.538040973047098</v>
      </c>
      <c r="D13" s="2677">
        <v>12.271061028498945</v>
      </c>
      <c r="E13" s="2677">
        <v>9.4870326580182738</v>
      </c>
      <c r="F13" s="2677">
        <v>13.1218661672248</v>
      </c>
      <c r="G13" s="2678">
        <v>18.581629430068318</v>
      </c>
    </row>
    <row r="14" spans="1:15" s="1851" customFormat="1" ht="5.0999999999999996" customHeight="1">
      <c r="A14" s="2679" t="s">
        <v>1455</v>
      </c>
      <c r="B14" s="2680"/>
      <c r="C14" s="2680"/>
      <c r="D14" s="2680"/>
      <c r="E14" s="2680"/>
      <c r="F14" s="2680"/>
      <c r="G14" s="2680"/>
    </row>
    <row r="15" spans="1:15" s="1851" customFormat="1" ht="5.0999999999999996" customHeight="1">
      <c r="A15" s="1855"/>
    </row>
    <row r="16" spans="1:15" s="1851" customFormat="1" ht="12" customHeight="1">
      <c r="A16" s="1855"/>
    </row>
    <row r="17" spans="1:32" ht="12" customHeight="1">
      <c r="A17" s="2892" t="s">
        <v>132</v>
      </c>
      <c r="B17" s="2892"/>
      <c r="C17" s="2892"/>
      <c r="D17" s="2892"/>
      <c r="E17" s="2892"/>
      <c r="F17" s="2892"/>
      <c r="G17" s="2892"/>
      <c r="H17" s="2892"/>
      <c r="I17" s="716"/>
      <c r="J17" s="717"/>
      <c r="K17" s="717"/>
      <c r="L17" s="717"/>
      <c r="M17" s="717"/>
    </row>
    <row r="18" spans="1:32" ht="12" customHeight="1">
      <c r="A18" s="717"/>
      <c r="B18" s="717"/>
      <c r="C18" s="717"/>
      <c r="D18" s="717"/>
      <c r="E18" s="717"/>
      <c r="F18" s="717"/>
      <c r="G18" s="717"/>
      <c r="H18" s="717"/>
      <c r="I18" s="716"/>
      <c r="J18" s="717"/>
      <c r="K18" s="717"/>
      <c r="L18" s="717"/>
      <c r="M18" s="717"/>
    </row>
    <row r="19" spans="1:32" ht="12" customHeight="1">
      <c r="H19" s="2681"/>
      <c r="L19" s="717"/>
      <c r="M19" s="2681">
        <v>2000</v>
      </c>
      <c r="N19" s="2681">
        <v>2001</v>
      </c>
      <c r="O19" s="2681">
        <v>2002</v>
      </c>
      <c r="P19" s="2681">
        <v>2003</v>
      </c>
      <c r="Q19" s="2681">
        <v>2004</v>
      </c>
      <c r="R19" s="2681">
        <v>2005</v>
      </c>
      <c r="S19" s="2681">
        <v>2006</v>
      </c>
      <c r="T19" s="2681">
        <v>2007</v>
      </c>
      <c r="U19" s="2681">
        <v>2008</v>
      </c>
      <c r="V19" s="2681">
        <v>2009</v>
      </c>
      <c r="W19" s="2681">
        <v>2010</v>
      </c>
      <c r="X19" s="2681">
        <v>2011</v>
      </c>
      <c r="Y19" s="2681">
        <v>2012</v>
      </c>
      <c r="Z19" s="2681">
        <v>2013</v>
      </c>
      <c r="AA19" s="2681">
        <v>2014</v>
      </c>
      <c r="AB19" s="2681">
        <v>2015</v>
      </c>
      <c r="AC19" s="2681">
        <v>2016</v>
      </c>
      <c r="AD19" s="2681">
        <v>2017</v>
      </c>
      <c r="AE19" s="2681">
        <v>2018</v>
      </c>
      <c r="AF19" s="2681">
        <v>2019</v>
      </c>
    </row>
    <row r="20" spans="1:32" ht="12" customHeight="1">
      <c r="H20" s="2681"/>
      <c r="L20" s="717" t="s">
        <v>1445</v>
      </c>
      <c r="M20" s="1312">
        <v>0.4386809125682869</v>
      </c>
      <c r="N20" s="1312">
        <v>0.42103620897830712</v>
      </c>
      <c r="O20" s="1313">
        <v>0.38863381765286159</v>
      </c>
      <c r="P20" s="1313">
        <v>0.36186760399114654</v>
      </c>
      <c r="Q20" s="1313">
        <v>0.34299630214012877</v>
      </c>
      <c r="R20" s="1313">
        <v>0.28767945041128756</v>
      </c>
      <c r="S20" s="1313">
        <v>0.26764632554592521</v>
      </c>
      <c r="T20" s="1313">
        <v>0.23786497369158652</v>
      </c>
      <c r="U20" s="1313">
        <v>0.23316074627517808</v>
      </c>
      <c r="V20" s="1313">
        <v>0.25729570686633585</v>
      </c>
      <c r="W20" s="1313">
        <v>0.22816800186011119</v>
      </c>
      <c r="X20" s="2675">
        <v>0.2536898657787493</v>
      </c>
      <c r="Y20" s="2675">
        <v>0.24876840807858777</v>
      </c>
      <c r="Z20" s="2681">
        <v>0.23</v>
      </c>
      <c r="AA20" s="2681">
        <v>0.22</v>
      </c>
      <c r="AB20" s="2681">
        <v>0.21</v>
      </c>
      <c r="AC20" s="2701">
        <v>0.20743545826957138</v>
      </c>
      <c r="AD20" s="2701">
        <v>0.19</v>
      </c>
      <c r="AE20" s="2681">
        <v>0.15</v>
      </c>
      <c r="AF20" s="2681">
        <v>0.14000000000000001</v>
      </c>
    </row>
    <row r="21" spans="1:32" ht="12" customHeight="1">
      <c r="H21" s="2681"/>
      <c r="L21" s="1856" t="s">
        <v>931</v>
      </c>
      <c r="M21" s="1857">
        <v>28574.3</v>
      </c>
      <c r="N21" s="1857">
        <v>29484.400000000001</v>
      </c>
      <c r="O21" s="1857">
        <v>29904.5</v>
      </c>
      <c r="P21" s="1857">
        <v>31038.7</v>
      </c>
      <c r="Q21" s="1857">
        <v>32829.800000000003</v>
      </c>
      <c r="R21" s="1857">
        <v>36507.300000000003</v>
      </c>
      <c r="S21" s="1857">
        <v>40912.199999999997</v>
      </c>
      <c r="T21" s="1857">
        <v>43883.3</v>
      </c>
      <c r="U21" s="1857">
        <v>45774</v>
      </c>
      <c r="V21" s="1857">
        <v>46352</v>
      </c>
      <c r="W21" s="1309">
        <v>47459.039999999994</v>
      </c>
      <c r="X21" s="1310">
        <v>48789.259999999995</v>
      </c>
      <c r="Y21" s="1311">
        <v>50260</v>
      </c>
      <c r="Z21" s="2681">
        <v>51610</v>
      </c>
      <c r="AA21" s="1308">
        <v>52184</v>
      </c>
      <c r="AB21" s="2681">
        <v>54500</v>
      </c>
      <c r="AC21" s="2681">
        <v>54780</v>
      </c>
      <c r="AD21" s="2681">
        <v>55757</v>
      </c>
      <c r="AE21" s="2681">
        <v>57025</v>
      </c>
    </row>
    <row r="22" spans="1:32" ht="12" customHeight="1">
      <c r="A22" s="717"/>
      <c r="B22" s="717"/>
      <c r="C22" s="717"/>
      <c r="D22" s="717"/>
      <c r="E22" s="717"/>
      <c r="F22" s="717"/>
      <c r="G22" s="717"/>
      <c r="H22" s="2681"/>
      <c r="L22" s="717"/>
      <c r="M22" s="716"/>
      <c r="N22" s="717"/>
      <c r="O22" s="717"/>
      <c r="P22" s="717"/>
      <c r="Q22" s="717"/>
    </row>
    <row r="23" spans="1:32" ht="12" customHeight="1">
      <c r="A23" s="717"/>
      <c r="B23" s="717"/>
      <c r="C23" s="717"/>
      <c r="D23" s="717"/>
      <c r="E23" s="717"/>
      <c r="F23" s="717"/>
      <c r="G23" s="717"/>
      <c r="H23" s="2681"/>
      <c r="L23" s="717"/>
      <c r="M23" s="716"/>
      <c r="N23" s="717"/>
      <c r="O23" s="717"/>
      <c r="P23" s="717"/>
      <c r="Q23" s="717"/>
    </row>
    <row r="24" spans="1:32" ht="12" customHeight="1">
      <c r="A24" s="717"/>
      <c r="B24" s="717"/>
      <c r="C24" s="717"/>
      <c r="D24" s="717"/>
      <c r="E24" s="717"/>
      <c r="F24" s="717"/>
      <c r="G24" s="717"/>
      <c r="H24" s="2681"/>
      <c r="L24" s="717"/>
      <c r="M24" s="716"/>
      <c r="N24" s="717"/>
      <c r="O24" s="717"/>
      <c r="P24" s="717"/>
      <c r="Q24" s="717"/>
    </row>
    <row r="25" spans="1:32" ht="12" customHeight="1">
      <c r="A25" s="717"/>
      <c r="B25" s="717"/>
      <c r="C25" s="717"/>
      <c r="D25" s="717"/>
      <c r="E25" s="717"/>
      <c r="F25" s="717"/>
      <c r="G25" s="717"/>
      <c r="H25" s="2681"/>
      <c r="L25" s="717"/>
      <c r="M25" s="716"/>
      <c r="N25" s="717"/>
      <c r="O25" s="717"/>
      <c r="P25" s="717"/>
      <c r="Q25" s="717"/>
    </row>
    <row r="26" spans="1:32" ht="12" customHeight="1">
      <c r="A26" s="717"/>
      <c r="B26" s="717"/>
      <c r="C26" s="717"/>
      <c r="D26" s="717"/>
      <c r="E26" s="717"/>
      <c r="F26" s="717"/>
      <c r="G26" s="717"/>
      <c r="H26" s="2681"/>
      <c r="L26" s="2682"/>
      <c r="M26" s="716"/>
      <c r="N26" s="717"/>
      <c r="O26" s="717"/>
      <c r="P26" s="717"/>
      <c r="Q26" s="717"/>
    </row>
    <row r="27" spans="1:32" ht="12" customHeight="1">
      <c r="A27" s="717"/>
      <c r="B27" s="717"/>
      <c r="C27" s="717"/>
      <c r="D27" s="717"/>
      <c r="E27" s="717"/>
      <c r="F27" s="717"/>
      <c r="G27" s="717"/>
      <c r="H27" s="2681"/>
      <c r="L27" s="2682"/>
      <c r="O27" s="719"/>
      <c r="P27" s="719"/>
      <c r="Q27" s="718"/>
      <c r="R27" s="718"/>
      <c r="S27" s="718"/>
      <c r="T27" s="718"/>
      <c r="U27" s="718"/>
      <c r="V27" s="718"/>
      <c r="W27" s="718"/>
    </row>
    <row r="28" spans="1:32" ht="12" customHeight="1">
      <c r="A28" s="717"/>
      <c r="B28" s="717"/>
      <c r="C28" s="717"/>
      <c r="D28" s="717"/>
      <c r="E28" s="717"/>
      <c r="F28" s="717"/>
      <c r="G28" s="717"/>
      <c r="H28" s="2681"/>
      <c r="L28" s="717"/>
      <c r="M28" s="716"/>
      <c r="N28" s="717"/>
      <c r="O28" s="717"/>
      <c r="P28" s="717"/>
      <c r="Q28" s="717"/>
    </row>
    <row r="29" spans="1:32" ht="12" customHeight="1">
      <c r="A29" s="717"/>
      <c r="B29" s="717"/>
      <c r="C29" s="717"/>
      <c r="D29" s="717"/>
      <c r="E29" s="717"/>
      <c r="F29" s="717"/>
      <c r="G29" s="717"/>
      <c r="H29" s="2681"/>
      <c r="L29" s="717"/>
    </row>
    <row r="30" spans="1:32" ht="12" customHeight="1">
      <c r="B30" s="717"/>
      <c r="C30" s="717"/>
      <c r="D30" s="717"/>
      <c r="E30" s="717"/>
      <c r="F30" s="717"/>
      <c r="G30" s="717"/>
      <c r="H30" s="2681"/>
      <c r="L30" s="717"/>
      <c r="M30" s="716"/>
      <c r="N30" s="717"/>
      <c r="O30" s="717"/>
      <c r="P30" s="717"/>
      <c r="Q30" s="717"/>
    </row>
    <row r="31" spans="1:32" ht="15" customHeight="1">
      <c r="A31" s="2683" t="s">
        <v>1447</v>
      </c>
      <c r="B31" s="704"/>
      <c r="C31" s="705"/>
      <c r="D31" s="2684"/>
      <c r="E31" s="2684"/>
      <c r="F31" s="2684"/>
      <c r="G31" s="2684"/>
      <c r="H31" s="2685"/>
      <c r="I31" s="716"/>
      <c r="J31" s="716"/>
      <c r="K31" s="716"/>
      <c r="L31" s="716"/>
      <c r="M31" s="716"/>
    </row>
    <row r="32" spans="1:32" ht="15" customHeight="1">
      <c r="A32" s="707"/>
      <c r="B32" s="707"/>
      <c r="C32" s="2686"/>
      <c r="D32" s="2686"/>
      <c r="E32" s="2686"/>
      <c r="F32" s="706"/>
      <c r="G32" s="706"/>
      <c r="H32" s="2685"/>
      <c r="I32" s="716"/>
      <c r="J32" s="716"/>
      <c r="K32" s="716"/>
      <c r="L32" s="716"/>
      <c r="M32" s="716"/>
    </row>
    <row r="33" spans="1:13" ht="4.5" customHeight="1">
      <c r="A33" s="2670"/>
      <c r="B33" s="2670"/>
      <c r="C33" s="2670"/>
      <c r="D33" s="2670"/>
      <c r="E33" s="2670"/>
      <c r="F33" s="711"/>
      <c r="G33" s="711"/>
      <c r="H33" s="711"/>
      <c r="I33" s="1851"/>
      <c r="J33" s="716"/>
      <c r="K33" s="716"/>
      <c r="L33" s="716"/>
      <c r="M33" s="716"/>
    </row>
    <row r="34" spans="1:13" ht="4.5" customHeight="1">
      <c r="A34" s="2672"/>
      <c r="B34" s="2672"/>
      <c r="C34" s="2672"/>
      <c r="D34" s="2672"/>
      <c r="E34" s="2672"/>
      <c r="F34" s="2672"/>
      <c r="G34" s="2672"/>
      <c r="H34" s="2767"/>
      <c r="I34" s="2767"/>
      <c r="J34" s="716"/>
      <c r="K34" s="716"/>
      <c r="L34" s="716"/>
      <c r="M34" s="716"/>
    </row>
    <row r="35" spans="1:13">
      <c r="A35" s="713" t="s">
        <v>675</v>
      </c>
      <c r="B35" s="2673" t="s">
        <v>527</v>
      </c>
      <c r="C35" s="2682">
        <v>2015</v>
      </c>
      <c r="D35" s="2681">
        <v>2016</v>
      </c>
      <c r="E35" s="2682">
        <v>2017</v>
      </c>
      <c r="F35" s="2681">
        <v>2018</v>
      </c>
      <c r="G35" s="2681">
        <v>2019</v>
      </c>
      <c r="J35" s="716"/>
      <c r="K35" s="716"/>
      <c r="L35" s="716"/>
      <c r="M35" s="716"/>
    </row>
    <row r="36" spans="1:13" ht="4.5" customHeight="1">
      <c r="A36" s="2674"/>
      <c r="B36" s="2674"/>
      <c r="C36" s="2674"/>
      <c r="D36" s="2674"/>
      <c r="E36" s="2674"/>
      <c r="F36" s="2674"/>
      <c r="G36" s="2680"/>
      <c r="J36" s="716"/>
      <c r="K36" s="716"/>
      <c r="L36" s="716"/>
      <c r="M36" s="716"/>
    </row>
    <row r="37" spans="1:13" ht="4.5" customHeight="1">
      <c r="A37" s="2687"/>
      <c r="B37" s="2687"/>
      <c r="C37" s="2687"/>
      <c r="D37" s="2682"/>
      <c r="E37" s="2682"/>
      <c r="F37" s="2682"/>
      <c r="G37" s="716"/>
      <c r="J37" s="716"/>
      <c r="K37" s="716"/>
      <c r="L37" s="716"/>
      <c r="M37" s="716"/>
    </row>
    <row r="38" spans="1:13" ht="12.95" customHeight="1">
      <c r="A38" s="2688" t="s">
        <v>113</v>
      </c>
      <c r="B38" s="2689" t="s">
        <v>353</v>
      </c>
      <c r="C38" s="2690">
        <f>SUM(C39:C48)</f>
        <v>13392</v>
      </c>
      <c r="D38" s="2690">
        <f>SUM(D39:D48)</f>
        <v>12375</v>
      </c>
      <c r="E38" s="2690">
        <f t="shared" ref="E38:G38" si="0">SUM(E39:E48)</f>
        <v>12732</v>
      </c>
      <c r="F38" s="2690">
        <f t="shared" si="0"/>
        <v>11904</v>
      </c>
      <c r="G38" s="2690">
        <f t="shared" si="0"/>
        <v>10490</v>
      </c>
      <c r="J38" s="716"/>
      <c r="K38" s="716"/>
      <c r="L38" s="716"/>
      <c r="M38" s="716"/>
    </row>
    <row r="39" spans="1:13" ht="12.95" customHeight="1">
      <c r="A39" s="2691" t="s">
        <v>465</v>
      </c>
      <c r="B39" s="2692"/>
      <c r="C39" s="1700">
        <v>5957</v>
      </c>
      <c r="D39" s="1700">
        <v>5080</v>
      </c>
      <c r="E39" s="1700">
        <v>4491</v>
      </c>
      <c r="F39" s="1700">
        <v>4091</v>
      </c>
      <c r="G39" s="1700">
        <v>3957</v>
      </c>
      <c r="J39" s="716"/>
      <c r="K39" s="716"/>
      <c r="L39" s="716"/>
      <c r="M39" s="716"/>
    </row>
    <row r="40" spans="1:13" ht="12.95" customHeight="1">
      <c r="A40" s="2691" t="s">
        <v>114</v>
      </c>
      <c r="B40" s="2692"/>
      <c r="C40" s="1700">
        <v>580</v>
      </c>
      <c r="D40" s="1700">
        <v>545</v>
      </c>
      <c r="E40" s="1700">
        <v>767</v>
      </c>
      <c r="F40" s="1700">
        <v>676</v>
      </c>
      <c r="G40" s="1700">
        <v>471</v>
      </c>
    </row>
    <row r="41" spans="1:13" ht="12.95" customHeight="1">
      <c r="A41" s="2691" t="s">
        <v>115</v>
      </c>
      <c r="B41" s="2692"/>
      <c r="C41" s="1700">
        <v>72</v>
      </c>
      <c r="D41" s="1700">
        <v>140</v>
      </c>
      <c r="E41" s="1700">
        <v>53</v>
      </c>
      <c r="F41" s="1700">
        <v>54</v>
      </c>
      <c r="G41" s="1700">
        <v>34</v>
      </c>
    </row>
    <row r="42" spans="1:13" ht="12.95" customHeight="1">
      <c r="A42" s="2691" t="s">
        <v>488</v>
      </c>
      <c r="B42" s="2692"/>
      <c r="C42" s="1700">
        <v>42</v>
      </c>
      <c r="D42" s="1700">
        <v>46</v>
      </c>
      <c r="E42" s="1700">
        <v>43</v>
      </c>
      <c r="F42" s="1700">
        <v>13</v>
      </c>
      <c r="G42" s="1700">
        <v>2</v>
      </c>
    </row>
    <row r="43" spans="1:13" ht="12.95" customHeight="1">
      <c r="A43" s="2691" t="s">
        <v>124</v>
      </c>
      <c r="B43" s="2694"/>
      <c r="C43" s="1700">
        <v>150</v>
      </c>
      <c r="D43" s="1700">
        <v>112</v>
      </c>
      <c r="E43" s="1700">
        <v>112</v>
      </c>
      <c r="F43" s="1700">
        <v>112</v>
      </c>
      <c r="G43" s="1700">
        <v>150</v>
      </c>
    </row>
    <row r="44" spans="1:13" ht="12.95" customHeight="1">
      <c r="A44" s="2691" t="s">
        <v>489</v>
      </c>
      <c r="B44" s="2692"/>
      <c r="C44" s="1700">
        <v>2304</v>
      </c>
      <c r="D44" s="1700">
        <v>2436</v>
      </c>
      <c r="E44" s="1700">
        <v>2602</v>
      </c>
      <c r="F44" s="1700">
        <v>2631</v>
      </c>
      <c r="G44" s="1700">
        <v>1753</v>
      </c>
    </row>
    <row r="45" spans="1:13" ht="12.95" customHeight="1">
      <c r="A45" s="2691" t="s">
        <v>116</v>
      </c>
      <c r="B45" s="2692"/>
      <c r="C45" s="1700">
        <v>4264</v>
      </c>
      <c r="D45" s="1700">
        <v>3934</v>
      </c>
      <c r="E45" s="1700">
        <v>4608</v>
      </c>
      <c r="F45" s="1700">
        <v>4270</v>
      </c>
      <c r="G45" s="1700">
        <v>4017</v>
      </c>
    </row>
    <row r="46" spans="1:13" ht="12.95" customHeight="1">
      <c r="A46" s="2691" t="s">
        <v>490</v>
      </c>
      <c r="B46" s="2692"/>
      <c r="C46" s="1700">
        <v>17</v>
      </c>
      <c r="D46" s="1700">
        <v>18</v>
      </c>
      <c r="E46" s="1700">
        <v>8</v>
      </c>
      <c r="F46" s="1700">
        <v>8</v>
      </c>
      <c r="G46" s="1700">
        <v>5</v>
      </c>
    </row>
    <row r="47" spans="1:13" ht="12.95" customHeight="1">
      <c r="A47" s="2691" t="s">
        <v>491</v>
      </c>
      <c r="B47" s="2692"/>
      <c r="C47" s="1700">
        <v>3</v>
      </c>
      <c r="D47" s="1700">
        <v>4</v>
      </c>
      <c r="E47" s="1700">
        <v>5</v>
      </c>
      <c r="F47" s="1700">
        <v>4</v>
      </c>
      <c r="G47" s="1700">
        <v>4</v>
      </c>
    </row>
    <row r="48" spans="1:13" ht="12.95" customHeight="1">
      <c r="A48" s="2691" t="s">
        <v>125</v>
      </c>
      <c r="B48" s="2692"/>
      <c r="C48" s="1700">
        <v>3</v>
      </c>
      <c r="D48" s="1700">
        <v>60</v>
      </c>
      <c r="E48" s="1700">
        <v>43</v>
      </c>
      <c r="F48" s="1700">
        <v>45</v>
      </c>
      <c r="G48" s="1700">
        <v>97</v>
      </c>
    </row>
    <row r="49" spans="1:9" ht="12.95" customHeight="1">
      <c r="A49" s="2688" t="s">
        <v>117</v>
      </c>
      <c r="C49" s="2703"/>
      <c r="D49" s="2703"/>
      <c r="E49" s="2703"/>
      <c r="F49" s="2703"/>
      <c r="G49" s="2703"/>
    </row>
    <row r="50" spans="1:9" ht="12.95" customHeight="1">
      <c r="A50" s="2691" t="s">
        <v>126</v>
      </c>
      <c r="B50" s="2692" t="s">
        <v>463</v>
      </c>
      <c r="C50" s="1701">
        <v>5386.5</v>
      </c>
      <c r="D50" s="1701">
        <v>3922</v>
      </c>
      <c r="E50" s="1701">
        <v>5051.3999999999996</v>
      </c>
      <c r="F50" s="1701">
        <v>6026.3812401455007</v>
      </c>
      <c r="G50" s="2702">
        <f>'[13]Bagazo 2019'!$G$4/1000</f>
        <v>4985.5993647266696</v>
      </c>
    </row>
    <row r="51" spans="1:9" ht="12.95" customHeight="1">
      <c r="A51" s="2691" t="s">
        <v>469</v>
      </c>
      <c r="B51" s="2692" t="s">
        <v>845</v>
      </c>
      <c r="C51" s="1701">
        <v>1079.2</v>
      </c>
      <c r="D51" s="1701">
        <v>1106.8</v>
      </c>
      <c r="E51" s="1701">
        <v>1053.4000000000001</v>
      </c>
      <c r="F51" s="1701">
        <v>963.94799999999998</v>
      </c>
      <c r="G51" s="2702">
        <v>923.87909999999999</v>
      </c>
    </row>
    <row r="52" spans="1:9" ht="12.95" customHeight="1">
      <c r="A52" s="2691" t="s">
        <v>492</v>
      </c>
      <c r="B52" s="2692" t="s">
        <v>463</v>
      </c>
      <c r="C52" s="1701">
        <v>2.2000000000000002</v>
      </c>
      <c r="D52" s="1701">
        <v>0.4</v>
      </c>
      <c r="E52" s="1701">
        <v>1.3</v>
      </c>
      <c r="F52" s="1701">
        <v>5.7500000000000002E-2</v>
      </c>
      <c r="G52" s="2702">
        <v>0.1</v>
      </c>
    </row>
    <row r="53" spans="1:9" ht="12.95" customHeight="1">
      <c r="A53" s="2691" t="s">
        <v>493</v>
      </c>
      <c r="B53" s="2692" t="s">
        <v>463</v>
      </c>
      <c r="C53" s="1701">
        <v>4.3</v>
      </c>
      <c r="D53" s="1701">
        <v>13.6</v>
      </c>
      <c r="E53" s="1701">
        <v>2.7</v>
      </c>
      <c r="F53" s="2702">
        <v>7.7158376214979985</v>
      </c>
      <c r="G53" s="2702">
        <v>6.0034305317324188</v>
      </c>
    </row>
    <row r="54" spans="1:9" ht="12.95" customHeight="1">
      <c r="A54" s="2691" t="s">
        <v>494</v>
      </c>
      <c r="B54" s="2692" t="s">
        <v>463</v>
      </c>
      <c r="C54" s="1701">
        <v>2.5</v>
      </c>
      <c r="D54" s="1701">
        <v>1.2</v>
      </c>
      <c r="E54" s="1701">
        <v>1.4</v>
      </c>
      <c r="F54" s="2702">
        <v>0</v>
      </c>
      <c r="G54" s="2702">
        <v>4.6174142480211078</v>
      </c>
    </row>
    <row r="55" spans="1:9" ht="12.95" customHeight="1">
      <c r="A55" s="2691" t="s">
        <v>495</v>
      </c>
      <c r="B55" s="2692" t="s">
        <v>463</v>
      </c>
      <c r="C55" s="1701">
        <v>6.4</v>
      </c>
      <c r="D55" s="1701">
        <v>1.2</v>
      </c>
      <c r="E55" s="1701">
        <v>5.4</v>
      </c>
      <c r="F55" s="1701">
        <v>0.75126000000000004</v>
      </c>
      <c r="G55" s="2702">
        <v>0.85</v>
      </c>
    </row>
    <row r="56" spans="1:9" ht="12.95" customHeight="1">
      <c r="A56" s="2696" t="s">
        <v>1443</v>
      </c>
      <c r="B56" s="2692" t="s">
        <v>463</v>
      </c>
      <c r="C56" s="1701">
        <v>2.6</v>
      </c>
      <c r="D56" s="1701">
        <v>1.4</v>
      </c>
      <c r="E56" s="1701">
        <v>1.7</v>
      </c>
      <c r="F56" s="2702" t="s">
        <v>396</v>
      </c>
      <c r="G56" s="2702">
        <v>1.9607843137254903</v>
      </c>
    </row>
    <row r="57" spans="1:9" ht="4.5" customHeight="1">
      <c r="A57" s="2697"/>
      <c r="B57" s="2697"/>
      <c r="C57" s="2698"/>
      <c r="D57" s="2698"/>
      <c r="E57" s="2698"/>
      <c r="F57" s="2698"/>
      <c r="G57" s="2698"/>
      <c r="H57" s="2699"/>
      <c r="I57" s="1851"/>
    </row>
    <row r="58" spans="1:9" ht="4.5" customHeight="1">
      <c r="A58" s="2670"/>
      <c r="B58" s="2670"/>
      <c r="C58" s="2699"/>
      <c r="D58" s="2699"/>
      <c r="E58" s="2699"/>
      <c r="F58" s="2699"/>
      <c r="G58" s="2699"/>
      <c r="H58" s="2699"/>
    </row>
    <row r="59" spans="1:9" ht="12" customHeight="1">
      <c r="A59" s="2700" t="s">
        <v>127</v>
      </c>
      <c r="B59" s="2670"/>
      <c r="C59" s="2692"/>
      <c r="D59" s="2692"/>
      <c r="E59" s="2670"/>
      <c r="F59" s="2670"/>
      <c r="G59" s="2670"/>
      <c r="H59" s="2671"/>
    </row>
    <row r="60" spans="1:9" ht="12" customHeight="1">
      <c r="A60" s="2700" t="s">
        <v>128</v>
      </c>
      <c r="B60" s="2670"/>
      <c r="C60" s="2692"/>
      <c r="D60" s="2692"/>
      <c r="E60" s="2670"/>
      <c r="F60" s="2670"/>
      <c r="G60" s="2670"/>
      <c r="H60" s="2671"/>
    </row>
    <row r="61" spans="1:9" ht="12" customHeight="1">
      <c r="A61" s="2700" t="s">
        <v>129</v>
      </c>
      <c r="B61" s="2670"/>
      <c r="C61" s="2692"/>
      <c r="D61" s="2692"/>
      <c r="E61" s="2670"/>
      <c r="F61" s="2670"/>
      <c r="G61" s="2670"/>
      <c r="H61" s="2671"/>
    </row>
    <row r="62" spans="1:9" ht="12" customHeight="1">
      <c r="A62" s="2700" t="s">
        <v>130</v>
      </c>
      <c r="B62" s="2670"/>
      <c r="C62" s="2692"/>
      <c r="D62" s="2692"/>
      <c r="E62" s="2670"/>
      <c r="F62" s="2670"/>
      <c r="G62" s="2670"/>
      <c r="H62" s="2671"/>
    </row>
    <row r="63" spans="1:9" ht="12" customHeight="1">
      <c r="A63" s="1520" t="s">
        <v>1444</v>
      </c>
    </row>
  </sheetData>
  <mergeCells count="2">
    <mergeCell ref="A11:B11"/>
    <mergeCell ref="A17:H17"/>
  </mergeCells>
  <printOptions horizontalCentered="1"/>
  <pageMargins left="0.19685039370078741" right="0.19685039370078741" top="0.59055118110236227" bottom="0.59055118110236227" header="0.59055118110236227" footer="0.39370078740157483"/>
  <pageSetup firstPageNumber="31" orientation="portrait" useFirstPageNumber="1" r:id="rId1"/>
  <headerFooter>
    <oddFooter>&amp;R&amp;P</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XEZ62"/>
  <sheetViews>
    <sheetView showGridLines="0" topLeftCell="A19" zoomScaleSheetLayoutView="100" workbookViewId="0">
      <selection activeCell="J34" sqref="J34"/>
    </sheetView>
  </sheetViews>
  <sheetFormatPr baseColWidth="10" defaultColWidth="41" defaultRowHeight="17.25" customHeight="1"/>
  <cols>
    <col min="1" max="1" width="30.7109375" style="2671" customWidth="1"/>
    <col min="2" max="6" width="12.7109375" style="2671" customWidth="1"/>
    <col min="7" max="10" width="10.7109375" style="2671" customWidth="1"/>
    <col min="11" max="251" width="10.140625" style="2671" customWidth="1"/>
    <col min="252" max="16384" width="41" style="2671"/>
  </cols>
  <sheetData>
    <row r="1" spans="1:10" s="1847" customFormat="1" ht="33" customHeight="1">
      <c r="C1" s="2311"/>
      <c r="D1" s="2311"/>
      <c r="E1" s="2311"/>
      <c r="F1" s="2766" t="s">
        <v>1457</v>
      </c>
      <c r="J1" s="1848"/>
    </row>
    <row r="2" spans="1:10" s="1847" customFormat="1" ht="5.0999999999999996" customHeight="1">
      <c r="A2" s="2667"/>
      <c r="B2" s="2668"/>
      <c r="C2" s="2668"/>
      <c r="D2" s="2668"/>
      <c r="E2" s="2668"/>
      <c r="F2" s="2668"/>
    </row>
    <row r="3" spans="1:10" s="1847" customFormat="1" ht="5.0999999999999996" customHeight="1">
      <c r="A3" s="1850"/>
      <c r="F3" s="1858"/>
    </row>
    <row r="4" spans="1:10" s="2771" customFormat="1" ht="12" customHeight="1">
      <c r="A4" s="2347" t="s">
        <v>1342</v>
      </c>
      <c r="B4" s="1118"/>
      <c r="C4" s="2768"/>
      <c r="D4" s="2768"/>
      <c r="E4" s="2768"/>
      <c r="F4" s="2769"/>
      <c r="G4" s="2770"/>
      <c r="H4" s="2770"/>
    </row>
    <row r="5" spans="1:10" ht="12" customHeight="1">
      <c r="A5" s="708"/>
      <c r="B5" s="709"/>
      <c r="F5" s="2670"/>
      <c r="G5" s="2670"/>
      <c r="H5" s="2670"/>
    </row>
    <row r="6" spans="1:10" ht="12" customHeight="1">
      <c r="A6" s="710"/>
      <c r="B6" s="2893" t="s">
        <v>118</v>
      </c>
      <c r="C6" s="2893"/>
      <c r="D6" s="2893"/>
      <c r="E6" s="2893"/>
      <c r="F6" s="2893"/>
    </row>
    <row r="7" spans="1:10" ht="5.0999999999999996" customHeight="1">
      <c r="A7" s="710"/>
      <c r="B7" s="711"/>
      <c r="C7" s="711"/>
      <c r="D7" s="711"/>
      <c r="E7" s="711"/>
      <c r="F7" s="1847"/>
    </row>
    <row r="8" spans="1:10" ht="5.0999999999999996" customHeight="1">
      <c r="A8" s="720"/>
      <c r="B8" s="721"/>
      <c r="C8" s="721"/>
      <c r="D8" s="721"/>
      <c r="E8" s="721"/>
      <c r="F8" s="1858"/>
    </row>
    <row r="9" spans="1:10" ht="12">
      <c r="A9" s="713" t="s">
        <v>675</v>
      </c>
      <c r="B9" s="2671">
        <v>2015</v>
      </c>
      <c r="C9" s="2671">
        <v>2016</v>
      </c>
      <c r="D9" s="2670">
        <v>2017</v>
      </c>
      <c r="E9" s="2671">
        <v>2018</v>
      </c>
      <c r="F9" s="2671">
        <v>2019</v>
      </c>
    </row>
    <row r="10" spans="1:10" ht="5.0999999999999996" customHeight="1">
      <c r="A10" s="2772"/>
      <c r="B10" s="2773"/>
      <c r="C10" s="2773"/>
      <c r="E10" s="2774"/>
      <c r="F10" s="2668"/>
    </row>
    <row r="11" spans="1:10" ht="5.0999999999999996" customHeight="1">
      <c r="A11" s="722"/>
      <c r="B11" s="723"/>
      <c r="C11" s="723"/>
      <c r="D11" s="721"/>
      <c r="E11" s="714"/>
    </row>
    <row r="12" spans="1:10" s="2775" customFormat="1" ht="12" customHeight="1">
      <c r="A12" s="712" t="s">
        <v>121</v>
      </c>
      <c r="B12" s="2395">
        <f>B13+B24</f>
        <v>1394.4126183999247</v>
      </c>
      <c r="C12" s="2395">
        <f>C13+C24</f>
        <v>1078.01767442145</v>
      </c>
      <c r="D12" s="2395">
        <f>D13+D24</f>
        <v>1391.000469926154</v>
      </c>
      <c r="E12" s="2395">
        <f>E13+E24</f>
        <v>1625.4665906425414</v>
      </c>
      <c r="F12" s="2395">
        <f>F13+F24</f>
        <v>1419.7454832834464</v>
      </c>
      <c r="G12" s="2671"/>
    </row>
    <row r="13" spans="1:10" s="2775" customFormat="1" ht="12" customHeight="1">
      <c r="A13" s="2776" t="s">
        <v>119</v>
      </c>
      <c r="B13" s="2395">
        <f>SUM(B14:B23)</f>
        <v>29.112618399925001</v>
      </c>
      <c r="C13" s="2395">
        <f>SUM(C14:C23)</f>
        <v>32.868270599999995</v>
      </c>
      <c r="D13" s="2395">
        <f>SUM(D14:D23)</f>
        <v>29.288971866666664</v>
      </c>
      <c r="E13" s="2395">
        <f>SUM(E14:E23)</f>
        <v>39.056252359474449</v>
      </c>
      <c r="F13" s="2395">
        <f>SUM(F14:F23)</f>
        <v>37.547507909000004</v>
      </c>
    </row>
    <row r="14" spans="1:10" ht="12" customHeight="1">
      <c r="A14" s="724" t="s">
        <v>465</v>
      </c>
      <c r="B14" s="1701">
        <v>7.3252999999999995</v>
      </c>
      <c r="C14" s="1701">
        <v>6.9</v>
      </c>
      <c r="D14" s="1701">
        <v>5.0016999999999996</v>
      </c>
      <c r="E14" s="1859">
        <v>3.970080564263323</v>
      </c>
      <c r="F14" s="2678">
        <v>3.1823999999999999</v>
      </c>
    </row>
    <row r="15" spans="1:10" ht="12" customHeight="1">
      <c r="A15" s="724" t="s">
        <v>114</v>
      </c>
      <c r="B15" s="1701">
        <v>0.90749999999999975</v>
      </c>
      <c r="C15" s="1701">
        <v>1.8673599999999999</v>
      </c>
      <c r="D15" s="1701">
        <v>7.6245000000000003</v>
      </c>
      <c r="E15" s="1859">
        <v>2.9904999999999999</v>
      </c>
      <c r="F15" s="2678">
        <v>1.8320999999999998</v>
      </c>
    </row>
    <row r="16" spans="1:10" ht="12" customHeight="1">
      <c r="A16" s="724" t="s">
        <v>115</v>
      </c>
      <c r="B16" s="1701">
        <v>0.70949999999999991</v>
      </c>
      <c r="C16" s="1701">
        <v>1.29</v>
      </c>
      <c r="D16" s="1701">
        <v>0.10566666666666667</v>
      </c>
      <c r="E16" s="1859">
        <v>8.1136363636363631E-2</v>
      </c>
      <c r="F16" s="2678">
        <v>0.8821</v>
      </c>
    </row>
    <row r="17" spans="1:6" ht="12" customHeight="1">
      <c r="A17" s="724" t="s">
        <v>488</v>
      </c>
      <c r="B17" s="1700">
        <v>4.2599999999999999E-2</v>
      </c>
      <c r="C17" s="1700">
        <v>0.1</v>
      </c>
      <c r="D17" s="1701">
        <v>4.2999999999999997E-2</v>
      </c>
      <c r="E17" s="2004" t="s">
        <v>396</v>
      </c>
      <c r="F17" s="2777">
        <v>0</v>
      </c>
    </row>
    <row r="18" spans="1:6" ht="12" customHeight="1">
      <c r="A18" s="724" t="s">
        <v>124</v>
      </c>
      <c r="B18" s="1701">
        <v>4.1557415359999998</v>
      </c>
      <c r="C18" s="1701">
        <v>5.5211999999999994</v>
      </c>
      <c r="D18" s="1701">
        <v>7.142093599999999</v>
      </c>
      <c r="E18" s="1859">
        <v>12.512698999999996</v>
      </c>
      <c r="F18" s="2678">
        <v>12.4467</v>
      </c>
    </row>
    <row r="19" spans="1:6" ht="12" customHeight="1">
      <c r="A19" s="724" t="s">
        <v>489</v>
      </c>
      <c r="B19" s="1701">
        <v>3.3411000000000004</v>
      </c>
      <c r="C19" s="1701">
        <v>1.2322</v>
      </c>
      <c r="D19" s="1701">
        <v>0.99790000000000001</v>
      </c>
      <c r="E19" s="1859">
        <v>3.9424999999999999</v>
      </c>
      <c r="F19" s="2678">
        <v>3.5448499999999998</v>
      </c>
    </row>
    <row r="20" spans="1:6" ht="12" customHeight="1">
      <c r="A20" s="724" t="s">
        <v>116</v>
      </c>
      <c r="B20" s="1701">
        <v>10.782514663924998</v>
      </c>
      <c r="C20" s="1701">
        <v>12.3</v>
      </c>
      <c r="D20" s="1701">
        <v>6.3843431999999991</v>
      </c>
      <c r="E20" s="1859">
        <v>13.794722098241433</v>
      </c>
      <c r="F20" s="2678">
        <v>13.231883909</v>
      </c>
    </row>
    <row r="21" spans="1:6" ht="12" customHeight="1">
      <c r="A21" s="724" t="s">
        <v>490</v>
      </c>
      <c r="B21" s="1701">
        <v>2.7382400000000001E-2</v>
      </c>
      <c r="C21" s="1700">
        <v>1.8657999999999999</v>
      </c>
      <c r="D21" s="1701">
        <v>0.2</v>
      </c>
      <c r="E21" s="2778">
        <v>0.3133333333333333</v>
      </c>
      <c r="F21" s="2678">
        <v>0.72747399999999995</v>
      </c>
    </row>
    <row r="22" spans="1:6" ht="12" customHeight="1">
      <c r="A22" s="724" t="s">
        <v>491</v>
      </c>
      <c r="B22" s="1701">
        <v>1.8179798</v>
      </c>
      <c r="C22" s="1701">
        <v>1.7917105999999998</v>
      </c>
      <c r="D22" s="1701">
        <v>1.7517683999999998</v>
      </c>
      <c r="E22" s="2779">
        <v>1.4294059999999997</v>
      </c>
      <c r="F22" s="2678">
        <v>1.7</v>
      </c>
    </row>
    <row r="23" spans="1:6" ht="12" customHeight="1">
      <c r="A23" s="724" t="s">
        <v>125</v>
      </c>
      <c r="B23" s="2695">
        <v>3.0000000000000001E-3</v>
      </c>
      <c r="C23" s="2693" t="s">
        <v>396</v>
      </c>
      <c r="D23" s="2693">
        <v>3.7999999999999999E-2</v>
      </c>
      <c r="E23" s="2780">
        <v>2.1874999999999999E-2</v>
      </c>
      <c r="F23" s="2678">
        <v>0</v>
      </c>
    </row>
    <row r="24" spans="1:6" s="2775" customFormat="1" ht="12" customHeight="1">
      <c r="A24" s="2776" t="s">
        <v>120</v>
      </c>
      <c r="B24" s="2396">
        <f>SUM(B25:B31)</f>
        <v>1365.2999999999997</v>
      </c>
      <c r="C24" s="2396">
        <f>SUM(C25:C31)</f>
        <v>1045.1494038214501</v>
      </c>
      <c r="D24" s="2396">
        <f>SUM(D25:D31)</f>
        <v>1361.7114980594872</v>
      </c>
      <c r="E24" s="2781">
        <f>SUM(E25:E31)</f>
        <v>1586.4103382830669</v>
      </c>
      <c r="F24" s="2781">
        <f>SUM(F25:F31)</f>
        <v>1382.1979753744465</v>
      </c>
    </row>
    <row r="25" spans="1:6" ht="12" customHeight="1">
      <c r="A25" s="724" t="s">
        <v>126</v>
      </c>
      <c r="B25" s="1701">
        <v>1212.2</v>
      </c>
      <c r="C25" s="1701">
        <v>887.10691499999996</v>
      </c>
      <c r="D25" s="2003">
        <v>1210.8121829911806</v>
      </c>
      <c r="E25" s="2003">
        <v>1446.3314976349197</v>
      </c>
      <c r="F25" s="2003">
        <v>1246.8614636929919</v>
      </c>
    </row>
    <row r="26" spans="1:6" ht="12" customHeight="1">
      <c r="A26" s="724" t="s">
        <v>469</v>
      </c>
      <c r="B26" s="1701">
        <v>151.69999999999999</v>
      </c>
      <c r="C26" s="1701">
        <v>154.35548852145038</v>
      </c>
      <c r="D26" s="2003">
        <v>148.95270181029974</v>
      </c>
      <c r="E26" s="2003">
        <v>136.05778064814714</v>
      </c>
      <c r="F26" s="2678">
        <v>130.63651168145455</v>
      </c>
    </row>
    <row r="27" spans="1:6" ht="12" customHeight="1">
      <c r="A27" s="724" t="s">
        <v>492</v>
      </c>
      <c r="B27" s="1701">
        <v>0.1</v>
      </c>
      <c r="C27" s="1701">
        <v>0</v>
      </c>
      <c r="D27" s="2003">
        <v>0.13518389925212462</v>
      </c>
      <c r="E27" s="2003">
        <v>0.57079999999999997</v>
      </c>
      <c r="F27" s="2782">
        <v>1</v>
      </c>
    </row>
    <row r="28" spans="1:6" ht="12" customHeight="1">
      <c r="A28" s="724" t="s">
        <v>493</v>
      </c>
      <c r="B28" s="1701">
        <v>0.3</v>
      </c>
      <c r="C28" s="1701">
        <v>3.5756556000000002</v>
      </c>
      <c r="D28" s="2003">
        <v>0.94411020000000012</v>
      </c>
      <c r="E28" s="2003">
        <v>2.6989999999999998</v>
      </c>
      <c r="F28" s="2782">
        <v>2.1</v>
      </c>
    </row>
    <row r="29" spans="1:6" ht="12" customHeight="1">
      <c r="A29" s="724" t="s">
        <v>494</v>
      </c>
      <c r="B29" s="2783">
        <v>0.1</v>
      </c>
      <c r="C29" s="1701">
        <v>0</v>
      </c>
      <c r="D29" s="2003">
        <v>0.21621315875486383</v>
      </c>
      <c r="E29" s="2003">
        <v>0</v>
      </c>
      <c r="F29" s="2782">
        <v>0.7</v>
      </c>
    </row>
    <row r="30" spans="1:6" ht="12" customHeight="1">
      <c r="A30" s="724" t="s">
        <v>495</v>
      </c>
      <c r="B30" s="1701">
        <v>0.6</v>
      </c>
      <c r="C30" s="1701">
        <v>5.8160399999999998E-3</v>
      </c>
      <c r="D30" s="2003">
        <v>0.55110599999999998</v>
      </c>
      <c r="E30" s="2003">
        <v>0.75126000000000004</v>
      </c>
      <c r="F30" s="2782">
        <v>0.7</v>
      </c>
    </row>
    <row r="31" spans="1:6" ht="12" customHeight="1">
      <c r="A31" s="1519" t="s">
        <v>924</v>
      </c>
      <c r="B31" s="2783">
        <v>0.3</v>
      </c>
      <c r="C31" s="1701">
        <v>0.10552866</v>
      </c>
      <c r="D31" s="2003">
        <v>0.1</v>
      </c>
      <c r="E31" s="2003">
        <v>0</v>
      </c>
      <c r="F31" s="2782">
        <v>0.2</v>
      </c>
    </row>
    <row r="32" spans="1:6" ht="12" customHeight="1">
      <c r="A32" s="724"/>
      <c r="B32" s="2398"/>
    </row>
    <row r="33" spans="1:6" ht="12" customHeight="1">
      <c r="A33" s="712" t="s">
        <v>122</v>
      </c>
      <c r="B33" s="2395">
        <f t="shared" ref="B33:F33" si="0">B34+B35</f>
        <v>1394.3992453759249</v>
      </c>
      <c r="C33" s="2395">
        <f t="shared" si="0"/>
        <v>1078.01767442145</v>
      </c>
      <c r="D33" s="2395">
        <f t="shared" si="0"/>
        <v>1391.000469926154</v>
      </c>
      <c r="E33" s="2395">
        <f t="shared" si="0"/>
        <v>1622.2026556425415</v>
      </c>
      <c r="F33" s="2395">
        <f t="shared" si="0"/>
        <v>1365.9935937351547</v>
      </c>
    </row>
    <row r="34" spans="1:6" ht="12" customHeight="1">
      <c r="A34" s="2776" t="s">
        <v>119</v>
      </c>
      <c r="B34" s="2395">
        <f t="shared" ref="B34:F34" si="1">B13</f>
        <v>29.112618399925001</v>
      </c>
      <c r="C34" s="2395">
        <f t="shared" si="1"/>
        <v>32.868270599999995</v>
      </c>
      <c r="D34" s="2395">
        <f t="shared" si="1"/>
        <v>29.288971866666664</v>
      </c>
      <c r="E34" s="2395">
        <f t="shared" si="1"/>
        <v>39.056252359474449</v>
      </c>
      <c r="F34" s="2395">
        <f t="shared" si="1"/>
        <v>37.547507909000004</v>
      </c>
    </row>
    <row r="35" spans="1:6" ht="12" customHeight="1">
      <c r="A35" s="2776" t="s">
        <v>120</v>
      </c>
      <c r="B35" s="2395">
        <f>SUM(B36:B42)</f>
        <v>1365.286626976</v>
      </c>
      <c r="C35" s="2395">
        <f>SUM(C36:C42)</f>
        <v>1045.1494038214501</v>
      </c>
      <c r="D35" s="2395">
        <f>SUM(D36:D42)</f>
        <v>1361.7114980594872</v>
      </c>
      <c r="E35" s="2395">
        <f>SUM(E36:E42)</f>
        <v>1583.146403283067</v>
      </c>
      <c r="F35" s="2704">
        <f>SUM(F36:F42)</f>
        <v>1328.4460858261548</v>
      </c>
    </row>
    <row r="36" spans="1:6" ht="12" customHeight="1">
      <c r="A36" s="724" t="s">
        <v>126</v>
      </c>
      <c r="B36" s="1701">
        <v>1212.2451599999999</v>
      </c>
      <c r="C36" s="1701">
        <v>887.10691499999996</v>
      </c>
      <c r="D36" s="1701">
        <v>1210.8121829911806</v>
      </c>
      <c r="E36" s="2474">
        <v>1446.3314976349197</v>
      </c>
      <c r="F36" s="2474">
        <v>1196.5438475344006</v>
      </c>
    </row>
    <row r="37" spans="1:6" ht="12" customHeight="1">
      <c r="A37" s="724" t="s">
        <v>469</v>
      </c>
      <c r="B37" s="1701">
        <v>151.69670032800002</v>
      </c>
      <c r="C37" s="1701">
        <v>154.35548852145038</v>
      </c>
      <c r="D37" s="1701">
        <v>148.95270181029974</v>
      </c>
      <c r="E37" s="2399">
        <v>136.05778064814714</v>
      </c>
      <c r="F37" s="2678">
        <v>130.39199329175423</v>
      </c>
    </row>
    <row r="38" spans="1:6" ht="12" customHeight="1">
      <c r="A38" s="724" t="s">
        <v>492</v>
      </c>
      <c r="B38" s="1701">
        <v>0.12845573999999998</v>
      </c>
      <c r="C38" s="1701">
        <v>0</v>
      </c>
      <c r="D38" s="1701">
        <v>0.13518389925212462</v>
      </c>
      <c r="E38" s="2399">
        <v>5.8650000000000004E-3</v>
      </c>
      <c r="F38" s="2399">
        <v>1.6244999999999999E-2</v>
      </c>
    </row>
    <row r="39" spans="1:6" ht="12" customHeight="1">
      <c r="A39" s="724" t="s">
        <v>493</v>
      </c>
      <c r="B39" s="1701">
        <v>0.32398475999999998</v>
      </c>
      <c r="C39" s="1701">
        <v>3.5756556000000002</v>
      </c>
      <c r="D39" s="1701">
        <v>0.94411020000000012</v>
      </c>
      <c r="E39" s="1859" t="s">
        <v>396</v>
      </c>
      <c r="F39" s="2777">
        <v>0.61399999999999999</v>
      </c>
    </row>
    <row r="40" spans="1:6" ht="12" customHeight="1">
      <c r="A40" s="724" t="s">
        <v>494</v>
      </c>
      <c r="B40" s="2397">
        <v>8.466556800000001E-2</v>
      </c>
      <c r="C40" s="1701">
        <v>0</v>
      </c>
      <c r="D40" s="1701">
        <v>0.21621315875486383</v>
      </c>
      <c r="E40" s="1859" t="s">
        <v>396</v>
      </c>
      <c r="F40" s="2777">
        <v>0.12</v>
      </c>
    </row>
    <row r="41" spans="1:6" ht="12" customHeight="1">
      <c r="A41" s="724" t="s">
        <v>495</v>
      </c>
      <c r="B41" s="1701">
        <v>0.55551239999999991</v>
      </c>
      <c r="C41" s="1701">
        <v>5.8160399999999998E-3</v>
      </c>
      <c r="D41" s="1701">
        <v>0.55110599999999998</v>
      </c>
      <c r="E41" s="2399">
        <v>0.75126000000000004</v>
      </c>
      <c r="F41" s="2678">
        <v>0.66</v>
      </c>
    </row>
    <row r="42" spans="1:6" ht="12" customHeight="1">
      <c r="A42" s="1519" t="s">
        <v>924</v>
      </c>
      <c r="B42" s="2397">
        <v>0.25214818</v>
      </c>
      <c r="C42" s="1701">
        <v>0.10552866</v>
      </c>
      <c r="D42" s="1701">
        <v>0.1</v>
      </c>
      <c r="E42" s="2784" t="s">
        <v>396</v>
      </c>
      <c r="F42" s="2777">
        <v>0.1</v>
      </c>
    </row>
    <row r="43" spans="1:6" ht="5.0999999999999996" customHeight="1">
      <c r="A43" s="2697"/>
      <c r="B43" s="2697"/>
      <c r="C43" s="2697"/>
      <c r="D43" s="2697"/>
      <c r="E43" s="2697"/>
      <c r="F43" s="2668"/>
    </row>
    <row r="44" spans="1:6" ht="5.0999999999999996" customHeight="1">
      <c r="A44" s="2670"/>
      <c r="B44" s="2670"/>
    </row>
    <row r="45" spans="1:6" ht="12" customHeight="1">
      <c r="A45" s="2700" t="s">
        <v>127</v>
      </c>
    </row>
    <row r="46" spans="1:6" ht="12" customHeight="1">
      <c r="A46" s="2700" t="s">
        <v>128</v>
      </c>
      <c r="B46" s="2670"/>
    </row>
    <row r="47" spans="1:6" ht="12" customHeight="1">
      <c r="A47" s="2700" t="s">
        <v>129</v>
      </c>
      <c r="B47" s="2670"/>
    </row>
    <row r="48" spans="1:6" ht="12" customHeight="1">
      <c r="A48" s="2700" t="s">
        <v>130</v>
      </c>
      <c r="B48" s="2670"/>
    </row>
    <row r="49" spans="1:16380" ht="12" customHeight="1">
      <c r="A49" s="1520" t="s">
        <v>1149</v>
      </c>
      <c r="B49" s="1520"/>
      <c r="C49" s="2681"/>
      <c r="D49" s="1520"/>
      <c r="E49" s="1520"/>
      <c r="F49" s="2681"/>
      <c r="G49" s="1520"/>
      <c r="H49" s="2681"/>
      <c r="I49" s="1520"/>
      <c r="J49" s="2681"/>
      <c r="K49" s="1520"/>
      <c r="L49" s="2681"/>
      <c r="M49" s="1520"/>
      <c r="N49" s="2681"/>
      <c r="O49" s="1520"/>
      <c r="P49" s="2681"/>
      <c r="Q49" s="1520"/>
      <c r="R49" s="2681"/>
      <c r="S49" s="1520"/>
      <c r="T49" s="2681"/>
      <c r="U49" s="1520"/>
      <c r="V49" s="2681"/>
      <c r="W49" s="1520"/>
      <c r="X49" s="2681"/>
      <c r="Y49" s="1520"/>
      <c r="Z49" s="2681"/>
      <c r="AA49" s="1520"/>
      <c r="AB49" s="2681"/>
      <c r="AC49" s="1520"/>
      <c r="AD49" s="2681"/>
      <c r="AE49" s="1520"/>
      <c r="AF49" s="2681"/>
      <c r="AG49" s="1520"/>
      <c r="AH49" s="2681"/>
      <c r="AI49" s="1520"/>
      <c r="AJ49" s="2681"/>
      <c r="AK49" s="1520"/>
      <c r="AL49" s="2681"/>
      <c r="AM49" s="1520"/>
      <c r="AN49" s="2681"/>
      <c r="AO49" s="1520"/>
      <c r="AP49" s="2681"/>
      <c r="AQ49" s="1520"/>
      <c r="AR49" s="2681"/>
      <c r="AS49" s="1520"/>
      <c r="AT49" s="2681"/>
      <c r="AU49" s="1520"/>
      <c r="AV49" s="2681"/>
      <c r="AW49" s="1520"/>
      <c r="AX49" s="2681"/>
      <c r="AY49" s="1520"/>
      <c r="AZ49" s="2681"/>
      <c r="BA49" s="1520"/>
      <c r="BB49" s="2681"/>
      <c r="BC49" s="1520"/>
      <c r="BD49" s="2681"/>
      <c r="BE49" s="1520"/>
      <c r="BF49" s="2681"/>
      <c r="BG49" s="1520"/>
      <c r="BH49" s="2681"/>
      <c r="BI49" s="1520"/>
      <c r="BJ49" s="2681"/>
      <c r="BK49" s="1520"/>
      <c r="BL49" s="2681"/>
      <c r="BM49" s="1520"/>
      <c r="BN49" s="2681"/>
      <c r="BO49" s="1520"/>
      <c r="BP49" s="2681"/>
      <c r="BQ49" s="1520"/>
      <c r="BR49" s="2681"/>
      <c r="BS49" s="1520"/>
      <c r="BT49" s="2681"/>
      <c r="BU49" s="1520"/>
      <c r="BV49" s="2681"/>
      <c r="BW49" s="1520"/>
      <c r="BX49" s="2681"/>
      <c r="BY49" s="1520"/>
      <c r="BZ49" s="2681"/>
      <c r="CA49" s="1520"/>
      <c r="CB49" s="2681"/>
      <c r="CC49" s="1520"/>
      <c r="CD49" s="2681"/>
      <c r="CE49" s="1520"/>
      <c r="CF49" s="2681"/>
      <c r="CG49" s="1520"/>
      <c r="CH49" s="2681"/>
      <c r="CI49" s="1520"/>
      <c r="CJ49" s="2681"/>
      <c r="CK49" s="1520"/>
      <c r="CL49" s="2681"/>
      <c r="CM49" s="1520"/>
      <c r="CN49" s="2681"/>
      <c r="CO49" s="1520"/>
      <c r="CP49" s="2681"/>
      <c r="CQ49" s="1520"/>
      <c r="CR49" s="2681"/>
      <c r="CS49" s="1520"/>
      <c r="CT49" s="2681"/>
      <c r="CU49" s="1520"/>
      <c r="CV49" s="2681"/>
      <c r="CW49" s="1520"/>
      <c r="CX49" s="2681"/>
      <c r="CY49" s="1520"/>
      <c r="CZ49" s="2681"/>
      <c r="DA49" s="1520"/>
      <c r="DB49" s="2681"/>
      <c r="DC49" s="1520"/>
      <c r="DD49" s="2681"/>
      <c r="DE49" s="1520"/>
      <c r="DF49" s="2681"/>
      <c r="DG49" s="1520"/>
      <c r="DH49" s="2681"/>
      <c r="DI49" s="1520"/>
      <c r="DJ49" s="2681"/>
      <c r="DK49" s="1520"/>
      <c r="DL49" s="2681"/>
      <c r="DM49" s="1520"/>
      <c r="DN49" s="2681"/>
      <c r="DO49" s="1520"/>
      <c r="DP49" s="2681"/>
      <c r="DQ49" s="1520"/>
      <c r="DR49" s="2681"/>
      <c r="DS49" s="1520"/>
      <c r="DT49" s="2681"/>
      <c r="DU49" s="1520"/>
      <c r="DV49" s="2681"/>
      <c r="DW49" s="1520"/>
      <c r="DX49" s="2681"/>
      <c r="DY49" s="1520"/>
      <c r="DZ49" s="2681"/>
      <c r="EA49" s="1520"/>
      <c r="EB49" s="2681"/>
      <c r="EC49" s="1520"/>
      <c r="ED49" s="2681"/>
      <c r="EE49" s="1520"/>
      <c r="EF49" s="2681"/>
      <c r="EG49" s="1520"/>
      <c r="EH49" s="2681"/>
      <c r="EI49" s="1520"/>
      <c r="EJ49" s="2681"/>
      <c r="EK49" s="1520"/>
      <c r="EL49" s="2681"/>
      <c r="EM49" s="1520"/>
      <c r="EN49" s="2681"/>
      <c r="EO49" s="1520"/>
      <c r="EP49" s="2681"/>
      <c r="EQ49" s="1520"/>
      <c r="ER49" s="2681"/>
      <c r="ES49" s="1520"/>
      <c r="ET49" s="2681"/>
      <c r="EU49" s="1520"/>
      <c r="EV49" s="2681"/>
      <c r="EW49" s="1520"/>
      <c r="EX49" s="2681"/>
      <c r="EY49" s="1520"/>
      <c r="EZ49" s="2681"/>
      <c r="FA49" s="1520"/>
      <c r="FB49" s="2681"/>
      <c r="FC49" s="1520"/>
      <c r="FD49" s="2681"/>
      <c r="FE49" s="1520"/>
      <c r="FF49" s="2681"/>
      <c r="FG49" s="1520"/>
      <c r="FH49" s="2681"/>
      <c r="FI49" s="1520"/>
      <c r="FJ49" s="2681"/>
      <c r="FK49" s="1520"/>
      <c r="FL49" s="2681"/>
      <c r="FM49" s="1520"/>
      <c r="FN49" s="2681"/>
      <c r="FO49" s="1520"/>
      <c r="FP49" s="2681"/>
      <c r="FQ49" s="1520"/>
      <c r="FR49" s="2681"/>
      <c r="FS49" s="1520"/>
      <c r="FT49" s="2681"/>
      <c r="FU49" s="1520"/>
      <c r="FV49" s="2681"/>
      <c r="FW49" s="1520"/>
      <c r="FX49" s="2681"/>
      <c r="FY49" s="1520"/>
      <c r="FZ49" s="2681"/>
      <c r="GA49" s="1520"/>
      <c r="GB49" s="2681"/>
      <c r="GC49" s="1520"/>
      <c r="GD49" s="2681"/>
      <c r="GE49" s="1520"/>
      <c r="GF49" s="2681"/>
      <c r="GG49" s="1520"/>
      <c r="GH49" s="2681"/>
      <c r="GI49" s="1520"/>
      <c r="GJ49" s="2681"/>
      <c r="GK49" s="1520"/>
      <c r="GL49" s="2681"/>
      <c r="GM49" s="1520"/>
      <c r="GN49" s="2681"/>
      <c r="GO49" s="1520"/>
      <c r="GP49" s="2681"/>
      <c r="GQ49" s="1520"/>
      <c r="GR49" s="2681"/>
      <c r="GS49" s="1520"/>
      <c r="GT49" s="2681"/>
      <c r="GU49" s="1520"/>
      <c r="GV49" s="2681"/>
      <c r="GW49" s="1520"/>
      <c r="GX49" s="2681"/>
      <c r="GY49" s="1520"/>
      <c r="GZ49" s="2681"/>
      <c r="HA49" s="1520"/>
      <c r="HB49" s="2681"/>
      <c r="HC49" s="1520"/>
      <c r="HD49" s="2681"/>
      <c r="HE49" s="1520"/>
      <c r="HF49" s="2681"/>
      <c r="HG49" s="1520"/>
      <c r="HH49" s="2681"/>
      <c r="HI49" s="1520"/>
      <c r="HJ49" s="2681"/>
      <c r="HK49" s="1520"/>
      <c r="HL49" s="2681"/>
      <c r="HM49" s="1520"/>
      <c r="HN49" s="2681"/>
      <c r="HO49" s="1520"/>
      <c r="HP49" s="2681"/>
      <c r="HQ49" s="1520"/>
      <c r="HR49" s="2681"/>
      <c r="HS49" s="1520"/>
      <c r="HT49" s="2681"/>
      <c r="HU49" s="1520"/>
      <c r="HV49" s="2681"/>
      <c r="HW49" s="1520"/>
      <c r="HX49" s="2681"/>
      <c r="HY49" s="1520"/>
      <c r="HZ49" s="2681"/>
      <c r="IA49" s="1520"/>
      <c r="IB49" s="2681"/>
      <c r="IC49" s="1520"/>
      <c r="ID49" s="2681"/>
      <c r="IE49" s="1520"/>
      <c r="IF49" s="2681"/>
      <c r="IG49" s="1520"/>
      <c r="IH49" s="2681"/>
      <c r="II49" s="1520"/>
      <c r="IJ49" s="2681"/>
      <c r="IK49" s="1520"/>
      <c r="IL49" s="2681"/>
      <c r="IM49" s="1520"/>
      <c r="IN49" s="2681"/>
      <c r="IO49" s="1520"/>
      <c r="IP49" s="2681"/>
      <c r="IQ49" s="1520"/>
      <c r="IR49" s="2681"/>
      <c r="IS49" s="1520"/>
      <c r="IT49" s="2681"/>
      <c r="IU49" s="1520"/>
      <c r="IV49" s="2681"/>
      <c r="IW49" s="1520"/>
      <c r="IX49" s="2681"/>
      <c r="IY49" s="1520"/>
      <c r="IZ49" s="2681"/>
      <c r="JA49" s="1520"/>
      <c r="JB49" s="2681"/>
      <c r="JC49" s="1520"/>
      <c r="JD49" s="2681"/>
      <c r="JE49" s="1520"/>
      <c r="JF49" s="2681"/>
      <c r="JG49" s="1520"/>
      <c r="JH49" s="2681"/>
      <c r="JI49" s="1520"/>
      <c r="JJ49" s="2681"/>
      <c r="JK49" s="1520"/>
      <c r="JL49" s="2681"/>
      <c r="JM49" s="1520"/>
      <c r="JN49" s="2681"/>
      <c r="JO49" s="1520"/>
      <c r="JP49" s="2681"/>
      <c r="JQ49" s="1520"/>
      <c r="JR49" s="2681"/>
      <c r="JS49" s="1520"/>
      <c r="JT49" s="2681"/>
      <c r="JU49" s="1520"/>
      <c r="JV49" s="2681"/>
      <c r="JW49" s="1520"/>
      <c r="JX49" s="2681"/>
      <c r="JY49" s="1520"/>
      <c r="JZ49" s="2681"/>
      <c r="KA49" s="1520"/>
      <c r="KB49" s="2681"/>
      <c r="KC49" s="1520"/>
      <c r="KD49" s="2681"/>
      <c r="KE49" s="1520"/>
      <c r="KF49" s="2681"/>
      <c r="KG49" s="1520"/>
      <c r="KH49" s="2681"/>
      <c r="KI49" s="1520"/>
      <c r="KJ49" s="2681"/>
      <c r="KK49" s="1520"/>
      <c r="KL49" s="2681"/>
      <c r="KM49" s="1520"/>
      <c r="KN49" s="2681"/>
      <c r="KO49" s="1520"/>
      <c r="KP49" s="2681"/>
      <c r="KQ49" s="1520"/>
      <c r="KR49" s="2681"/>
      <c r="KS49" s="1520"/>
      <c r="KT49" s="2681"/>
      <c r="KU49" s="1520"/>
      <c r="KV49" s="2681"/>
      <c r="KW49" s="1520"/>
      <c r="KX49" s="2681"/>
      <c r="KY49" s="1520"/>
      <c r="KZ49" s="2681"/>
      <c r="LA49" s="1520"/>
      <c r="LB49" s="2681"/>
      <c r="LC49" s="1520"/>
      <c r="LD49" s="2681"/>
      <c r="LE49" s="1520"/>
      <c r="LF49" s="2681"/>
      <c r="LG49" s="1520"/>
      <c r="LH49" s="2681"/>
      <c r="LI49" s="1520"/>
      <c r="LJ49" s="2681"/>
      <c r="LK49" s="1520"/>
      <c r="LL49" s="2681"/>
      <c r="LM49" s="1520"/>
      <c r="LN49" s="2681"/>
      <c r="LO49" s="1520"/>
      <c r="LP49" s="2681"/>
      <c r="LQ49" s="1520"/>
      <c r="LR49" s="2681"/>
      <c r="LS49" s="1520"/>
      <c r="LT49" s="2681"/>
      <c r="LU49" s="1520"/>
      <c r="LV49" s="2681"/>
      <c r="LW49" s="1520"/>
      <c r="LX49" s="2681"/>
      <c r="LY49" s="1520"/>
      <c r="LZ49" s="2681"/>
      <c r="MA49" s="1520"/>
      <c r="MB49" s="2681"/>
      <c r="MC49" s="1520"/>
      <c r="MD49" s="2681"/>
      <c r="ME49" s="1520"/>
      <c r="MF49" s="2681"/>
      <c r="MG49" s="1520"/>
      <c r="MH49" s="2681"/>
      <c r="MI49" s="1520"/>
      <c r="MJ49" s="2681"/>
      <c r="MK49" s="1520"/>
      <c r="ML49" s="2681"/>
      <c r="MM49" s="1520"/>
      <c r="MN49" s="2681"/>
      <c r="MO49" s="1520"/>
      <c r="MP49" s="2681"/>
      <c r="MQ49" s="1520"/>
      <c r="MR49" s="2681"/>
      <c r="MS49" s="1520"/>
      <c r="MT49" s="2681"/>
      <c r="MU49" s="1520"/>
      <c r="MV49" s="2681"/>
      <c r="MW49" s="1520"/>
      <c r="MX49" s="2681"/>
      <c r="MY49" s="1520"/>
      <c r="MZ49" s="2681"/>
      <c r="NA49" s="1520"/>
      <c r="NB49" s="2681"/>
      <c r="NC49" s="1520"/>
      <c r="ND49" s="2681"/>
      <c r="NE49" s="1520"/>
      <c r="NF49" s="2681"/>
      <c r="NG49" s="1520"/>
      <c r="NH49" s="2681"/>
      <c r="NI49" s="1520"/>
      <c r="NJ49" s="2681"/>
      <c r="NK49" s="1520"/>
      <c r="NL49" s="2681"/>
      <c r="NM49" s="1520"/>
      <c r="NN49" s="2681"/>
      <c r="NO49" s="1520"/>
      <c r="NP49" s="2681"/>
      <c r="NQ49" s="1520"/>
      <c r="NR49" s="2681"/>
      <c r="NS49" s="1520"/>
      <c r="NT49" s="2681"/>
      <c r="NU49" s="1520"/>
      <c r="NV49" s="2681"/>
      <c r="NW49" s="1520"/>
      <c r="NX49" s="2681"/>
      <c r="NY49" s="1520"/>
      <c r="NZ49" s="2681"/>
      <c r="OA49" s="1520"/>
      <c r="OB49" s="2681"/>
      <c r="OC49" s="1520"/>
      <c r="OD49" s="2681"/>
      <c r="OE49" s="1520"/>
      <c r="OF49" s="2681"/>
      <c r="OG49" s="1520"/>
      <c r="OH49" s="2681"/>
      <c r="OI49" s="1520"/>
      <c r="OJ49" s="2681"/>
      <c r="OK49" s="1520"/>
      <c r="OL49" s="2681"/>
      <c r="OM49" s="1520"/>
      <c r="ON49" s="2681"/>
      <c r="OO49" s="1520"/>
      <c r="OP49" s="2681"/>
      <c r="OQ49" s="1520"/>
      <c r="OR49" s="2681"/>
      <c r="OS49" s="1520"/>
      <c r="OT49" s="2681"/>
      <c r="OU49" s="1520"/>
      <c r="OV49" s="2681"/>
      <c r="OW49" s="1520"/>
      <c r="OX49" s="2681"/>
      <c r="OY49" s="1520"/>
      <c r="OZ49" s="2681"/>
      <c r="PA49" s="1520"/>
      <c r="PB49" s="2681"/>
      <c r="PC49" s="1520"/>
      <c r="PD49" s="2681"/>
      <c r="PE49" s="1520"/>
      <c r="PF49" s="2681"/>
      <c r="PG49" s="1520"/>
      <c r="PH49" s="2681"/>
      <c r="PI49" s="1520"/>
      <c r="PJ49" s="2681"/>
      <c r="PK49" s="1520"/>
      <c r="PL49" s="2681"/>
      <c r="PM49" s="1520"/>
      <c r="PN49" s="2681"/>
      <c r="PO49" s="1520"/>
      <c r="PP49" s="2681"/>
      <c r="PQ49" s="1520"/>
      <c r="PR49" s="2681"/>
      <c r="PS49" s="1520"/>
      <c r="PT49" s="2681"/>
      <c r="PU49" s="1520"/>
      <c r="PV49" s="2681"/>
      <c r="PW49" s="1520"/>
      <c r="PX49" s="2681"/>
      <c r="PY49" s="1520"/>
      <c r="PZ49" s="2681"/>
      <c r="QA49" s="1520"/>
      <c r="QB49" s="2681"/>
      <c r="QC49" s="1520"/>
      <c r="QD49" s="2681"/>
      <c r="QE49" s="1520"/>
      <c r="QF49" s="2681"/>
      <c r="QG49" s="1520"/>
      <c r="QH49" s="2681"/>
      <c r="QI49" s="1520"/>
      <c r="QJ49" s="2681"/>
      <c r="QK49" s="1520"/>
      <c r="QL49" s="2681"/>
      <c r="QM49" s="1520"/>
      <c r="QN49" s="2681"/>
      <c r="QO49" s="1520"/>
      <c r="QP49" s="2681"/>
      <c r="QQ49" s="1520"/>
      <c r="QR49" s="2681"/>
      <c r="QS49" s="1520"/>
      <c r="QT49" s="2681"/>
      <c r="QU49" s="1520"/>
      <c r="QV49" s="2681"/>
      <c r="QW49" s="1520"/>
      <c r="QX49" s="2681"/>
      <c r="QY49" s="1520"/>
      <c r="QZ49" s="2681"/>
      <c r="RA49" s="1520"/>
      <c r="RB49" s="2681"/>
      <c r="RC49" s="1520"/>
      <c r="RD49" s="2681"/>
      <c r="RE49" s="1520"/>
      <c r="RF49" s="2681"/>
      <c r="RG49" s="1520"/>
      <c r="RH49" s="2681"/>
      <c r="RI49" s="1520"/>
      <c r="RJ49" s="2681"/>
      <c r="RK49" s="1520"/>
      <c r="RL49" s="2681"/>
      <c r="RM49" s="1520"/>
      <c r="RN49" s="2681"/>
      <c r="RO49" s="1520"/>
      <c r="RP49" s="2681"/>
      <c r="RQ49" s="1520"/>
      <c r="RR49" s="2681"/>
      <c r="RS49" s="1520"/>
      <c r="RT49" s="2681"/>
      <c r="RU49" s="1520"/>
      <c r="RV49" s="2681"/>
      <c r="RW49" s="1520"/>
      <c r="RX49" s="2681"/>
      <c r="RY49" s="1520"/>
      <c r="RZ49" s="2681"/>
      <c r="SA49" s="1520"/>
      <c r="SB49" s="2681"/>
      <c r="SC49" s="1520"/>
      <c r="SD49" s="2681"/>
      <c r="SE49" s="1520"/>
      <c r="SF49" s="2681"/>
      <c r="SG49" s="1520"/>
      <c r="SH49" s="2681"/>
      <c r="SI49" s="1520"/>
      <c r="SJ49" s="2681"/>
      <c r="SK49" s="1520"/>
      <c r="SL49" s="2681"/>
      <c r="SM49" s="1520"/>
      <c r="SN49" s="2681"/>
      <c r="SO49" s="1520"/>
      <c r="SP49" s="2681"/>
      <c r="SQ49" s="1520"/>
      <c r="SR49" s="2681"/>
      <c r="SS49" s="1520"/>
      <c r="ST49" s="2681"/>
      <c r="SU49" s="1520"/>
      <c r="SV49" s="2681"/>
      <c r="SW49" s="1520"/>
      <c r="SX49" s="2681"/>
      <c r="SY49" s="1520"/>
      <c r="SZ49" s="2681"/>
      <c r="TA49" s="1520"/>
      <c r="TB49" s="2681"/>
      <c r="TC49" s="1520"/>
      <c r="TD49" s="2681"/>
      <c r="TE49" s="1520"/>
      <c r="TF49" s="2681"/>
      <c r="TG49" s="1520"/>
      <c r="TH49" s="2681"/>
      <c r="TI49" s="1520"/>
      <c r="TJ49" s="2681"/>
      <c r="TK49" s="1520"/>
      <c r="TL49" s="2681"/>
      <c r="TM49" s="1520"/>
      <c r="TN49" s="2681"/>
      <c r="TO49" s="1520"/>
      <c r="TP49" s="2681"/>
      <c r="TQ49" s="1520"/>
      <c r="TR49" s="2681"/>
      <c r="TS49" s="1520"/>
      <c r="TT49" s="2681"/>
      <c r="TU49" s="1520"/>
      <c r="TV49" s="2681"/>
      <c r="TW49" s="1520"/>
      <c r="TX49" s="2681"/>
      <c r="TY49" s="1520"/>
      <c r="TZ49" s="2681"/>
      <c r="UA49" s="1520"/>
      <c r="UB49" s="2681"/>
      <c r="UC49" s="1520"/>
      <c r="UD49" s="2681"/>
      <c r="UE49" s="1520"/>
      <c r="UF49" s="2681"/>
      <c r="UG49" s="1520"/>
      <c r="UH49" s="2681"/>
      <c r="UI49" s="1520"/>
      <c r="UJ49" s="2681"/>
      <c r="UK49" s="1520"/>
      <c r="UL49" s="2681"/>
      <c r="UM49" s="1520"/>
      <c r="UN49" s="2681"/>
      <c r="UO49" s="1520"/>
      <c r="UP49" s="2681"/>
      <c r="UQ49" s="1520"/>
      <c r="UR49" s="2681"/>
      <c r="US49" s="1520"/>
      <c r="UT49" s="2681"/>
      <c r="UU49" s="1520"/>
      <c r="UV49" s="2681"/>
      <c r="UW49" s="1520"/>
      <c r="UX49" s="2681"/>
      <c r="UY49" s="1520"/>
      <c r="UZ49" s="2681"/>
      <c r="VA49" s="1520"/>
      <c r="VB49" s="2681"/>
      <c r="VC49" s="1520"/>
      <c r="VD49" s="2681"/>
      <c r="VE49" s="1520"/>
      <c r="VF49" s="2681"/>
      <c r="VG49" s="1520"/>
      <c r="VH49" s="2681"/>
      <c r="VI49" s="1520"/>
      <c r="VJ49" s="2681"/>
      <c r="VK49" s="1520"/>
      <c r="VL49" s="2681"/>
      <c r="VM49" s="1520"/>
      <c r="VN49" s="2681"/>
      <c r="VO49" s="1520"/>
      <c r="VP49" s="2681"/>
      <c r="VQ49" s="1520"/>
      <c r="VR49" s="2681"/>
      <c r="VS49" s="1520"/>
      <c r="VT49" s="2681"/>
      <c r="VU49" s="1520"/>
      <c r="VV49" s="2681"/>
      <c r="VW49" s="1520"/>
      <c r="VX49" s="2681"/>
      <c r="VY49" s="1520"/>
      <c r="VZ49" s="2681"/>
      <c r="WA49" s="1520"/>
      <c r="WB49" s="2681"/>
      <c r="WC49" s="1520"/>
      <c r="WD49" s="2681"/>
      <c r="WE49" s="1520"/>
      <c r="WF49" s="2681"/>
      <c r="WG49" s="1520"/>
      <c r="WH49" s="2681"/>
      <c r="WI49" s="1520"/>
      <c r="WJ49" s="2681"/>
      <c r="WK49" s="1520"/>
      <c r="WL49" s="2681"/>
      <c r="WM49" s="1520"/>
      <c r="WN49" s="2681"/>
      <c r="WO49" s="1520"/>
      <c r="WP49" s="2681"/>
      <c r="WQ49" s="1520"/>
      <c r="WR49" s="2681"/>
      <c r="WS49" s="1520"/>
      <c r="WT49" s="2681"/>
      <c r="WU49" s="1520"/>
      <c r="WV49" s="2681"/>
      <c r="WW49" s="1520"/>
      <c r="WX49" s="2681"/>
      <c r="WY49" s="1520"/>
      <c r="WZ49" s="2681"/>
      <c r="XA49" s="1520"/>
      <c r="XB49" s="2681"/>
      <c r="XC49" s="1520"/>
      <c r="XD49" s="2681"/>
      <c r="XE49" s="1520"/>
      <c r="XF49" s="2681"/>
      <c r="XG49" s="1520"/>
      <c r="XH49" s="2681"/>
      <c r="XI49" s="1520"/>
      <c r="XJ49" s="2681"/>
      <c r="XK49" s="1520"/>
      <c r="XL49" s="2681"/>
      <c r="XM49" s="1520"/>
      <c r="XN49" s="2681"/>
      <c r="XO49" s="1520"/>
      <c r="XP49" s="2681"/>
      <c r="XQ49" s="1520"/>
      <c r="XR49" s="2681"/>
      <c r="XS49" s="1520"/>
      <c r="XT49" s="2681"/>
      <c r="XU49" s="1520"/>
      <c r="XV49" s="2681"/>
      <c r="XW49" s="1520"/>
      <c r="XX49" s="2681"/>
      <c r="XY49" s="1520"/>
      <c r="XZ49" s="2681"/>
      <c r="YA49" s="1520"/>
      <c r="YB49" s="2681"/>
      <c r="YC49" s="1520"/>
      <c r="YD49" s="2681"/>
      <c r="YE49" s="1520"/>
      <c r="YF49" s="2681"/>
      <c r="YG49" s="1520"/>
      <c r="YH49" s="2681"/>
      <c r="YI49" s="1520"/>
      <c r="YJ49" s="2681"/>
      <c r="YK49" s="1520"/>
      <c r="YL49" s="2681"/>
      <c r="YM49" s="1520"/>
      <c r="YN49" s="2681"/>
      <c r="YO49" s="1520"/>
      <c r="YP49" s="2681"/>
      <c r="YQ49" s="1520"/>
      <c r="YR49" s="2681"/>
      <c r="YS49" s="1520"/>
      <c r="YT49" s="2681"/>
      <c r="YU49" s="1520"/>
      <c r="YV49" s="2681"/>
      <c r="YW49" s="1520"/>
      <c r="YX49" s="2681"/>
      <c r="YY49" s="1520"/>
      <c r="YZ49" s="2681"/>
      <c r="ZA49" s="1520"/>
      <c r="ZB49" s="2681"/>
      <c r="ZC49" s="1520"/>
      <c r="ZD49" s="2681"/>
      <c r="ZE49" s="1520"/>
      <c r="ZF49" s="2681"/>
      <c r="ZG49" s="1520"/>
      <c r="ZH49" s="2681"/>
      <c r="ZI49" s="1520"/>
      <c r="ZJ49" s="2681"/>
      <c r="ZK49" s="1520"/>
      <c r="ZL49" s="2681"/>
      <c r="ZM49" s="1520"/>
      <c r="ZN49" s="2681"/>
      <c r="ZO49" s="1520"/>
      <c r="ZP49" s="2681"/>
      <c r="ZQ49" s="1520"/>
      <c r="ZR49" s="2681"/>
      <c r="ZS49" s="1520"/>
      <c r="ZT49" s="2681"/>
      <c r="ZU49" s="1520"/>
      <c r="ZV49" s="2681"/>
      <c r="ZW49" s="1520"/>
      <c r="ZX49" s="2681"/>
      <c r="ZY49" s="1520"/>
      <c r="ZZ49" s="2681"/>
      <c r="AAA49" s="1520"/>
      <c r="AAB49" s="2681"/>
      <c r="AAC49" s="1520"/>
      <c r="AAD49" s="2681"/>
      <c r="AAE49" s="1520"/>
      <c r="AAF49" s="2681"/>
      <c r="AAG49" s="1520"/>
      <c r="AAH49" s="2681"/>
      <c r="AAI49" s="1520"/>
      <c r="AAJ49" s="2681"/>
      <c r="AAK49" s="1520"/>
      <c r="AAL49" s="2681"/>
      <c r="AAM49" s="1520"/>
      <c r="AAN49" s="2681"/>
      <c r="AAO49" s="1520"/>
      <c r="AAP49" s="2681"/>
      <c r="AAQ49" s="1520"/>
      <c r="AAR49" s="2681"/>
      <c r="AAS49" s="1520"/>
      <c r="AAT49" s="2681"/>
      <c r="AAU49" s="1520"/>
      <c r="AAV49" s="2681"/>
      <c r="AAW49" s="1520"/>
      <c r="AAX49" s="2681"/>
      <c r="AAY49" s="1520"/>
      <c r="AAZ49" s="2681"/>
      <c r="ABA49" s="1520"/>
      <c r="ABB49" s="2681"/>
      <c r="ABC49" s="1520"/>
      <c r="ABD49" s="2681"/>
      <c r="ABE49" s="1520"/>
      <c r="ABF49" s="2681"/>
      <c r="ABG49" s="1520"/>
      <c r="ABH49" s="2681"/>
      <c r="ABI49" s="1520"/>
      <c r="ABJ49" s="2681"/>
      <c r="ABK49" s="1520"/>
      <c r="ABL49" s="2681"/>
      <c r="ABM49" s="1520"/>
      <c r="ABN49" s="2681"/>
      <c r="ABO49" s="1520"/>
      <c r="ABP49" s="2681"/>
      <c r="ABQ49" s="1520"/>
      <c r="ABR49" s="2681"/>
      <c r="ABS49" s="1520"/>
      <c r="ABT49" s="2681"/>
      <c r="ABU49" s="1520"/>
      <c r="ABV49" s="2681"/>
      <c r="ABW49" s="1520"/>
      <c r="ABX49" s="2681"/>
      <c r="ABY49" s="1520"/>
      <c r="ABZ49" s="2681"/>
      <c r="ACA49" s="1520"/>
      <c r="ACB49" s="2681"/>
      <c r="ACC49" s="1520"/>
      <c r="ACD49" s="2681"/>
      <c r="ACE49" s="1520"/>
      <c r="ACF49" s="2681"/>
      <c r="ACG49" s="1520"/>
      <c r="ACH49" s="2681"/>
      <c r="ACI49" s="1520"/>
      <c r="ACJ49" s="2681"/>
      <c r="ACK49" s="1520"/>
      <c r="ACL49" s="2681"/>
      <c r="ACM49" s="1520"/>
      <c r="ACN49" s="2681"/>
      <c r="ACO49" s="1520"/>
      <c r="ACP49" s="2681"/>
      <c r="ACQ49" s="1520"/>
      <c r="ACR49" s="2681"/>
      <c r="ACS49" s="1520"/>
      <c r="ACT49" s="2681"/>
      <c r="ACU49" s="1520"/>
      <c r="ACV49" s="2681"/>
      <c r="ACW49" s="1520"/>
      <c r="ACX49" s="2681"/>
      <c r="ACY49" s="1520"/>
      <c r="ACZ49" s="2681"/>
      <c r="ADA49" s="1520"/>
      <c r="ADB49" s="2681"/>
      <c r="ADC49" s="1520"/>
      <c r="ADD49" s="2681"/>
      <c r="ADE49" s="1520"/>
      <c r="ADF49" s="2681"/>
      <c r="ADG49" s="1520"/>
      <c r="ADH49" s="2681"/>
      <c r="ADI49" s="1520"/>
      <c r="ADJ49" s="2681"/>
      <c r="ADK49" s="1520"/>
      <c r="ADL49" s="2681"/>
      <c r="ADM49" s="1520"/>
      <c r="ADN49" s="2681"/>
      <c r="ADO49" s="1520"/>
      <c r="ADP49" s="2681"/>
      <c r="ADQ49" s="1520"/>
      <c r="ADR49" s="2681"/>
      <c r="ADS49" s="1520"/>
      <c r="ADT49" s="2681"/>
      <c r="ADU49" s="1520"/>
      <c r="ADV49" s="2681"/>
      <c r="ADW49" s="1520"/>
      <c r="ADX49" s="2681"/>
      <c r="ADY49" s="1520"/>
      <c r="ADZ49" s="2681"/>
      <c r="AEA49" s="1520"/>
      <c r="AEB49" s="2681"/>
      <c r="AEC49" s="1520"/>
      <c r="AED49" s="2681"/>
      <c r="AEE49" s="1520"/>
      <c r="AEF49" s="2681"/>
      <c r="AEG49" s="1520"/>
      <c r="AEH49" s="2681"/>
      <c r="AEI49" s="1520"/>
      <c r="AEJ49" s="2681"/>
      <c r="AEK49" s="1520"/>
      <c r="AEL49" s="2681"/>
      <c r="AEM49" s="1520"/>
      <c r="AEN49" s="2681"/>
      <c r="AEO49" s="1520"/>
      <c r="AEP49" s="2681"/>
      <c r="AEQ49" s="1520"/>
      <c r="AER49" s="2681"/>
      <c r="AES49" s="1520"/>
      <c r="AET49" s="2681"/>
      <c r="AEU49" s="1520"/>
      <c r="AEV49" s="2681"/>
      <c r="AEW49" s="1520"/>
      <c r="AEX49" s="2681"/>
      <c r="AEY49" s="1520"/>
      <c r="AEZ49" s="2681"/>
      <c r="AFA49" s="1520"/>
      <c r="AFB49" s="2681"/>
      <c r="AFC49" s="1520"/>
      <c r="AFD49" s="2681"/>
      <c r="AFE49" s="1520"/>
      <c r="AFF49" s="2681"/>
      <c r="AFG49" s="1520"/>
      <c r="AFH49" s="2681"/>
      <c r="AFI49" s="1520"/>
      <c r="AFJ49" s="2681"/>
      <c r="AFK49" s="1520"/>
      <c r="AFL49" s="2681"/>
      <c r="AFM49" s="1520"/>
      <c r="AFN49" s="2681"/>
      <c r="AFO49" s="1520"/>
      <c r="AFP49" s="2681"/>
      <c r="AFQ49" s="1520"/>
      <c r="AFR49" s="2681"/>
      <c r="AFS49" s="1520"/>
      <c r="AFT49" s="2681"/>
      <c r="AFU49" s="1520"/>
      <c r="AFV49" s="2681"/>
      <c r="AFW49" s="1520"/>
      <c r="AFX49" s="2681"/>
      <c r="AFY49" s="1520"/>
      <c r="AFZ49" s="2681"/>
      <c r="AGA49" s="1520"/>
      <c r="AGB49" s="2681"/>
      <c r="AGC49" s="1520"/>
      <c r="AGD49" s="2681"/>
      <c r="AGE49" s="1520"/>
      <c r="AGF49" s="2681"/>
      <c r="AGG49" s="1520"/>
      <c r="AGH49" s="2681"/>
      <c r="AGI49" s="1520"/>
      <c r="AGJ49" s="2681"/>
      <c r="AGK49" s="1520"/>
      <c r="AGL49" s="2681"/>
      <c r="AGM49" s="1520"/>
      <c r="AGN49" s="2681"/>
      <c r="AGO49" s="1520"/>
      <c r="AGP49" s="2681"/>
      <c r="AGQ49" s="1520"/>
      <c r="AGR49" s="2681"/>
      <c r="AGS49" s="1520"/>
      <c r="AGT49" s="2681"/>
      <c r="AGU49" s="1520"/>
      <c r="AGV49" s="2681"/>
      <c r="AGW49" s="1520"/>
      <c r="AGX49" s="2681"/>
      <c r="AGY49" s="1520"/>
      <c r="AGZ49" s="2681"/>
      <c r="AHA49" s="1520"/>
      <c r="AHB49" s="2681"/>
      <c r="AHC49" s="1520"/>
      <c r="AHD49" s="2681"/>
      <c r="AHE49" s="1520"/>
      <c r="AHF49" s="2681"/>
      <c r="AHG49" s="1520"/>
      <c r="AHH49" s="2681"/>
      <c r="AHI49" s="1520"/>
      <c r="AHJ49" s="2681"/>
      <c r="AHK49" s="1520"/>
      <c r="AHL49" s="2681"/>
      <c r="AHM49" s="1520"/>
      <c r="AHN49" s="2681"/>
      <c r="AHO49" s="1520"/>
      <c r="AHP49" s="2681"/>
      <c r="AHQ49" s="1520"/>
      <c r="AHR49" s="2681"/>
      <c r="AHS49" s="1520"/>
      <c r="AHT49" s="2681"/>
      <c r="AHU49" s="1520"/>
      <c r="AHV49" s="2681"/>
      <c r="AHW49" s="1520"/>
      <c r="AHX49" s="2681"/>
      <c r="AHY49" s="1520"/>
      <c r="AHZ49" s="2681"/>
      <c r="AIA49" s="1520"/>
      <c r="AIB49" s="2681"/>
      <c r="AIC49" s="1520"/>
      <c r="AID49" s="2681"/>
      <c r="AIE49" s="1520"/>
      <c r="AIF49" s="2681"/>
      <c r="AIG49" s="1520"/>
      <c r="AIH49" s="2681"/>
      <c r="AII49" s="1520"/>
      <c r="AIJ49" s="2681"/>
      <c r="AIK49" s="1520"/>
      <c r="AIL49" s="2681"/>
      <c r="AIM49" s="1520"/>
      <c r="AIN49" s="2681"/>
      <c r="AIO49" s="1520"/>
      <c r="AIP49" s="2681"/>
      <c r="AIQ49" s="1520"/>
      <c r="AIR49" s="2681"/>
      <c r="AIS49" s="1520"/>
      <c r="AIT49" s="2681"/>
      <c r="AIU49" s="1520"/>
      <c r="AIV49" s="2681"/>
      <c r="AIW49" s="1520"/>
      <c r="AIX49" s="2681"/>
      <c r="AIY49" s="1520"/>
      <c r="AIZ49" s="2681"/>
      <c r="AJA49" s="1520"/>
      <c r="AJB49" s="2681"/>
      <c r="AJC49" s="1520"/>
      <c r="AJD49" s="2681"/>
      <c r="AJE49" s="1520"/>
      <c r="AJF49" s="2681"/>
      <c r="AJG49" s="1520"/>
      <c r="AJH49" s="2681"/>
      <c r="AJI49" s="1520"/>
      <c r="AJJ49" s="2681"/>
      <c r="AJK49" s="1520"/>
      <c r="AJL49" s="2681"/>
      <c r="AJM49" s="1520"/>
      <c r="AJN49" s="2681"/>
      <c r="AJO49" s="1520"/>
      <c r="AJP49" s="2681"/>
      <c r="AJQ49" s="1520"/>
      <c r="AJR49" s="2681"/>
      <c r="AJS49" s="1520"/>
      <c r="AJT49" s="2681"/>
      <c r="AJU49" s="1520"/>
      <c r="AJV49" s="2681"/>
      <c r="AJW49" s="1520"/>
      <c r="AJX49" s="2681"/>
      <c r="AJY49" s="1520"/>
      <c r="AJZ49" s="2681"/>
      <c r="AKA49" s="1520"/>
      <c r="AKB49" s="2681"/>
      <c r="AKC49" s="1520"/>
      <c r="AKD49" s="2681"/>
      <c r="AKE49" s="1520"/>
      <c r="AKF49" s="2681"/>
      <c r="AKG49" s="1520"/>
      <c r="AKH49" s="2681"/>
      <c r="AKI49" s="1520"/>
      <c r="AKJ49" s="2681"/>
      <c r="AKK49" s="1520"/>
      <c r="AKL49" s="2681"/>
      <c r="AKM49" s="1520"/>
      <c r="AKN49" s="2681"/>
      <c r="AKO49" s="1520"/>
      <c r="AKP49" s="2681"/>
      <c r="AKQ49" s="1520"/>
      <c r="AKR49" s="2681"/>
      <c r="AKS49" s="1520"/>
      <c r="AKT49" s="2681"/>
      <c r="AKU49" s="1520"/>
      <c r="AKV49" s="2681"/>
      <c r="AKW49" s="1520"/>
      <c r="AKX49" s="2681"/>
      <c r="AKY49" s="1520"/>
      <c r="AKZ49" s="2681"/>
      <c r="ALA49" s="1520"/>
      <c r="ALB49" s="2681"/>
      <c r="ALC49" s="1520"/>
      <c r="ALD49" s="2681"/>
      <c r="ALE49" s="1520"/>
      <c r="ALF49" s="2681"/>
      <c r="ALG49" s="1520"/>
      <c r="ALH49" s="2681"/>
      <c r="ALI49" s="1520"/>
      <c r="ALJ49" s="2681"/>
      <c r="ALK49" s="1520"/>
      <c r="ALL49" s="2681"/>
      <c r="ALM49" s="1520"/>
      <c r="ALN49" s="2681"/>
      <c r="ALO49" s="1520"/>
      <c r="ALP49" s="2681"/>
      <c r="ALQ49" s="1520"/>
      <c r="ALR49" s="2681"/>
      <c r="ALS49" s="1520"/>
      <c r="ALT49" s="2681"/>
      <c r="ALU49" s="1520"/>
      <c r="ALV49" s="2681"/>
      <c r="ALW49" s="1520"/>
      <c r="ALX49" s="2681"/>
      <c r="ALY49" s="1520"/>
      <c r="ALZ49" s="2681"/>
      <c r="AMA49" s="1520"/>
      <c r="AMB49" s="2681"/>
      <c r="AMC49" s="1520"/>
      <c r="AMD49" s="2681"/>
      <c r="AME49" s="1520"/>
      <c r="AMF49" s="2681"/>
      <c r="AMG49" s="1520"/>
      <c r="AMH49" s="2681"/>
      <c r="AMI49" s="1520"/>
      <c r="AMJ49" s="2681"/>
      <c r="AMK49" s="1520"/>
      <c r="AML49" s="2681"/>
      <c r="AMM49" s="1520"/>
      <c r="AMN49" s="2681"/>
      <c r="AMO49" s="1520"/>
      <c r="AMP49" s="2681"/>
      <c r="AMQ49" s="1520"/>
      <c r="AMR49" s="2681"/>
      <c r="AMS49" s="1520"/>
      <c r="AMT49" s="2681"/>
      <c r="AMU49" s="1520"/>
      <c r="AMV49" s="2681"/>
      <c r="AMW49" s="1520"/>
      <c r="AMX49" s="2681"/>
      <c r="AMY49" s="1520"/>
      <c r="AMZ49" s="2681"/>
      <c r="ANA49" s="1520"/>
      <c r="ANB49" s="2681"/>
      <c r="ANC49" s="1520"/>
      <c r="AND49" s="2681"/>
      <c r="ANE49" s="1520"/>
      <c r="ANF49" s="2681"/>
      <c r="ANG49" s="1520"/>
      <c r="ANH49" s="2681"/>
      <c r="ANI49" s="1520"/>
      <c r="ANJ49" s="2681"/>
      <c r="ANK49" s="1520"/>
      <c r="ANL49" s="2681"/>
      <c r="ANM49" s="1520"/>
      <c r="ANN49" s="2681"/>
      <c r="ANO49" s="1520"/>
      <c r="ANP49" s="2681"/>
      <c r="ANQ49" s="1520"/>
      <c r="ANR49" s="2681"/>
      <c r="ANS49" s="1520"/>
      <c r="ANT49" s="2681"/>
      <c r="ANU49" s="1520"/>
      <c r="ANV49" s="2681"/>
      <c r="ANW49" s="1520"/>
      <c r="ANX49" s="2681"/>
      <c r="ANY49" s="1520"/>
      <c r="ANZ49" s="2681"/>
      <c r="AOA49" s="1520"/>
      <c r="AOB49" s="2681"/>
      <c r="AOC49" s="1520"/>
      <c r="AOD49" s="2681"/>
      <c r="AOE49" s="1520"/>
      <c r="AOF49" s="2681"/>
      <c r="AOG49" s="1520"/>
      <c r="AOH49" s="2681"/>
      <c r="AOI49" s="1520"/>
      <c r="AOJ49" s="2681"/>
      <c r="AOK49" s="1520"/>
      <c r="AOL49" s="2681"/>
      <c r="AOM49" s="1520"/>
      <c r="AON49" s="2681"/>
      <c r="AOO49" s="1520"/>
      <c r="AOP49" s="2681"/>
      <c r="AOQ49" s="1520"/>
      <c r="AOR49" s="2681"/>
      <c r="AOS49" s="1520"/>
      <c r="AOT49" s="2681"/>
      <c r="AOU49" s="1520"/>
      <c r="AOV49" s="2681"/>
      <c r="AOW49" s="1520"/>
      <c r="AOX49" s="2681"/>
      <c r="AOY49" s="1520"/>
      <c r="AOZ49" s="2681"/>
      <c r="APA49" s="1520"/>
      <c r="APB49" s="2681"/>
      <c r="APC49" s="1520"/>
      <c r="APD49" s="2681"/>
      <c r="APE49" s="1520"/>
      <c r="APF49" s="2681"/>
      <c r="APG49" s="1520"/>
      <c r="APH49" s="2681"/>
      <c r="API49" s="1520"/>
      <c r="APJ49" s="2681"/>
      <c r="APK49" s="1520"/>
      <c r="APL49" s="2681"/>
      <c r="APM49" s="1520"/>
      <c r="APN49" s="2681"/>
      <c r="APO49" s="1520"/>
      <c r="APP49" s="2681"/>
      <c r="APQ49" s="1520"/>
      <c r="APR49" s="2681"/>
      <c r="APS49" s="1520"/>
      <c r="APT49" s="2681"/>
      <c r="APU49" s="1520"/>
      <c r="APV49" s="2681"/>
      <c r="APW49" s="1520"/>
      <c r="APX49" s="2681"/>
      <c r="APY49" s="1520"/>
      <c r="APZ49" s="2681"/>
      <c r="AQA49" s="1520"/>
      <c r="AQB49" s="2681"/>
      <c r="AQC49" s="1520"/>
      <c r="AQD49" s="2681"/>
      <c r="AQE49" s="1520"/>
      <c r="AQF49" s="2681"/>
      <c r="AQG49" s="1520"/>
      <c r="AQH49" s="2681"/>
      <c r="AQI49" s="1520"/>
      <c r="AQJ49" s="2681"/>
      <c r="AQK49" s="1520"/>
      <c r="AQL49" s="2681"/>
      <c r="AQM49" s="1520"/>
      <c r="AQN49" s="2681"/>
      <c r="AQO49" s="1520"/>
      <c r="AQP49" s="2681"/>
      <c r="AQQ49" s="1520"/>
      <c r="AQR49" s="2681"/>
      <c r="AQS49" s="1520"/>
      <c r="AQT49" s="2681"/>
      <c r="AQU49" s="1520"/>
      <c r="AQV49" s="2681"/>
      <c r="AQW49" s="1520"/>
      <c r="AQX49" s="2681"/>
      <c r="AQY49" s="1520"/>
      <c r="AQZ49" s="2681"/>
      <c r="ARA49" s="1520"/>
      <c r="ARB49" s="2681"/>
      <c r="ARC49" s="1520"/>
      <c r="ARD49" s="2681"/>
      <c r="ARE49" s="1520"/>
      <c r="ARF49" s="2681"/>
      <c r="ARG49" s="1520"/>
      <c r="ARH49" s="2681"/>
      <c r="ARI49" s="1520"/>
      <c r="ARJ49" s="2681"/>
      <c r="ARK49" s="1520"/>
      <c r="ARL49" s="2681"/>
      <c r="ARM49" s="1520"/>
      <c r="ARN49" s="2681"/>
      <c r="ARO49" s="1520"/>
      <c r="ARP49" s="2681"/>
      <c r="ARQ49" s="1520"/>
      <c r="ARR49" s="2681"/>
      <c r="ARS49" s="1520"/>
      <c r="ART49" s="2681"/>
      <c r="ARU49" s="1520"/>
      <c r="ARV49" s="2681"/>
      <c r="ARW49" s="1520"/>
      <c r="ARX49" s="2681"/>
      <c r="ARY49" s="1520"/>
      <c r="ARZ49" s="2681"/>
      <c r="ASA49" s="1520"/>
      <c r="ASB49" s="2681"/>
      <c r="ASC49" s="1520"/>
      <c r="ASD49" s="2681"/>
      <c r="ASE49" s="1520"/>
      <c r="ASF49" s="2681"/>
      <c r="ASG49" s="1520"/>
      <c r="ASH49" s="2681"/>
      <c r="ASI49" s="1520"/>
      <c r="ASJ49" s="2681"/>
      <c r="ASK49" s="1520"/>
      <c r="ASL49" s="2681"/>
      <c r="ASM49" s="1520"/>
      <c r="ASN49" s="2681"/>
      <c r="ASO49" s="1520"/>
      <c r="ASP49" s="2681"/>
      <c r="ASQ49" s="1520"/>
      <c r="ASR49" s="2681"/>
      <c r="ASS49" s="1520"/>
      <c r="AST49" s="2681"/>
      <c r="ASU49" s="1520"/>
      <c r="ASV49" s="2681"/>
      <c r="ASW49" s="1520"/>
      <c r="ASX49" s="2681"/>
      <c r="ASY49" s="1520"/>
      <c r="ASZ49" s="2681"/>
      <c r="ATA49" s="1520"/>
      <c r="ATB49" s="2681"/>
      <c r="ATC49" s="1520"/>
      <c r="ATD49" s="2681"/>
      <c r="ATE49" s="1520"/>
      <c r="ATF49" s="2681"/>
      <c r="ATG49" s="1520"/>
      <c r="ATH49" s="2681"/>
      <c r="ATI49" s="1520"/>
      <c r="ATJ49" s="2681"/>
      <c r="ATK49" s="1520"/>
      <c r="ATL49" s="2681"/>
      <c r="ATM49" s="1520"/>
      <c r="ATN49" s="2681"/>
      <c r="ATO49" s="1520"/>
      <c r="ATP49" s="2681"/>
      <c r="ATQ49" s="1520"/>
      <c r="ATR49" s="2681"/>
      <c r="ATS49" s="1520"/>
      <c r="ATT49" s="2681"/>
      <c r="ATU49" s="1520"/>
      <c r="ATV49" s="2681"/>
      <c r="ATW49" s="1520"/>
      <c r="ATX49" s="2681"/>
      <c r="ATY49" s="1520"/>
      <c r="ATZ49" s="2681"/>
      <c r="AUA49" s="1520"/>
      <c r="AUB49" s="2681"/>
      <c r="AUC49" s="1520"/>
      <c r="AUD49" s="2681"/>
      <c r="AUE49" s="1520"/>
      <c r="AUF49" s="2681"/>
      <c r="AUG49" s="1520"/>
      <c r="AUH49" s="2681"/>
      <c r="AUI49" s="1520"/>
      <c r="AUJ49" s="2681"/>
      <c r="AUK49" s="1520"/>
      <c r="AUL49" s="2681"/>
      <c r="AUM49" s="1520"/>
      <c r="AUN49" s="2681"/>
      <c r="AUO49" s="1520"/>
      <c r="AUP49" s="2681"/>
      <c r="AUQ49" s="1520"/>
      <c r="AUR49" s="2681"/>
      <c r="AUS49" s="1520"/>
      <c r="AUT49" s="2681"/>
      <c r="AUU49" s="1520"/>
      <c r="AUV49" s="2681"/>
      <c r="AUW49" s="1520"/>
      <c r="AUX49" s="2681"/>
      <c r="AUY49" s="1520"/>
      <c r="AUZ49" s="2681"/>
      <c r="AVA49" s="1520"/>
      <c r="AVB49" s="2681"/>
      <c r="AVC49" s="1520"/>
      <c r="AVD49" s="2681"/>
      <c r="AVE49" s="1520"/>
      <c r="AVF49" s="2681"/>
      <c r="AVG49" s="1520"/>
      <c r="AVH49" s="2681"/>
      <c r="AVI49" s="1520"/>
      <c r="AVJ49" s="2681"/>
      <c r="AVK49" s="1520"/>
      <c r="AVL49" s="2681"/>
      <c r="AVM49" s="1520"/>
      <c r="AVN49" s="2681"/>
      <c r="AVO49" s="1520"/>
      <c r="AVP49" s="2681"/>
      <c r="AVQ49" s="1520"/>
      <c r="AVR49" s="2681"/>
      <c r="AVS49" s="1520"/>
      <c r="AVT49" s="2681"/>
      <c r="AVU49" s="1520"/>
      <c r="AVV49" s="2681"/>
      <c r="AVW49" s="1520"/>
      <c r="AVX49" s="2681"/>
      <c r="AVY49" s="1520"/>
      <c r="AVZ49" s="2681"/>
      <c r="AWA49" s="1520"/>
      <c r="AWB49" s="2681"/>
      <c r="AWC49" s="1520"/>
      <c r="AWD49" s="2681"/>
      <c r="AWE49" s="1520"/>
      <c r="AWF49" s="2681"/>
      <c r="AWG49" s="1520"/>
      <c r="AWH49" s="2681"/>
      <c r="AWI49" s="1520"/>
      <c r="AWJ49" s="2681"/>
      <c r="AWK49" s="1520"/>
      <c r="AWL49" s="2681"/>
      <c r="AWM49" s="1520"/>
      <c r="AWN49" s="2681"/>
      <c r="AWO49" s="1520"/>
      <c r="AWP49" s="2681"/>
      <c r="AWQ49" s="1520"/>
      <c r="AWR49" s="2681"/>
      <c r="AWS49" s="1520"/>
      <c r="AWT49" s="2681"/>
      <c r="AWU49" s="1520"/>
      <c r="AWV49" s="2681"/>
      <c r="AWW49" s="1520"/>
      <c r="AWX49" s="2681"/>
      <c r="AWY49" s="1520"/>
      <c r="AWZ49" s="2681"/>
      <c r="AXA49" s="1520"/>
      <c r="AXB49" s="2681"/>
      <c r="AXC49" s="1520"/>
      <c r="AXD49" s="2681"/>
      <c r="AXE49" s="1520"/>
      <c r="AXF49" s="2681"/>
      <c r="AXG49" s="1520"/>
      <c r="AXH49" s="2681"/>
      <c r="AXI49" s="1520"/>
      <c r="AXJ49" s="2681"/>
      <c r="AXK49" s="1520"/>
      <c r="AXL49" s="2681"/>
      <c r="AXM49" s="1520"/>
      <c r="AXN49" s="2681"/>
      <c r="AXO49" s="1520"/>
      <c r="AXP49" s="2681"/>
      <c r="AXQ49" s="1520"/>
      <c r="AXR49" s="2681"/>
      <c r="AXS49" s="1520"/>
      <c r="AXT49" s="2681"/>
      <c r="AXU49" s="1520"/>
      <c r="AXV49" s="2681"/>
      <c r="AXW49" s="1520"/>
      <c r="AXX49" s="2681"/>
      <c r="AXY49" s="1520"/>
      <c r="AXZ49" s="2681"/>
      <c r="AYA49" s="1520"/>
      <c r="AYB49" s="2681"/>
      <c r="AYC49" s="1520"/>
      <c r="AYD49" s="2681"/>
      <c r="AYE49" s="1520"/>
      <c r="AYF49" s="2681"/>
      <c r="AYG49" s="1520"/>
      <c r="AYH49" s="2681"/>
      <c r="AYI49" s="1520"/>
      <c r="AYJ49" s="2681"/>
      <c r="AYK49" s="1520"/>
      <c r="AYL49" s="2681"/>
      <c r="AYM49" s="1520"/>
      <c r="AYN49" s="2681"/>
      <c r="AYO49" s="1520"/>
      <c r="AYP49" s="2681"/>
      <c r="AYQ49" s="1520"/>
      <c r="AYR49" s="2681"/>
      <c r="AYS49" s="1520"/>
      <c r="AYT49" s="2681"/>
      <c r="AYU49" s="1520"/>
      <c r="AYV49" s="2681"/>
      <c r="AYW49" s="1520"/>
      <c r="AYX49" s="2681"/>
      <c r="AYY49" s="1520"/>
      <c r="AYZ49" s="2681"/>
      <c r="AZA49" s="1520"/>
      <c r="AZB49" s="2681"/>
      <c r="AZC49" s="1520"/>
      <c r="AZD49" s="2681"/>
      <c r="AZE49" s="1520"/>
      <c r="AZF49" s="2681"/>
      <c r="AZG49" s="1520"/>
      <c r="AZH49" s="2681"/>
      <c r="AZI49" s="1520"/>
      <c r="AZJ49" s="2681"/>
      <c r="AZK49" s="1520"/>
      <c r="AZL49" s="2681"/>
      <c r="AZM49" s="1520"/>
      <c r="AZN49" s="2681"/>
      <c r="AZO49" s="1520"/>
      <c r="AZP49" s="2681"/>
      <c r="AZQ49" s="1520"/>
      <c r="AZR49" s="2681"/>
      <c r="AZS49" s="1520"/>
      <c r="AZT49" s="2681"/>
      <c r="AZU49" s="1520"/>
      <c r="AZV49" s="2681"/>
      <c r="AZW49" s="1520"/>
      <c r="AZX49" s="2681"/>
      <c r="AZY49" s="1520"/>
      <c r="AZZ49" s="2681"/>
      <c r="BAA49" s="1520"/>
      <c r="BAB49" s="2681"/>
      <c r="BAC49" s="1520"/>
      <c r="BAD49" s="2681"/>
      <c r="BAE49" s="1520"/>
      <c r="BAF49" s="2681"/>
      <c r="BAG49" s="1520"/>
      <c r="BAH49" s="2681"/>
      <c r="BAI49" s="1520"/>
      <c r="BAJ49" s="2681"/>
      <c r="BAK49" s="1520"/>
      <c r="BAL49" s="2681"/>
      <c r="BAM49" s="1520"/>
      <c r="BAN49" s="2681"/>
      <c r="BAO49" s="1520"/>
      <c r="BAP49" s="2681"/>
      <c r="BAQ49" s="1520"/>
      <c r="BAR49" s="2681"/>
      <c r="BAS49" s="1520"/>
      <c r="BAT49" s="2681"/>
      <c r="BAU49" s="1520"/>
      <c r="BAV49" s="2681"/>
      <c r="BAW49" s="1520"/>
      <c r="BAX49" s="2681"/>
      <c r="BAY49" s="1520"/>
      <c r="BAZ49" s="2681"/>
      <c r="BBA49" s="1520"/>
      <c r="BBB49" s="2681"/>
      <c r="BBC49" s="1520"/>
      <c r="BBD49" s="2681"/>
      <c r="BBE49" s="1520"/>
      <c r="BBF49" s="2681"/>
      <c r="BBG49" s="1520"/>
      <c r="BBH49" s="2681"/>
      <c r="BBI49" s="1520"/>
      <c r="BBJ49" s="2681"/>
      <c r="BBK49" s="1520"/>
      <c r="BBL49" s="2681"/>
      <c r="BBM49" s="1520"/>
      <c r="BBN49" s="2681"/>
      <c r="BBO49" s="1520"/>
      <c r="BBP49" s="2681"/>
      <c r="BBQ49" s="1520"/>
      <c r="BBR49" s="2681"/>
      <c r="BBS49" s="1520"/>
      <c r="BBT49" s="2681"/>
      <c r="BBU49" s="1520"/>
      <c r="BBV49" s="2681"/>
      <c r="BBW49" s="1520"/>
      <c r="BBX49" s="2681"/>
      <c r="BBY49" s="1520"/>
      <c r="BBZ49" s="2681"/>
      <c r="BCA49" s="1520"/>
      <c r="BCB49" s="2681"/>
      <c r="BCC49" s="1520"/>
      <c r="BCD49" s="2681"/>
      <c r="BCE49" s="1520"/>
      <c r="BCF49" s="2681"/>
      <c r="BCG49" s="1520"/>
      <c r="BCH49" s="2681"/>
      <c r="BCI49" s="1520"/>
      <c r="BCJ49" s="2681"/>
      <c r="BCK49" s="1520"/>
      <c r="BCL49" s="2681"/>
      <c r="BCM49" s="1520"/>
      <c r="BCN49" s="2681"/>
      <c r="BCO49" s="1520"/>
      <c r="BCP49" s="2681"/>
      <c r="BCQ49" s="1520"/>
      <c r="BCR49" s="2681"/>
      <c r="BCS49" s="1520"/>
      <c r="BCT49" s="2681"/>
      <c r="BCU49" s="1520"/>
      <c r="BCV49" s="2681"/>
      <c r="BCW49" s="1520"/>
      <c r="BCX49" s="2681"/>
      <c r="BCY49" s="1520"/>
      <c r="BCZ49" s="2681"/>
      <c r="BDA49" s="1520"/>
      <c r="BDB49" s="2681"/>
      <c r="BDC49" s="1520"/>
      <c r="BDD49" s="2681"/>
      <c r="BDE49" s="1520"/>
      <c r="BDF49" s="2681"/>
      <c r="BDG49" s="1520"/>
      <c r="BDH49" s="2681"/>
      <c r="BDI49" s="1520"/>
      <c r="BDJ49" s="2681"/>
      <c r="BDK49" s="1520"/>
      <c r="BDL49" s="2681"/>
      <c r="BDM49" s="1520"/>
      <c r="BDN49" s="2681"/>
      <c r="BDO49" s="1520"/>
      <c r="BDP49" s="2681"/>
      <c r="BDQ49" s="1520"/>
      <c r="BDR49" s="2681"/>
      <c r="BDS49" s="1520"/>
      <c r="BDT49" s="2681"/>
      <c r="BDU49" s="1520"/>
      <c r="BDV49" s="2681"/>
      <c r="BDW49" s="1520"/>
      <c r="BDX49" s="2681"/>
      <c r="BDY49" s="1520"/>
      <c r="BDZ49" s="2681"/>
      <c r="BEA49" s="1520"/>
      <c r="BEB49" s="2681"/>
      <c r="BEC49" s="1520"/>
      <c r="BED49" s="2681"/>
      <c r="BEE49" s="1520"/>
      <c r="BEF49" s="2681"/>
      <c r="BEG49" s="1520"/>
      <c r="BEH49" s="2681"/>
      <c r="BEI49" s="1520"/>
      <c r="BEJ49" s="2681"/>
      <c r="BEK49" s="1520"/>
      <c r="BEL49" s="2681"/>
      <c r="BEM49" s="1520"/>
      <c r="BEN49" s="2681"/>
      <c r="BEO49" s="1520"/>
      <c r="BEP49" s="2681"/>
      <c r="BEQ49" s="1520"/>
      <c r="BER49" s="2681"/>
      <c r="BES49" s="1520"/>
      <c r="BET49" s="2681"/>
      <c r="BEU49" s="1520"/>
      <c r="BEV49" s="2681"/>
      <c r="BEW49" s="1520"/>
      <c r="BEX49" s="2681"/>
      <c r="BEY49" s="1520"/>
      <c r="BEZ49" s="2681"/>
      <c r="BFA49" s="1520"/>
      <c r="BFB49" s="2681"/>
      <c r="BFC49" s="1520"/>
      <c r="BFD49" s="2681"/>
      <c r="BFE49" s="1520"/>
      <c r="BFF49" s="2681"/>
      <c r="BFG49" s="1520"/>
      <c r="BFH49" s="2681"/>
      <c r="BFI49" s="1520"/>
      <c r="BFJ49" s="2681"/>
      <c r="BFK49" s="1520"/>
      <c r="BFL49" s="2681"/>
      <c r="BFM49" s="1520"/>
      <c r="BFN49" s="2681"/>
      <c r="BFO49" s="1520"/>
      <c r="BFP49" s="2681"/>
      <c r="BFQ49" s="1520"/>
      <c r="BFR49" s="2681"/>
      <c r="BFS49" s="1520"/>
      <c r="BFT49" s="2681"/>
      <c r="BFU49" s="1520"/>
      <c r="BFV49" s="2681"/>
      <c r="BFW49" s="1520"/>
      <c r="BFX49" s="2681"/>
      <c r="BFY49" s="1520"/>
      <c r="BFZ49" s="2681"/>
      <c r="BGA49" s="1520"/>
      <c r="BGB49" s="2681"/>
      <c r="BGC49" s="1520"/>
      <c r="BGD49" s="2681"/>
      <c r="BGE49" s="1520"/>
      <c r="BGF49" s="2681"/>
      <c r="BGG49" s="1520"/>
      <c r="BGH49" s="2681"/>
      <c r="BGI49" s="1520"/>
      <c r="BGJ49" s="2681"/>
      <c r="BGK49" s="1520"/>
      <c r="BGL49" s="2681"/>
      <c r="BGM49" s="1520"/>
      <c r="BGN49" s="2681"/>
      <c r="BGO49" s="1520"/>
      <c r="BGP49" s="2681"/>
      <c r="BGQ49" s="1520"/>
      <c r="BGR49" s="2681"/>
      <c r="BGS49" s="1520"/>
      <c r="BGT49" s="2681"/>
      <c r="BGU49" s="1520"/>
      <c r="BGV49" s="2681"/>
      <c r="BGW49" s="1520"/>
      <c r="BGX49" s="2681"/>
      <c r="BGY49" s="1520"/>
      <c r="BGZ49" s="2681"/>
      <c r="BHA49" s="1520"/>
      <c r="BHB49" s="2681"/>
      <c r="BHC49" s="1520"/>
      <c r="BHD49" s="2681"/>
      <c r="BHE49" s="1520"/>
      <c r="BHF49" s="2681"/>
      <c r="BHG49" s="1520"/>
      <c r="BHH49" s="2681"/>
      <c r="BHI49" s="1520"/>
      <c r="BHJ49" s="2681"/>
      <c r="BHK49" s="1520"/>
      <c r="BHL49" s="2681"/>
      <c r="BHM49" s="1520"/>
      <c r="BHN49" s="2681"/>
      <c r="BHO49" s="1520"/>
      <c r="BHP49" s="2681"/>
      <c r="BHQ49" s="1520"/>
      <c r="BHR49" s="2681"/>
      <c r="BHS49" s="1520"/>
      <c r="BHT49" s="2681"/>
      <c r="BHU49" s="1520"/>
      <c r="BHV49" s="2681"/>
      <c r="BHW49" s="1520"/>
      <c r="BHX49" s="2681"/>
      <c r="BHY49" s="1520"/>
      <c r="BHZ49" s="2681"/>
      <c r="BIA49" s="1520"/>
      <c r="BIB49" s="2681"/>
      <c r="BIC49" s="1520"/>
      <c r="BID49" s="2681"/>
      <c r="BIE49" s="1520"/>
      <c r="BIF49" s="2681"/>
      <c r="BIG49" s="1520"/>
      <c r="BIH49" s="2681"/>
      <c r="BII49" s="1520"/>
      <c r="BIJ49" s="2681"/>
      <c r="BIK49" s="1520"/>
      <c r="BIL49" s="2681"/>
      <c r="BIM49" s="1520"/>
      <c r="BIN49" s="2681"/>
      <c r="BIO49" s="1520"/>
      <c r="BIP49" s="2681"/>
      <c r="BIQ49" s="1520"/>
      <c r="BIR49" s="2681"/>
      <c r="BIS49" s="1520"/>
      <c r="BIT49" s="2681"/>
      <c r="BIU49" s="1520"/>
      <c r="BIV49" s="2681"/>
      <c r="BIW49" s="1520"/>
      <c r="BIX49" s="2681"/>
      <c r="BIY49" s="1520"/>
      <c r="BIZ49" s="2681"/>
      <c r="BJA49" s="1520"/>
      <c r="BJB49" s="2681"/>
      <c r="BJC49" s="1520"/>
      <c r="BJD49" s="2681"/>
      <c r="BJE49" s="1520"/>
      <c r="BJF49" s="2681"/>
      <c r="BJG49" s="1520"/>
      <c r="BJH49" s="2681"/>
      <c r="BJI49" s="1520"/>
      <c r="BJJ49" s="2681"/>
      <c r="BJK49" s="1520"/>
      <c r="BJL49" s="2681"/>
      <c r="BJM49" s="1520"/>
      <c r="BJN49" s="2681"/>
      <c r="BJO49" s="1520"/>
      <c r="BJP49" s="2681"/>
      <c r="BJQ49" s="1520"/>
      <c r="BJR49" s="2681"/>
      <c r="BJS49" s="1520"/>
      <c r="BJT49" s="2681"/>
      <c r="BJU49" s="1520"/>
      <c r="BJV49" s="2681"/>
      <c r="BJW49" s="1520"/>
      <c r="BJX49" s="2681"/>
      <c r="BJY49" s="1520"/>
      <c r="BJZ49" s="2681"/>
      <c r="BKA49" s="1520"/>
      <c r="BKB49" s="2681"/>
      <c r="BKC49" s="1520"/>
      <c r="BKD49" s="2681"/>
      <c r="BKE49" s="1520"/>
      <c r="BKF49" s="2681"/>
      <c r="BKG49" s="1520"/>
      <c r="BKH49" s="2681"/>
      <c r="BKI49" s="1520"/>
      <c r="BKJ49" s="2681"/>
      <c r="BKK49" s="1520"/>
      <c r="BKL49" s="2681"/>
      <c r="BKM49" s="1520"/>
      <c r="BKN49" s="2681"/>
      <c r="BKO49" s="1520"/>
      <c r="BKP49" s="2681"/>
      <c r="BKQ49" s="1520"/>
      <c r="BKR49" s="2681"/>
      <c r="BKS49" s="1520"/>
      <c r="BKT49" s="2681"/>
      <c r="BKU49" s="1520"/>
      <c r="BKV49" s="2681"/>
      <c r="BKW49" s="1520"/>
      <c r="BKX49" s="2681"/>
      <c r="BKY49" s="1520"/>
      <c r="BKZ49" s="2681"/>
      <c r="BLA49" s="1520"/>
      <c r="BLB49" s="2681"/>
      <c r="BLC49" s="1520"/>
      <c r="BLD49" s="2681"/>
      <c r="BLE49" s="1520"/>
      <c r="BLF49" s="2681"/>
      <c r="BLG49" s="1520"/>
      <c r="BLH49" s="2681"/>
      <c r="BLI49" s="1520"/>
      <c r="BLJ49" s="2681"/>
      <c r="BLK49" s="1520"/>
      <c r="BLL49" s="2681"/>
      <c r="BLM49" s="1520"/>
      <c r="BLN49" s="2681"/>
      <c r="BLO49" s="1520"/>
      <c r="BLP49" s="2681"/>
      <c r="BLQ49" s="1520"/>
      <c r="BLR49" s="2681"/>
      <c r="BLS49" s="1520"/>
      <c r="BLT49" s="2681"/>
      <c r="BLU49" s="1520"/>
      <c r="BLV49" s="2681"/>
      <c r="BLW49" s="1520"/>
      <c r="BLX49" s="2681"/>
      <c r="BLY49" s="1520"/>
      <c r="BLZ49" s="2681"/>
      <c r="BMA49" s="1520"/>
      <c r="BMB49" s="2681"/>
      <c r="BMC49" s="1520"/>
      <c r="BMD49" s="2681"/>
      <c r="BME49" s="1520"/>
      <c r="BMF49" s="2681"/>
      <c r="BMG49" s="1520"/>
      <c r="BMH49" s="2681"/>
      <c r="BMI49" s="1520"/>
      <c r="BMJ49" s="2681"/>
      <c r="BMK49" s="1520"/>
      <c r="BML49" s="2681"/>
      <c r="BMM49" s="1520"/>
      <c r="BMN49" s="2681"/>
      <c r="BMO49" s="1520"/>
      <c r="BMP49" s="2681"/>
      <c r="BMQ49" s="1520"/>
      <c r="BMR49" s="2681"/>
      <c r="BMS49" s="1520"/>
      <c r="BMT49" s="2681"/>
      <c r="BMU49" s="1520"/>
      <c r="BMV49" s="2681"/>
      <c r="BMW49" s="1520"/>
      <c r="BMX49" s="2681"/>
      <c r="BMY49" s="1520"/>
      <c r="BMZ49" s="2681"/>
      <c r="BNA49" s="1520"/>
      <c r="BNB49" s="2681"/>
      <c r="BNC49" s="1520"/>
      <c r="BND49" s="2681"/>
      <c r="BNE49" s="1520"/>
      <c r="BNF49" s="2681"/>
      <c r="BNG49" s="1520"/>
      <c r="BNH49" s="2681"/>
      <c r="BNI49" s="1520"/>
      <c r="BNJ49" s="2681"/>
      <c r="BNK49" s="1520"/>
      <c r="BNL49" s="2681"/>
      <c r="BNM49" s="1520"/>
      <c r="BNN49" s="2681"/>
      <c r="BNO49" s="1520"/>
      <c r="BNP49" s="2681"/>
      <c r="BNQ49" s="1520"/>
      <c r="BNR49" s="2681"/>
      <c r="BNS49" s="1520"/>
      <c r="BNT49" s="2681"/>
      <c r="BNU49" s="1520"/>
      <c r="BNV49" s="2681"/>
      <c r="BNW49" s="1520"/>
      <c r="BNX49" s="2681"/>
      <c r="BNY49" s="1520"/>
      <c r="BNZ49" s="2681"/>
      <c r="BOA49" s="1520"/>
      <c r="BOB49" s="2681"/>
      <c r="BOC49" s="1520"/>
      <c r="BOD49" s="2681"/>
      <c r="BOE49" s="1520"/>
      <c r="BOF49" s="2681"/>
      <c r="BOG49" s="1520"/>
      <c r="BOH49" s="2681"/>
      <c r="BOI49" s="1520"/>
      <c r="BOJ49" s="2681"/>
      <c r="BOK49" s="1520"/>
      <c r="BOL49" s="2681"/>
      <c r="BOM49" s="1520"/>
      <c r="BON49" s="2681"/>
      <c r="BOO49" s="1520"/>
      <c r="BOP49" s="2681"/>
      <c r="BOQ49" s="1520"/>
      <c r="BOR49" s="2681"/>
      <c r="BOS49" s="1520"/>
      <c r="BOT49" s="2681"/>
      <c r="BOU49" s="1520"/>
      <c r="BOV49" s="2681"/>
      <c r="BOW49" s="1520"/>
      <c r="BOX49" s="2681"/>
      <c r="BOY49" s="1520"/>
      <c r="BOZ49" s="2681"/>
      <c r="BPA49" s="1520"/>
      <c r="BPB49" s="2681"/>
      <c r="BPC49" s="1520"/>
      <c r="BPD49" s="2681"/>
      <c r="BPE49" s="1520"/>
      <c r="BPF49" s="2681"/>
      <c r="BPG49" s="1520"/>
      <c r="BPH49" s="2681"/>
      <c r="BPI49" s="1520"/>
      <c r="BPJ49" s="2681"/>
      <c r="BPK49" s="1520"/>
      <c r="BPL49" s="2681"/>
      <c r="BPM49" s="1520"/>
      <c r="BPN49" s="2681"/>
      <c r="BPO49" s="1520"/>
      <c r="BPP49" s="2681"/>
      <c r="BPQ49" s="1520"/>
      <c r="BPR49" s="2681"/>
      <c r="BPS49" s="1520"/>
      <c r="BPT49" s="2681"/>
      <c r="BPU49" s="1520"/>
      <c r="BPV49" s="2681"/>
      <c r="BPW49" s="1520"/>
      <c r="BPX49" s="2681"/>
      <c r="BPY49" s="1520"/>
      <c r="BPZ49" s="2681"/>
      <c r="BQA49" s="1520"/>
      <c r="BQB49" s="2681"/>
      <c r="BQC49" s="1520"/>
      <c r="BQD49" s="2681"/>
      <c r="BQE49" s="1520"/>
      <c r="BQF49" s="2681"/>
      <c r="BQG49" s="1520"/>
      <c r="BQH49" s="2681"/>
      <c r="BQI49" s="1520"/>
      <c r="BQJ49" s="2681"/>
      <c r="BQK49" s="1520"/>
      <c r="BQL49" s="2681"/>
      <c r="BQM49" s="1520"/>
      <c r="BQN49" s="2681"/>
      <c r="BQO49" s="1520"/>
      <c r="BQP49" s="2681"/>
      <c r="BQQ49" s="1520"/>
      <c r="BQR49" s="2681"/>
      <c r="BQS49" s="1520"/>
      <c r="BQT49" s="2681"/>
      <c r="BQU49" s="1520"/>
      <c r="BQV49" s="2681"/>
      <c r="BQW49" s="1520"/>
      <c r="BQX49" s="2681"/>
      <c r="BQY49" s="1520"/>
      <c r="BQZ49" s="2681"/>
      <c r="BRA49" s="1520"/>
      <c r="BRB49" s="2681"/>
      <c r="BRC49" s="1520"/>
      <c r="BRD49" s="2681"/>
      <c r="BRE49" s="1520"/>
      <c r="BRF49" s="2681"/>
      <c r="BRG49" s="1520"/>
      <c r="BRH49" s="2681"/>
      <c r="BRI49" s="1520"/>
      <c r="BRJ49" s="2681"/>
      <c r="BRK49" s="1520"/>
      <c r="BRL49" s="2681"/>
      <c r="BRM49" s="1520"/>
      <c r="BRN49" s="2681"/>
      <c r="BRO49" s="1520"/>
      <c r="BRP49" s="2681"/>
      <c r="BRQ49" s="1520"/>
      <c r="BRR49" s="2681"/>
      <c r="BRS49" s="1520"/>
      <c r="BRT49" s="2681"/>
      <c r="BRU49" s="1520"/>
      <c r="BRV49" s="2681"/>
      <c r="BRW49" s="1520"/>
      <c r="BRX49" s="2681"/>
      <c r="BRY49" s="1520"/>
      <c r="BRZ49" s="2681"/>
      <c r="BSA49" s="1520"/>
      <c r="BSB49" s="2681"/>
      <c r="BSC49" s="1520"/>
      <c r="BSD49" s="2681"/>
      <c r="BSE49" s="1520"/>
      <c r="BSF49" s="2681"/>
      <c r="BSG49" s="1520"/>
      <c r="BSH49" s="2681"/>
      <c r="BSI49" s="1520"/>
      <c r="BSJ49" s="2681"/>
      <c r="BSK49" s="1520"/>
      <c r="BSL49" s="2681"/>
      <c r="BSM49" s="1520"/>
      <c r="BSN49" s="2681"/>
      <c r="BSO49" s="1520"/>
      <c r="BSP49" s="2681"/>
      <c r="BSQ49" s="1520"/>
      <c r="BSR49" s="2681"/>
      <c r="BSS49" s="1520"/>
      <c r="BST49" s="2681"/>
      <c r="BSU49" s="1520"/>
      <c r="BSV49" s="2681"/>
      <c r="BSW49" s="1520"/>
      <c r="BSX49" s="2681"/>
      <c r="BSY49" s="1520"/>
      <c r="BSZ49" s="2681"/>
      <c r="BTA49" s="1520"/>
      <c r="BTB49" s="2681"/>
      <c r="BTC49" s="1520"/>
      <c r="BTD49" s="2681"/>
      <c r="BTE49" s="1520"/>
      <c r="BTF49" s="2681"/>
      <c r="BTG49" s="1520"/>
      <c r="BTH49" s="2681"/>
      <c r="BTI49" s="1520"/>
      <c r="BTJ49" s="2681"/>
      <c r="BTK49" s="1520"/>
      <c r="BTL49" s="2681"/>
      <c r="BTM49" s="1520"/>
      <c r="BTN49" s="2681"/>
      <c r="BTO49" s="1520"/>
      <c r="BTP49" s="2681"/>
      <c r="BTQ49" s="1520"/>
      <c r="BTR49" s="2681"/>
      <c r="BTS49" s="1520"/>
      <c r="BTT49" s="2681"/>
      <c r="BTU49" s="1520"/>
      <c r="BTV49" s="2681"/>
      <c r="BTW49" s="1520"/>
      <c r="BTX49" s="2681"/>
      <c r="BTY49" s="1520"/>
      <c r="BTZ49" s="2681"/>
      <c r="BUA49" s="1520"/>
      <c r="BUB49" s="2681"/>
      <c r="BUC49" s="1520"/>
      <c r="BUD49" s="2681"/>
      <c r="BUE49" s="1520"/>
      <c r="BUF49" s="2681"/>
      <c r="BUG49" s="1520"/>
      <c r="BUH49" s="2681"/>
      <c r="BUI49" s="1520"/>
      <c r="BUJ49" s="2681"/>
      <c r="BUK49" s="1520"/>
      <c r="BUL49" s="2681"/>
      <c r="BUM49" s="1520"/>
      <c r="BUN49" s="2681"/>
      <c r="BUO49" s="1520"/>
      <c r="BUP49" s="2681"/>
      <c r="BUQ49" s="1520"/>
      <c r="BUR49" s="2681"/>
      <c r="BUS49" s="1520"/>
      <c r="BUT49" s="2681"/>
      <c r="BUU49" s="1520"/>
      <c r="BUV49" s="2681"/>
      <c r="BUW49" s="1520"/>
      <c r="BUX49" s="2681"/>
      <c r="BUY49" s="1520"/>
      <c r="BUZ49" s="2681"/>
      <c r="BVA49" s="1520"/>
      <c r="BVB49" s="2681"/>
      <c r="BVC49" s="1520"/>
      <c r="BVD49" s="2681"/>
      <c r="BVE49" s="1520"/>
      <c r="BVF49" s="2681"/>
      <c r="BVG49" s="1520"/>
      <c r="BVH49" s="2681"/>
      <c r="BVI49" s="1520"/>
      <c r="BVJ49" s="2681"/>
      <c r="BVK49" s="1520"/>
      <c r="BVL49" s="2681"/>
      <c r="BVM49" s="1520"/>
      <c r="BVN49" s="2681"/>
      <c r="BVO49" s="1520"/>
      <c r="BVP49" s="2681"/>
      <c r="BVQ49" s="1520"/>
      <c r="BVR49" s="2681"/>
      <c r="BVS49" s="1520"/>
      <c r="BVT49" s="2681"/>
      <c r="BVU49" s="1520"/>
      <c r="BVV49" s="2681"/>
      <c r="BVW49" s="1520"/>
      <c r="BVX49" s="2681"/>
      <c r="BVY49" s="1520"/>
      <c r="BVZ49" s="2681"/>
      <c r="BWA49" s="1520"/>
      <c r="BWB49" s="2681"/>
      <c r="BWC49" s="1520"/>
      <c r="BWD49" s="2681"/>
      <c r="BWE49" s="1520"/>
      <c r="BWF49" s="2681"/>
      <c r="BWG49" s="1520"/>
      <c r="BWH49" s="2681"/>
      <c r="BWI49" s="1520"/>
      <c r="BWJ49" s="2681"/>
      <c r="BWK49" s="1520"/>
      <c r="BWL49" s="2681"/>
      <c r="BWM49" s="1520"/>
      <c r="BWN49" s="2681"/>
      <c r="BWO49" s="1520"/>
      <c r="BWP49" s="2681"/>
      <c r="BWQ49" s="1520"/>
      <c r="BWR49" s="2681"/>
      <c r="BWS49" s="1520"/>
      <c r="BWT49" s="2681"/>
      <c r="BWU49" s="1520"/>
      <c r="BWV49" s="2681"/>
      <c r="BWW49" s="1520"/>
      <c r="BWX49" s="2681"/>
      <c r="BWY49" s="1520"/>
      <c r="BWZ49" s="2681"/>
      <c r="BXA49" s="1520"/>
      <c r="BXB49" s="2681"/>
      <c r="BXC49" s="1520"/>
      <c r="BXD49" s="2681"/>
      <c r="BXE49" s="1520"/>
      <c r="BXF49" s="2681"/>
      <c r="BXG49" s="1520"/>
      <c r="BXH49" s="2681"/>
      <c r="BXI49" s="1520"/>
      <c r="BXJ49" s="2681"/>
      <c r="BXK49" s="1520"/>
      <c r="BXL49" s="2681"/>
      <c r="BXM49" s="1520"/>
      <c r="BXN49" s="2681"/>
      <c r="BXO49" s="1520"/>
      <c r="BXP49" s="2681"/>
      <c r="BXQ49" s="1520"/>
      <c r="BXR49" s="2681"/>
      <c r="BXS49" s="1520"/>
      <c r="BXT49" s="2681"/>
      <c r="BXU49" s="1520"/>
      <c r="BXV49" s="2681"/>
      <c r="BXW49" s="1520"/>
      <c r="BXX49" s="2681"/>
      <c r="BXY49" s="1520"/>
      <c r="BXZ49" s="2681"/>
      <c r="BYA49" s="1520"/>
      <c r="BYB49" s="2681"/>
      <c r="BYC49" s="1520"/>
      <c r="BYD49" s="2681"/>
      <c r="BYE49" s="1520"/>
      <c r="BYF49" s="2681"/>
      <c r="BYG49" s="1520"/>
      <c r="BYH49" s="2681"/>
      <c r="BYI49" s="1520"/>
      <c r="BYJ49" s="2681"/>
      <c r="BYK49" s="1520"/>
      <c r="BYL49" s="2681"/>
      <c r="BYM49" s="1520"/>
      <c r="BYN49" s="2681"/>
      <c r="BYO49" s="1520"/>
      <c r="BYP49" s="2681"/>
      <c r="BYQ49" s="1520"/>
      <c r="BYR49" s="2681"/>
      <c r="BYS49" s="1520"/>
      <c r="BYT49" s="2681"/>
      <c r="BYU49" s="1520"/>
      <c r="BYV49" s="2681"/>
      <c r="BYW49" s="1520"/>
      <c r="BYX49" s="2681"/>
      <c r="BYY49" s="1520"/>
      <c r="BYZ49" s="2681"/>
      <c r="BZA49" s="1520"/>
      <c r="BZB49" s="2681"/>
      <c r="BZC49" s="1520"/>
      <c r="BZD49" s="2681"/>
      <c r="BZE49" s="1520"/>
      <c r="BZF49" s="2681"/>
      <c r="BZG49" s="1520"/>
      <c r="BZH49" s="2681"/>
      <c r="BZI49" s="1520"/>
      <c r="BZJ49" s="2681"/>
      <c r="BZK49" s="1520"/>
      <c r="BZL49" s="2681"/>
      <c r="BZM49" s="1520"/>
      <c r="BZN49" s="2681"/>
      <c r="BZO49" s="1520"/>
      <c r="BZP49" s="2681"/>
      <c r="BZQ49" s="1520"/>
      <c r="BZR49" s="2681"/>
      <c r="BZS49" s="1520"/>
      <c r="BZT49" s="2681"/>
      <c r="BZU49" s="1520"/>
      <c r="BZV49" s="2681"/>
      <c r="BZW49" s="1520"/>
      <c r="BZX49" s="2681"/>
      <c r="BZY49" s="1520"/>
      <c r="BZZ49" s="2681"/>
      <c r="CAA49" s="1520"/>
      <c r="CAB49" s="2681"/>
      <c r="CAC49" s="1520"/>
      <c r="CAD49" s="2681"/>
      <c r="CAE49" s="1520"/>
      <c r="CAF49" s="2681"/>
      <c r="CAG49" s="1520"/>
      <c r="CAH49" s="2681"/>
      <c r="CAI49" s="1520"/>
      <c r="CAJ49" s="2681"/>
      <c r="CAK49" s="1520"/>
      <c r="CAL49" s="2681"/>
      <c r="CAM49" s="1520"/>
      <c r="CAN49" s="2681"/>
      <c r="CAO49" s="1520"/>
      <c r="CAP49" s="2681"/>
      <c r="CAQ49" s="1520"/>
      <c r="CAR49" s="2681"/>
      <c r="CAS49" s="1520"/>
      <c r="CAT49" s="2681"/>
      <c r="CAU49" s="1520"/>
      <c r="CAV49" s="2681"/>
      <c r="CAW49" s="1520"/>
      <c r="CAX49" s="2681"/>
      <c r="CAY49" s="1520"/>
      <c r="CAZ49" s="2681"/>
      <c r="CBA49" s="1520"/>
      <c r="CBB49" s="2681"/>
      <c r="CBC49" s="1520"/>
      <c r="CBD49" s="2681"/>
      <c r="CBE49" s="1520"/>
      <c r="CBF49" s="2681"/>
      <c r="CBG49" s="1520"/>
      <c r="CBH49" s="2681"/>
      <c r="CBI49" s="1520"/>
      <c r="CBJ49" s="2681"/>
      <c r="CBK49" s="1520"/>
      <c r="CBL49" s="2681"/>
      <c r="CBM49" s="1520"/>
      <c r="CBN49" s="2681"/>
      <c r="CBO49" s="1520"/>
      <c r="CBP49" s="2681"/>
      <c r="CBQ49" s="1520"/>
      <c r="CBR49" s="2681"/>
      <c r="CBS49" s="1520"/>
      <c r="CBT49" s="2681"/>
      <c r="CBU49" s="1520"/>
      <c r="CBV49" s="2681"/>
      <c r="CBW49" s="1520"/>
      <c r="CBX49" s="2681"/>
      <c r="CBY49" s="1520"/>
      <c r="CBZ49" s="2681"/>
      <c r="CCA49" s="1520"/>
      <c r="CCB49" s="2681"/>
      <c r="CCC49" s="1520"/>
      <c r="CCD49" s="2681"/>
      <c r="CCE49" s="1520"/>
      <c r="CCF49" s="2681"/>
      <c r="CCG49" s="1520"/>
      <c r="CCH49" s="2681"/>
      <c r="CCI49" s="1520"/>
      <c r="CCJ49" s="2681"/>
      <c r="CCK49" s="1520"/>
      <c r="CCL49" s="2681"/>
      <c r="CCM49" s="1520"/>
      <c r="CCN49" s="2681"/>
      <c r="CCO49" s="1520"/>
      <c r="CCP49" s="2681"/>
      <c r="CCQ49" s="1520"/>
      <c r="CCR49" s="2681"/>
      <c r="CCS49" s="1520"/>
      <c r="CCT49" s="2681"/>
      <c r="CCU49" s="1520"/>
      <c r="CCV49" s="2681"/>
      <c r="CCW49" s="1520"/>
      <c r="CCX49" s="2681"/>
      <c r="CCY49" s="1520"/>
      <c r="CCZ49" s="2681"/>
      <c r="CDA49" s="1520"/>
      <c r="CDB49" s="2681"/>
      <c r="CDC49" s="1520"/>
      <c r="CDD49" s="2681"/>
      <c r="CDE49" s="1520"/>
      <c r="CDF49" s="2681"/>
      <c r="CDG49" s="1520"/>
      <c r="CDH49" s="2681"/>
      <c r="CDI49" s="1520"/>
      <c r="CDJ49" s="2681"/>
      <c r="CDK49" s="1520"/>
      <c r="CDL49" s="2681"/>
      <c r="CDM49" s="1520"/>
      <c r="CDN49" s="2681"/>
      <c r="CDO49" s="1520"/>
      <c r="CDP49" s="2681"/>
      <c r="CDQ49" s="1520"/>
      <c r="CDR49" s="2681"/>
      <c r="CDS49" s="1520"/>
      <c r="CDT49" s="2681"/>
      <c r="CDU49" s="1520"/>
      <c r="CDV49" s="2681"/>
      <c r="CDW49" s="1520"/>
      <c r="CDX49" s="2681"/>
      <c r="CDY49" s="1520"/>
      <c r="CDZ49" s="2681"/>
      <c r="CEA49" s="1520"/>
      <c r="CEB49" s="2681"/>
      <c r="CEC49" s="1520"/>
      <c r="CED49" s="2681"/>
      <c r="CEE49" s="1520"/>
      <c r="CEF49" s="2681"/>
      <c r="CEG49" s="1520"/>
      <c r="CEH49" s="2681"/>
      <c r="CEI49" s="1520"/>
      <c r="CEJ49" s="2681"/>
      <c r="CEK49" s="1520"/>
      <c r="CEL49" s="2681"/>
      <c r="CEM49" s="1520"/>
      <c r="CEN49" s="2681"/>
      <c r="CEO49" s="1520"/>
      <c r="CEP49" s="2681"/>
      <c r="CEQ49" s="1520"/>
      <c r="CER49" s="2681"/>
      <c r="CES49" s="1520"/>
      <c r="CET49" s="2681"/>
      <c r="CEU49" s="1520"/>
      <c r="CEV49" s="2681"/>
      <c r="CEW49" s="1520"/>
      <c r="CEX49" s="2681"/>
      <c r="CEY49" s="1520"/>
      <c r="CEZ49" s="2681"/>
      <c r="CFA49" s="1520"/>
      <c r="CFB49" s="2681"/>
      <c r="CFC49" s="1520"/>
      <c r="CFD49" s="2681"/>
      <c r="CFE49" s="1520"/>
      <c r="CFF49" s="2681"/>
      <c r="CFG49" s="1520"/>
      <c r="CFH49" s="2681"/>
      <c r="CFI49" s="1520"/>
      <c r="CFJ49" s="2681"/>
      <c r="CFK49" s="1520"/>
      <c r="CFL49" s="2681"/>
      <c r="CFM49" s="1520"/>
      <c r="CFN49" s="2681"/>
      <c r="CFO49" s="1520"/>
      <c r="CFP49" s="2681"/>
      <c r="CFQ49" s="1520"/>
      <c r="CFR49" s="2681"/>
      <c r="CFS49" s="1520"/>
      <c r="CFT49" s="2681"/>
      <c r="CFU49" s="1520"/>
      <c r="CFV49" s="2681"/>
      <c r="CFW49" s="1520"/>
      <c r="CFX49" s="2681"/>
      <c r="CFY49" s="1520"/>
      <c r="CFZ49" s="2681"/>
      <c r="CGA49" s="1520"/>
      <c r="CGB49" s="2681"/>
      <c r="CGC49" s="1520"/>
      <c r="CGD49" s="2681"/>
      <c r="CGE49" s="1520"/>
      <c r="CGF49" s="2681"/>
      <c r="CGG49" s="1520"/>
      <c r="CGH49" s="2681"/>
      <c r="CGI49" s="1520"/>
      <c r="CGJ49" s="2681"/>
      <c r="CGK49" s="1520"/>
      <c r="CGL49" s="2681"/>
      <c r="CGM49" s="1520"/>
      <c r="CGN49" s="2681"/>
      <c r="CGO49" s="1520"/>
      <c r="CGP49" s="2681"/>
      <c r="CGQ49" s="1520"/>
      <c r="CGR49" s="2681"/>
      <c r="CGS49" s="1520"/>
      <c r="CGT49" s="2681"/>
      <c r="CGU49" s="1520"/>
      <c r="CGV49" s="2681"/>
      <c r="CGW49" s="1520"/>
      <c r="CGX49" s="2681"/>
      <c r="CGY49" s="1520"/>
      <c r="CGZ49" s="2681"/>
      <c r="CHA49" s="1520"/>
      <c r="CHB49" s="2681"/>
      <c r="CHC49" s="1520"/>
      <c r="CHD49" s="2681"/>
      <c r="CHE49" s="1520"/>
      <c r="CHF49" s="2681"/>
      <c r="CHG49" s="1520"/>
      <c r="CHH49" s="2681"/>
      <c r="CHI49" s="1520"/>
      <c r="CHJ49" s="2681"/>
      <c r="CHK49" s="1520"/>
      <c r="CHL49" s="2681"/>
      <c r="CHM49" s="1520"/>
      <c r="CHN49" s="2681"/>
      <c r="CHO49" s="1520"/>
      <c r="CHP49" s="2681"/>
      <c r="CHQ49" s="1520"/>
      <c r="CHR49" s="2681"/>
      <c r="CHS49" s="1520"/>
      <c r="CHT49" s="2681"/>
      <c r="CHU49" s="1520"/>
      <c r="CHV49" s="2681"/>
      <c r="CHW49" s="1520"/>
      <c r="CHX49" s="2681"/>
      <c r="CHY49" s="1520"/>
      <c r="CHZ49" s="2681"/>
      <c r="CIA49" s="1520"/>
      <c r="CIB49" s="2681"/>
      <c r="CIC49" s="1520"/>
      <c r="CID49" s="2681"/>
      <c r="CIE49" s="1520"/>
      <c r="CIF49" s="2681"/>
      <c r="CIG49" s="1520"/>
      <c r="CIH49" s="2681"/>
      <c r="CII49" s="1520"/>
      <c r="CIJ49" s="2681"/>
      <c r="CIK49" s="1520"/>
      <c r="CIL49" s="2681"/>
      <c r="CIM49" s="1520"/>
      <c r="CIN49" s="2681"/>
      <c r="CIO49" s="1520"/>
      <c r="CIP49" s="2681"/>
      <c r="CIQ49" s="1520"/>
      <c r="CIR49" s="2681"/>
      <c r="CIS49" s="1520"/>
      <c r="CIT49" s="2681"/>
      <c r="CIU49" s="1520"/>
      <c r="CIV49" s="2681"/>
      <c r="CIW49" s="1520"/>
      <c r="CIX49" s="2681"/>
      <c r="CIY49" s="1520"/>
      <c r="CIZ49" s="2681"/>
      <c r="CJA49" s="1520"/>
      <c r="CJB49" s="2681"/>
      <c r="CJC49" s="1520"/>
      <c r="CJD49" s="2681"/>
      <c r="CJE49" s="1520"/>
      <c r="CJF49" s="2681"/>
      <c r="CJG49" s="1520"/>
      <c r="CJH49" s="2681"/>
      <c r="CJI49" s="1520"/>
      <c r="CJJ49" s="2681"/>
      <c r="CJK49" s="1520"/>
      <c r="CJL49" s="2681"/>
      <c r="CJM49" s="1520"/>
      <c r="CJN49" s="2681"/>
      <c r="CJO49" s="1520"/>
      <c r="CJP49" s="2681"/>
      <c r="CJQ49" s="1520"/>
      <c r="CJR49" s="2681"/>
      <c r="CJS49" s="1520"/>
      <c r="CJT49" s="2681"/>
      <c r="CJU49" s="1520"/>
      <c r="CJV49" s="2681"/>
      <c r="CJW49" s="1520"/>
      <c r="CJX49" s="2681"/>
      <c r="CJY49" s="1520"/>
      <c r="CJZ49" s="2681"/>
      <c r="CKA49" s="1520"/>
      <c r="CKB49" s="2681"/>
      <c r="CKC49" s="1520"/>
      <c r="CKD49" s="2681"/>
      <c r="CKE49" s="1520"/>
      <c r="CKF49" s="2681"/>
      <c r="CKG49" s="1520"/>
      <c r="CKH49" s="2681"/>
      <c r="CKI49" s="1520"/>
      <c r="CKJ49" s="2681"/>
      <c r="CKK49" s="1520"/>
      <c r="CKL49" s="2681"/>
      <c r="CKM49" s="1520"/>
      <c r="CKN49" s="2681"/>
      <c r="CKO49" s="1520"/>
      <c r="CKP49" s="2681"/>
      <c r="CKQ49" s="1520"/>
      <c r="CKR49" s="2681"/>
      <c r="CKS49" s="1520"/>
      <c r="CKT49" s="2681"/>
      <c r="CKU49" s="1520"/>
      <c r="CKV49" s="2681"/>
      <c r="CKW49" s="1520"/>
      <c r="CKX49" s="2681"/>
      <c r="CKY49" s="1520"/>
      <c r="CKZ49" s="2681"/>
      <c r="CLA49" s="1520"/>
      <c r="CLB49" s="2681"/>
      <c r="CLC49" s="1520"/>
      <c r="CLD49" s="2681"/>
      <c r="CLE49" s="1520"/>
      <c r="CLF49" s="2681"/>
      <c r="CLG49" s="1520"/>
      <c r="CLH49" s="2681"/>
      <c r="CLI49" s="1520"/>
      <c r="CLJ49" s="2681"/>
      <c r="CLK49" s="1520"/>
      <c r="CLL49" s="2681"/>
      <c r="CLM49" s="1520"/>
      <c r="CLN49" s="2681"/>
      <c r="CLO49" s="1520"/>
      <c r="CLP49" s="2681"/>
      <c r="CLQ49" s="1520"/>
      <c r="CLR49" s="2681"/>
      <c r="CLS49" s="1520"/>
      <c r="CLT49" s="2681"/>
      <c r="CLU49" s="1520"/>
      <c r="CLV49" s="2681"/>
      <c r="CLW49" s="1520"/>
      <c r="CLX49" s="2681"/>
      <c r="CLY49" s="1520"/>
      <c r="CLZ49" s="2681"/>
      <c r="CMA49" s="1520"/>
      <c r="CMB49" s="2681"/>
      <c r="CMC49" s="1520"/>
      <c r="CMD49" s="2681"/>
      <c r="CME49" s="1520"/>
      <c r="CMF49" s="2681"/>
      <c r="CMG49" s="1520"/>
      <c r="CMH49" s="2681"/>
      <c r="CMI49" s="1520"/>
      <c r="CMJ49" s="2681"/>
      <c r="CMK49" s="1520"/>
      <c r="CML49" s="2681"/>
      <c r="CMM49" s="1520"/>
      <c r="CMN49" s="2681"/>
      <c r="CMO49" s="1520"/>
      <c r="CMP49" s="2681"/>
      <c r="CMQ49" s="1520"/>
      <c r="CMR49" s="2681"/>
      <c r="CMS49" s="1520"/>
      <c r="CMT49" s="2681"/>
      <c r="CMU49" s="1520"/>
      <c r="CMV49" s="2681"/>
      <c r="CMW49" s="1520"/>
      <c r="CMX49" s="2681"/>
      <c r="CMY49" s="1520"/>
      <c r="CMZ49" s="2681"/>
      <c r="CNA49" s="1520"/>
      <c r="CNB49" s="2681"/>
      <c r="CNC49" s="1520"/>
      <c r="CND49" s="2681"/>
      <c r="CNE49" s="1520"/>
      <c r="CNF49" s="2681"/>
      <c r="CNG49" s="1520"/>
      <c r="CNH49" s="2681"/>
      <c r="CNI49" s="1520"/>
      <c r="CNJ49" s="2681"/>
      <c r="CNK49" s="1520"/>
      <c r="CNL49" s="2681"/>
      <c r="CNM49" s="1520"/>
      <c r="CNN49" s="2681"/>
      <c r="CNO49" s="1520"/>
      <c r="CNP49" s="2681"/>
      <c r="CNQ49" s="1520"/>
      <c r="CNR49" s="2681"/>
      <c r="CNS49" s="1520"/>
      <c r="CNT49" s="2681"/>
      <c r="CNU49" s="1520"/>
      <c r="CNV49" s="2681"/>
      <c r="CNW49" s="1520"/>
      <c r="CNX49" s="2681"/>
      <c r="CNY49" s="1520"/>
      <c r="CNZ49" s="2681"/>
      <c r="COA49" s="1520"/>
      <c r="COB49" s="2681"/>
      <c r="COC49" s="1520"/>
      <c r="COD49" s="2681"/>
      <c r="COE49" s="1520"/>
      <c r="COF49" s="2681"/>
      <c r="COG49" s="1520"/>
      <c r="COH49" s="2681"/>
      <c r="COI49" s="1520"/>
      <c r="COJ49" s="2681"/>
      <c r="COK49" s="1520"/>
      <c r="COL49" s="2681"/>
      <c r="COM49" s="1520"/>
      <c r="CON49" s="2681"/>
      <c r="COO49" s="1520"/>
      <c r="COP49" s="2681"/>
      <c r="COQ49" s="1520"/>
      <c r="COR49" s="2681"/>
      <c r="COS49" s="1520"/>
      <c r="COT49" s="2681"/>
      <c r="COU49" s="1520"/>
      <c r="COV49" s="2681"/>
      <c r="COW49" s="1520"/>
      <c r="COX49" s="2681"/>
      <c r="COY49" s="1520"/>
      <c r="COZ49" s="2681"/>
      <c r="CPA49" s="1520"/>
      <c r="CPB49" s="2681"/>
      <c r="CPC49" s="1520"/>
      <c r="CPD49" s="2681"/>
      <c r="CPE49" s="1520"/>
      <c r="CPF49" s="2681"/>
      <c r="CPG49" s="1520"/>
      <c r="CPH49" s="2681"/>
      <c r="CPI49" s="1520"/>
      <c r="CPJ49" s="2681"/>
      <c r="CPK49" s="1520"/>
      <c r="CPL49" s="2681"/>
      <c r="CPM49" s="1520"/>
      <c r="CPN49" s="2681"/>
      <c r="CPO49" s="1520"/>
      <c r="CPP49" s="2681"/>
      <c r="CPQ49" s="1520"/>
      <c r="CPR49" s="2681"/>
      <c r="CPS49" s="1520"/>
      <c r="CPT49" s="2681"/>
      <c r="CPU49" s="1520"/>
      <c r="CPV49" s="2681"/>
      <c r="CPW49" s="1520"/>
      <c r="CPX49" s="2681"/>
      <c r="CPY49" s="1520"/>
      <c r="CPZ49" s="2681"/>
      <c r="CQA49" s="1520"/>
      <c r="CQB49" s="2681"/>
      <c r="CQC49" s="1520"/>
      <c r="CQD49" s="2681"/>
      <c r="CQE49" s="1520"/>
      <c r="CQF49" s="2681"/>
      <c r="CQG49" s="1520"/>
      <c r="CQH49" s="2681"/>
      <c r="CQI49" s="1520"/>
      <c r="CQJ49" s="2681"/>
      <c r="CQK49" s="1520"/>
      <c r="CQL49" s="2681"/>
      <c r="CQM49" s="1520"/>
      <c r="CQN49" s="2681"/>
      <c r="CQO49" s="1520"/>
      <c r="CQP49" s="2681"/>
      <c r="CQQ49" s="1520"/>
      <c r="CQR49" s="2681"/>
      <c r="CQS49" s="1520"/>
      <c r="CQT49" s="2681"/>
      <c r="CQU49" s="1520"/>
      <c r="CQV49" s="2681"/>
      <c r="CQW49" s="1520"/>
      <c r="CQX49" s="2681"/>
      <c r="CQY49" s="1520"/>
      <c r="CQZ49" s="2681"/>
      <c r="CRA49" s="1520"/>
      <c r="CRB49" s="2681"/>
      <c r="CRC49" s="1520"/>
      <c r="CRD49" s="2681"/>
      <c r="CRE49" s="1520"/>
      <c r="CRF49" s="2681"/>
      <c r="CRG49" s="1520"/>
      <c r="CRH49" s="2681"/>
      <c r="CRI49" s="1520"/>
      <c r="CRJ49" s="2681"/>
      <c r="CRK49" s="1520"/>
      <c r="CRL49" s="2681"/>
      <c r="CRM49" s="1520"/>
      <c r="CRN49" s="2681"/>
      <c r="CRO49" s="1520"/>
      <c r="CRP49" s="2681"/>
      <c r="CRQ49" s="1520"/>
      <c r="CRR49" s="2681"/>
      <c r="CRS49" s="1520"/>
      <c r="CRT49" s="2681"/>
      <c r="CRU49" s="1520"/>
      <c r="CRV49" s="2681"/>
      <c r="CRW49" s="1520"/>
      <c r="CRX49" s="2681"/>
      <c r="CRY49" s="1520"/>
      <c r="CRZ49" s="2681"/>
      <c r="CSA49" s="1520"/>
      <c r="CSB49" s="2681"/>
      <c r="CSC49" s="1520"/>
      <c r="CSD49" s="2681"/>
      <c r="CSE49" s="1520"/>
      <c r="CSF49" s="2681"/>
      <c r="CSG49" s="1520"/>
      <c r="CSH49" s="2681"/>
      <c r="CSI49" s="1520"/>
      <c r="CSJ49" s="2681"/>
      <c r="CSK49" s="1520"/>
      <c r="CSL49" s="2681"/>
      <c r="CSM49" s="1520"/>
      <c r="CSN49" s="2681"/>
      <c r="CSO49" s="1520"/>
      <c r="CSP49" s="2681"/>
      <c r="CSQ49" s="1520"/>
      <c r="CSR49" s="2681"/>
      <c r="CSS49" s="1520"/>
      <c r="CST49" s="2681"/>
      <c r="CSU49" s="1520"/>
      <c r="CSV49" s="2681"/>
      <c r="CSW49" s="1520"/>
      <c r="CSX49" s="2681"/>
      <c r="CSY49" s="1520"/>
      <c r="CSZ49" s="2681"/>
      <c r="CTA49" s="1520"/>
      <c r="CTB49" s="2681"/>
      <c r="CTC49" s="1520"/>
      <c r="CTD49" s="2681"/>
      <c r="CTE49" s="1520"/>
      <c r="CTF49" s="2681"/>
      <c r="CTG49" s="1520"/>
      <c r="CTH49" s="2681"/>
      <c r="CTI49" s="1520"/>
      <c r="CTJ49" s="2681"/>
      <c r="CTK49" s="1520"/>
      <c r="CTL49" s="2681"/>
      <c r="CTM49" s="1520"/>
      <c r="CTN49" s="2681"/>
      <c r="CTO49" s="1520"/>
      <c r="CTP49" s="2681"/>
      <c r="CTQ49" s="1520"/>
      <c r="CTR49" s="2681"/>
      <c r="CTS49" s="1520"/>
      <c r="CTT49" s="2681"/>
      <c r="CTU49" s="1520"/>
      <c r="CTV49" s="2681"/>
      <c r="CTW49" s="1520"/>
      <c r="CTX49" s="2681"/>
      <c r="CTY49" s="1520"/>
      <c r="CTZ49" s="2681"/>
      <c r="CUA49" s="1520"/>
      <c r="CUB49" s="2681"/>
      <c r="CUC49" s="1520"/>
      <c r="CUD49" s="2681"/>
      <c r="CUE49" s="1520"/>
      <c r="CUF49" s="2681"/>
      <c r="CUG49" s="1520"/>
      <c r="CUH49" s="2681"/>
      <c r="CUI49" s="1520"/>
      <c r="CUJ49" s="2681"/>
      <c r="CUK49" s="1520"/>
      <c r="CUL49" s="2681"/>
      <c r="CUM49" s="1520"/>
      <c r="CUN49" s="2681"/>
      <c r="CUO49" s="1520"/>
      <c r="CUP49" s="2681"/>
      <c r="CUQ49" s="1520"/>
      <c r="CUR49" s="2681"/>
      <c r="CUS49" s="1520"/>
      <c r="CUT49" s="2681"/>
      <c r="CUU49" s="1520"/>
      <c r="CUV49" s="2681"/>
      <c r="CUW49" s="1520"/>
      <c r="CUX49" s="2681"/>
      <c r="CUY49" s="1520"/>
      <c r="CUZ49" s="2681"/>
      <c r="CVA49" s="1520"/>
      <c r="CVB49" s="2681"/>
      <c r="CVC49" s="1520"/>
      <c r="CVD49" s="2681"/>
      <c r="CVE49" s="1520"/>
      <c r="CVF49" s="2681"/>
      <c r="CVG49" s="1520"/>
      <c r="CVH49" s="2681"/>
      <c r="CVI49" s="1520"/>
      <c r="CVJ49" s="2681"/>
      <c r="CVK49" s="1520"/>
      <c r="CVL49" s="2681"/>
      <c r="CVM49" s="1520"/>
      <c r="CVN49" s="2681"/>
      <c r="CVO49" s="1520"/>
      <c r="CVP49" s="2681"/>
      <c r="CVQ49" s="1520"/>
      <c r="CVR49" s="2681"/>
      <c r="CVS49" s="1520"/>
      <c r="CVT49" s="2681"/>
      <c r="CVU49" s="1520"/>
      <c r="CVV49" s="2681"/>
      <c r="CVW49" s="1520"/>
      <c r="CVX49" s="2681"/>
      <c r="CVY49" s="1520"/>
      <c r="CVZ49" s="2681"/>
      <c r="CWA49" s="1520"/>
      <c r="CWB49" s="2681"/>
      <c r="CWC49" s="1520"/>
      <c r="CWD49" s="2681"/>
      <c r="CWE49" s="1520"/>
      <c r="CWF49" s="2681"/>
      <c r="CWG49" s="1520"/>
      <c r="CWH49" s="2681"/>
      <c r="CWI49" s="1520"/>
      <c r="CWJ49" s="2681"/>
      <c r="CWK49" s="1520"/>
      <c r="CWL49" s="2681"/>
      <c r="CWM49" s="1520"/>
      <c r="CWN49" s="2681"/>
      <c r="CWO49" s="1520"/>
      <c r="CWP49" s="2681"/>
      <c r="CWQ49" s="1520"/>
      <c r="CWR49" s="2681"/>
      <c r="CWS49" s="1520"/>
      <c r="CWT49" s="2681"/>
      <c r="CWU49" s="1520"/>
      <c r="CWV49" s="2681"/>
      <c r="CWW49" s="1520"/>
      <c r="CWX49" s="2681"/>
      <c r="CWY49" s="1520"/>
      <c r="CWZ49" s="2681"/>
      <c r="CXA49" s="1520"/>
      <c r="CXB49" s="2681"/>
      <c r="CXC49" s="1520"/>
      <c r="CXD49" s="2681"/>
      <c r="CXE49" s="1520"/>
      <c r="CXF49" s="2681"/>
      <c r="CXG49" s="1520"/>
      <c r="CXH49" s="2681"/>
      <c r="CXI49" s="1520"/>
      <c r="CXJ49" s="2681"/>
      <c r="CXK49" s="1520"/>
      <c r="CXL49" s="2681"/>
      <c r="CXM49" s="1520"/>
      <c r="CXN49" s="2681"/>
      <c r="CXO49" s="1520"/>
      <c r="CXP49" s="2681"/>
      <c r="CXQ49" s="1520"/>
      <c r="CXR49" s="2681"/>
      <c r="CXS49" s="1520"/>
      <c r="CXT49" s="2681"/>
      <c r="CXU49" s="1520"/>
      <c r="CXV49" s="2681"/>
      <c r="CXW49" s="1520"/>
      <c r="CXX49" s="2681"/>
      <c r="CXY49" s="1520"/>
      <c r="CXZ49" s="2681"/>
      <c r="CYA49" s="1520"/>
      <c r="CYB49" s="2681"/>
      <c r="CYC49" s="1520"/>
      <c r="CYD49" s="2681"/>
      <c r="CYE49" s="1520"/>
      <c r="CYF49" s="2681"/>
      <c r="CYG49" s="1520"/>
      <c r="CYH49" s="2681"/>
      <c r="CYI49" s="1520"/>
      <c r="CYJ49" s="2681"/>
      <c r="CYK49" s="1520"/>
      <c r="CYL49" s="2681"/>
      <c r="CYM49" s="1520"/>
      <c r="CYN49" s="2681"/>
      <c r="CYO49" s="1520"/>
      <c r="CYP49" s="2681"/>
      <c r="CYQ49" s="1520"/>
      <c r="CYR49" s="2681"/>
      <c r="CYS49" s="1520"/>
      <c r="CYT49" s="2681"/>
      <c r="CYU49" s="1520"/>
      <c r="CYV49" s="2681"/>
      <c r="CYW49" s="1520"/>
      <c r="CYX49" s="2681"/>
      <c r="CYY49" s="1520"/>
      <c r="CYZ49" s="2681"/>
      <c r="CZA49" s="1520"/>
      <c r="CZB49" s="2681"/>
      <c r="CZC49" s="1520"/>
      <c r="CZD49" s="2681"/>
      <c r="CZE49" s="1520"/>
      <c r="CZF49" s="2681"/>
      <c r="CZG49" s="1520"/>
      <c r="CZH49" s="2681"/>
      <c r="CZI49" s="1520"/>
      <c r="CZJ49" s="2681"/>
      <c r="CZK49" s="1520"/>
      <c r="CZL49" s="2681"/>
      <c r="CZM49" s="1520"/>
      <c r="CZN49" s="2681"/>
      <c r="CZO49" s="1520"/>
      <c r="CZP49" s="2681"/>
      <c r="CZQ49" s="1520"/>
      <c r="CZR49" s="2681"/>
      <c r="CZS49" s="1520"/>
      <c r="CZT49" s="2681"/>
      <c r="CZU49" s="1520"/>
      <c r="CZV49" s="2681"/>
      <c r="CZW49" s="1520"/>
      <c r="CZX49" s="2681"/>
      <c r="CZY49" s="1520"/>
      <c r="CZZ49" s="2681"/>
      <c r="DAA49" s="1520"/>
      <c r="DAB49" s="2681"/>
      <c r="DAC49" s="1520"/>
      <c r="DAD49" s="2681"/>
      <c r="DAE49" s="1520"/>
      <c r="DAF49" s="2681"/>
      <c r="DAG49" s="1520"/>
      <c r="DAH49" s="2681"/>
      <c r="DAI49" s="1520"/>
      <c r="DAJ49" s="2681"/>
      <c r="DAK49" s="1520"/>
      <c r="DAL49" s="2681"/>
      <c r="DAM49" s="1520"/>
      <c r="DAN49" s="2681"/>
      <c r="DAO49" s="1520"/>
      <c r="DAP49" s="2681"/>
      <c r="DAQ49" s="1520"/>
      <c r="DAR49" s="2681"/>
      <c r="DAS49" s="1520"/>
      <c r="DAT49" s="2681"/>
      <c r="DAU49" s="1520"/>
      <c r="DAV49" s="2681"/>
      <c r="DAW49" s="1520"/>
      <c r="DAX49" s="2681"/>
      <c r="DAY49" s="1520"/>
      <c r="DAZ49" s="2681"/>
      <c r="DBA49" s="1520"/>
      <c r="DBB49" s="2681"/>
      <c r="DBC49" s="1520"/>
      <c r="DBD49" s="2681"/>
      <c r="DBE49" s="1520"/>
      <c r="DBF49" s="2681"/>
      <c r="DBG49" s="1520"/>
      <c r="DBH49" s="2681"/>
      <c r="DBI49" s="1520"/>
      <c r="DBJ49" s="2681"/>
      <c r="DBK49" s="1520"/>
      <c r="DBL49" s="2681"/>
      <c r="DBM49" s="1520"/>
      <c r="DBN49" s="2681"/>
      <c r="DBO49" s="1520"/>
      <c r="DBP49" s="2681"/>
      <c r="DBQ49" s="1520"/>
      <c r="DBR49" s="2681"/>
      <c r="DBS49" s="1520"/>
      <c r="DBT49" s="2681"/>
      <c r="DBU49" s="1520"/>
      <c r="DBV49" s="2681"/>
      <c r="DBW49" s="1520"/>
      <c r="DBX49" s="2681"/>
      <c r="DBY49" s="1520"/>
      <c r="DBZ49" s="2681"/>
      <c r="DCA49" s="1520"/>
      <c r="DCB49" s="2681"/>
      <c r="DCC49" s="1520"/>
      <c r="DCD49" s="2681"/>
      <c r="DCE49" s="1520"/>
      <c r="DCF49" s="2681"/>
      <c r="DCG49" s="1520"/>
      <c r="DCH49" s="2681"/>
      <c r="DCI49" s="1520"/>
      <c r="DCJ49" s="2681"/>
      <c r="DCK49" s="1520"/>
      <c r="DCL49" s="2681"/>
      <c r="DCM49" s="1520"/>
      <c r="DCN49" s="2681"/>
      <c r="DCO49" s="1520"/>
      <c r="DCP49" s="2681"/>
      <c r="DCQ49" s="1520"/>
      <c r="DCR49" s="2681"/>
      <c r="DCS49" s="1520"/>
      <c r="DCT49" s="2681"/>
      <c r="DCU49" s="1520"/>
      <c r="DCV49" s="2681"/>
      <c r="DCW49" s="1520"/>
      <c r="DCX49" s="2681"/>
      <c r="DCY49" s="1520"/>
      <c r="DCZ49" s="2681"/>
      <c r="DDA49" s="1520"/>
      <c r="DDB49" s="2681"/>
      <c r="DDC49" s="1520"/>
      <c r="DDD49" s="2681"/>
      <c r="DDE49" s="1520"/>
      <c r="DDF49" s="2681"/>
      <c r="DDG49" s="1520"/>
      <c r="DDH49" s="2681"/>
      <c r="DDI49" s="1520"/>
      <c r="DDJ49" s="2681"/>
      <c r="DDK49" s="1520"/>
      <c r="DDL49" s="2681"/>
      <c r="DDM49" s="1520"/>
      <c r="DDN49" s="2681"/>
      <c r="DDO49" s="1520"/>
      <c r="DDP49" s="2681"/>
      <c r="DDQ49" s="1520"/>
      <c r="DDR49" s="2681"/>
      <c r="DDS49" s="1520"/>
      <c r="DDT49" s="2681"/>
      <c r="DDU49" s="1520"/>
      <c r="DDV49" s="2681"/>
      <c r="DDW49" s="1520"/>
      <c r="DDX49" s="2681"/>
      <c r="DDY49" s="1520"/>
      <c r="DDZ49" s="2681"/>
      <c r="DEA49" s="1520"/>
      <c r="DEB49" s="2681"/>
      <c r="DEC49" s="1520"/>
      <c r="DED49" s="2681"/>
      <c r="DEE49" s="1520"/>
      <c r="DEF49" s="2681"/>
      <c r="DEG49" s="1520"/>
      <c r="DEH49" s="2681"/>
      <c r="DEI49" s="1520"/>
      <c r="DEJ49" s="2681"/>
      <c r="DEK49" s="1520"/>
      <c r="DEL49" s="2681"/>
      <c r="DEM49" s="1520"/>
      <c r="DEN49" s="2681"/>
      <c r="DEO49" s="1520"/>
      <c r="DEP49" s="2681"/>
      <c r="DEQ49" s="1520"/>
      <c r="DER49" s="2681"/>
      <c r="DES49" s="1520"/>
      <c r="DET49" s="2681"/>
      <c r="DEU49" s="1520"/>
      <c r="DEV49" s="2681"/>
      <c r="DEW49" s="1520"/>
      <c r="DEX49" s="2681"/>
      <c r="DEY49" s="1520"/>
      <c r="DEZ49" s="2681"/>
      <c r="DFA49" s="1520"/>
      <c r="DFB49" s="2681"/>
      <c r="DFC49" s="1520"/>
      <c r="DFD49" s="2681"/>
      <c r="DFE49" s="1520"/>
      <c r="DFF49" s="2681"/>
      <c r="DFG49" s="1520"/>
      <c r="DFH49" s="2681"/>
      <c r="DFI49" s="1520"/>
      <c r="DFJ49" s="2681"/>
      <c r="DFK49" s="1520"/>
      <c r="DFL49" s="2681"/>
      <c r="DFM49" s="1520"/>
      <c r="DFN49" s="2681"/>
      <c r="DFO49" s="1520"/>
      <c r="DFP49" s="2681"/>
      <c r="DFQ49" s="1520"/>
      <c r="DFR49" s="2681"/>
      <c r="DFS49" s="1520"/>
      <c r="DFT49" s="2681"/>
      <c r="DFU49" s="1520"/>
      <c r="DFV49" s="2681"/>
      <c r="DFW49" s="1520"/>
      <c r="DFX49" s="2681"/>
      <c r="DFY49" s="1520"/>
      <c r="DFZ49" s="2681"/>
      <c r="DGA49" s="1520"/>
      <c r="DGB49" s="2681"/>
      <c r="DGC49" s="1520"/>
      <c r="DGD49" s="2681"/>
      <c r="DGE49" s="1520"/>
      <c r="DGF49" s="2681"/>
      <c r="DGG49" s="1520"/>
      <c r="DGH49" s="2681"/>
      <c r="DGI49" s="1520"/>
      <c r="DGJ49" s="2681"/>
      <c r="DGK49" s="1520"/>
      <c r="DGL49" s="2681"/>
      <c r="DGM49" s="1520"/>
      <c r="DGN49" s="2681"/>
      <c r="DGO49" s="1520"/>
      <c r="DGP49" s="2681"/>
      <c r="DGQ49" s="1520"/>
      <c r="DGR49" s="2681"/>
      <c r="DGS49" s="1520"/>
      <c r="DGT49" s="2681"/>
      <c r="DGU49" s="1520"/>
      <c r="DGV49" s="2681"/>
      <c r="DGW49" s="1520"/>
      <c r="DGX49" s="2681"/>
      <c r="DGY49" s="1520"/>
      <c r="DGZ49" s="2681"/>
      <c r="DHA49" s="1520"/>
      <c r="DHB49" s="2681"/>
      <c r="DHC49" s="1520"/>
      <c r="DHD49" s="2681"/>
      <c r="DHE49" s="1520"/>
      <c r="DHF49" s="2681"/>
      <c r="DHG49" s="1520"/>
      <c r="DHH49" s="2681"/>
      <c r="DHI49" s="1520"/>
      <c r="DHJ49" s="2681"/>
      <c r="DHK49" s="1520"/>
      <c r="DHL49" s="2681"/>
      <c r="DHM49" s="1520"/>
      <c r="DHN49" s="2681"/>
      <c r="DHO49" s="1520"/>
      <c r="DHP49" s="2681"/>
      <c r="DHQ49" s="1520"/>
      <c r="DHR49" s="2681"/>
      <c r="DHS49" s="1520"/>
      <c r="DHT49" s="2681"/>
      <c r="DHU49" s="1520"/>
      <c r="DHV49" s="2681"/>
      <c r="DHW49" s="1520"/>
      <c r="DHX49" s="2681"/>
      <c r="DHY49" s="1520"/>
      <c r="DHZ49" s="2681"/>
      <c r="DIA49" s="1520"/>
      <c r="DIB49" s="2681"/>
      <c r="DIC49" s="1520"/>
      <c r="DID49" s="2681"/>
      <c r="DIE49" s="1520"/>
      <c r="DIF49" s="2681"/>
      <c r="DIG49" s="1520"/>
      <c r="DIH49" s="2681"/>
      <c r="DII49" s="1520"/>
      <c r="DIJ49" s="2681"/>
      <c r="DIK49" s="1520"/>
      <c r="DIL49" s="2681"/>
      <c r="DIM49" s="1520"/>
      <c r="DIN49" s="2681"/>
      <c r="DIO49" s="1520"/>
      <c r="DIP49" s="2681"/>
      <c r="DIQ49" s="1520"/>
      <c r="DIR49" s="2681"/>
      <c r="DIS49" s="1520"/>
      <c r="DIT49" s="2681"/>
      <c r="DIU49" s="1520"/>
      <c r="DIV49" s="2681"/>
      <c r="DIW49" s="1520"/>
      <c r="DIX49" s="2681"/>
      <c r="DIY49" s="1520"/>
      <c r="DIZ49" s="2681"/>
      <c r="DJA49" s="1520"/>
      <c r="DJB49" s="2681"/>
      <c r="DJC49" s="1520"/>
      <c r="DJD49" s="2681"/>
      <c r="DJE49" s="1520"/>
      <c r="DJF49" s="2681"/>
      <c r="DJG49" s="1520"/>
      <c r="DJH49" s="2681"/>
      <c r="DJI49" s="1520"/>
      <c r="DJJ49" s="2681"/>
      <c r="DJK49" s="1520"/>
      <c r="DJL49" s="2681"/>
      <c r="DJM49" s="1520"/>
      <c r="DJN49" s="2681"/>
      <c r="DJO49" s="1520"/>
      <c r="DJP49" s="2681"/>
      <c r="DJQ49" s="1520"/>
      <c r="DJR49" s="2681"/>
      <c r="DJS49" s="1520"/>
      <c r="DJT49" s="2681"/>
      <c r="DJU49" s="1520"/>
      <c r="DJV49" s="2681"/>
      <c r="DJW49" s="1520"/>
      <c r="DJX49" s="2681"/>
      <c r="DJY49" s="1520"/>
      <c r="DJZ49" s="2681"/>
      <c r="DKA49" s="1520"/>
      <c r="DKB49" s="2681"/>
      <c r="DKC49" s="1520"/>
      <c r="DKD49" s="2681"/>
      <c r="DKE49" s="1520"/>
      <c r="DKF49" s="2681"/>
      <c r="DKG49" s="1520"/>
      <c r="DKH49" s="2681"/>
      <c r="DKI49" s="1520"/>
      <c r="DKJ49" s="2681"/>
      <c r="DKK49" s="1520"/>
      <c r="DKL49" s="2681"/>
      <c r="DKM49" s="1520"/>
      <c r="DKN49" s="2681"/>
      <c r="DKO49" s="1520"/>
      <c r="DKP49" s="2681"/>
      <c r="DKQ49" s="1520"/>
      <c r="DKR49" s="2681"/>
      <c r="DKS49" s="1520"/>
      <c r="DKT49" s="2681"/>
      <c r="DKU49" s="1520"/>
      <c r="DKV49" s="2681"/>
      <c r="DKW49" s="1520"/>
      <c r="DKX49" s="2681"/>
      <c r="DKY49" s="1520"/>
      <c r="DKZ49" s="2681"/>
      <c r="DLA49" s="1520"/>
      <c r="DLB49" s="2681"/>
      <c r="DLC49" s="1520"/>
      <c r="DLD49" s="2681"/>
      <c r="DLE49" s="1520"/>
      <c r="DLF49" s="2681"/>
      <c r="DLG49" s="1520"/>
      <c r="DLH49" s="2681"/>
      <c r="DLI49" s="1520"/>
      <c r="DLJ49" s="2681"/>
      <c r="DLK49" s="1520"/>
      <c r="DLL49" s="2681"/>
      <c r="DLM49" s="1520"/>
      <c r="DLN49" s="2681"/>
      <c r="DLO49" s="1520"/>
      <c r="DLP49" s="2681"/>
      <c r="DLQ49" s="1520"/>
      <c r="DLR49" s="2681"/>
      <c r="DLS49" s="1520"/>
      <c r="DLT49" s="2681"/>
      <c r="DLU49" s="1520"/>
      <c r="DLV49" s="2681"/>
      <c r="DLW49" s="1520"/>
      <c r="DLX49" s="2681"/>
      <c r="DLY49" s="1520"/>
      <c r="DLZ49" s="2681"/>
      <c r="DMA49" s="1520"/>
      <c r="DMB49" s="2681"/>
      <c r="DMC49" s="1520"/>
      <c r="DMD49" s="2681"/>
      <c r="DME49" s="1520"/>
      <c r="DMF49" s="2681"/>
      <c r="DMG49" s="1520"/>
      <c r="DMH49" s="2681"/>
      <c r="DMI49" s="1520"/>
      <c r="DMJ49" s="2681"/>
      <c r="DMK49" s="1520"/>
      <c r="DML49" s="2681"/>
      <c r="DMM49" s="1520"/>
      <c r="DMN49" s="2681"/>
      <c r="DMO49" s="1520"/>
      <c r="DMP49" s="2681"/>
      <c r="DMQ49" s="1520"/>
      <c r="DMR49" s="2681"/>
      <c r="DMS49" s="1520"/>
      <c r="DMT49" s="2681"/>
      <c r="DMU49" s="1520"/>
      <c r="DMV49" s="2681"/>
      <c r="DMW49" s="1520"/>
      <c r="DMX49" s="2681"/>
      <c r="DMY49" s="1520"/>
      <c r="DMZ49" s="2681"/>
      <c r="DNA49" s="1520"/>
      <c r="DNB49" s="2681"/>
      <c r="DNC49" s="1520"/>
      <c r="DND49" s="2681"/>
      <c r="DNE49" s="1520"/>
      <c r="DNF49" s="2681"/>
      <c r="DNG49" s="1520"/>
      <c r="DNH49" s="2681"/>
      <c r="DNI49" s="1520"/>
      <c r="DNJ49" s="2681"/>
      <c r="DNK49" s="1520"/>
      <c r="DNL49" s="2681"/>
      <c r="DNM49" s="1520"/>
      <c r="DNN49" s="2681"/>
      <c r="DNO49" s="1520"/>
      <c r="DNP49" s="2681"/>
      <c r="DNQ49" s="1520"/>
      <c r="DNR49" s="2681"/>
      <c r="DNS49" s="1520"/>
      <c r="DNT49" s="2681"/>
      <c r="DNU49" s="1520"/>
      <c r="DNV49" s="2681"/>
      <c r="DNW49" s="1520"/>
      <c r="DNX49" s="2681"/>
      <c r="DNY49" s="1520"/>
      <c r="DNZ49" s="2681"/>
      <c r="DOA49" s="1520"/>
      <c r="DOB49" s="2681"/>
      <c r="DOC49" s="1520"/>
      <c r="DOD49" s="2681"/>
      <c r="DOE49" s="1520"/>
      <c r="DOF49" s="2681"/>
      <c r="DOG49" s="1520"/>
      <c r="DOH49" s="2681"/>
      <c r="DOI49" s="1520"/>
      <c r="DOJ49" s="2681"/>
      <c r="DOK49" s="1520"/>
      <c r="DOL49" s="2681"/>
      <c r="DOM49" s="1520"/>
      <c r="DON49" s="2681"/>
      <c r="DOO49" s="1520"/>
      <c r="DOP49" s="2681"/>
      <c r="DOQ49" s="1520"/>
      <c r="DOR49" s="2681"/>
      <c r="DOS49" s="1520"/>
      <c r="DOT49" s="2681"/>
      <c r="DOU49" s="1520"/>
      <c r="DOV49" s="2681"/>
      <c r="DOW49" s="1520"/>
      <c r="DOX49" s="2681"/>
      <c r="DOY49" s="1520"/>
      <c r="DOZ49" s="2681"/>
      <c r="DPA49" s="1520"/>
      <c r="DPB49" s="2681"/>
      <c r="DPC49" s="1520"/>
      <c r="DPD49" s="2681"/>
      <c r="DPE49" s="1520"/>
      <c r="DPF49" s="2681"/>
      <c r="DPG49" s="1520"/>
      <c r="DPH49" s="2681"/>
      <c r="DPI49" s="1520"/>
      <c r="DPJ49" s="2681"/>
      <c r="DPK49" s="1520"/>
      <c r="DPL49" s="2681"/>
      <c r="DPM49" s="1520"/>
      <c r="DPN49" s="2681"/>
      <c r="DPO49" s="1520"/>
      <c r="DPP49" s="2681"/>
      <c r="DPQ49" s="1520"/>
      <c r="DPR49" s="2681"/>
      <c r="DPS49" s="1520"/>
      <c r="DPT49" s="2681"/>
      <c r="DPU49" s="1520"/>
      <c r="DPV49" s="2681"/>
      <c r="DPW49" s="1520"/>
      <c r="DPX49" s="2681"/>
      <c r="DPY49" s="1520"/>
      <c r="DPZ49" s="2681"/>
      <c r="DQA49" s="1520"/>
      <c r="DQB49" s="2681"/>
      <c r="DQC49" s="1520"/>
      <c r="DQD49" s="2681"/>
      <c r="DQE49" s="1520"/>
      <c r="DQF49" s="2681"/>
      <c r="DQG49" s="1520"/>
      <c r="DQH49" s="2681"/>
      <c r="DQI49" s="1520"/>
      <c r="DQJ49" s="2681"/>
      <c r="DQK49" s="1520"/>
      <c r="DQL49" s="2681"/>
      <c r="DQM49" s="1520"/>
      <c r="DQN49" s="2681"/>
      <c r="DQO49" s="1520"/>
      <c r="DQP49" s="2681"/>
      <c r="DQQ49" s="1520"/>
      <c r="DQR49" s="2681"/>
      <c r="DQS49" s="1520"/>
      <c r="DQT49" s="2681"/>
      <c r="DQU49" s="1520"/>
      <c r="DQV49" s="2681"/>
      <c r="DQW49" s="1520"/>
      <c r="DQX49" s="2681"/>
      <c r="DQY49" s="1520"/>
      <c r="DQZ49" s="2681"/>
      <c r="DRA49" s="1520"/>
      <c r="DRB49" s="2681"/>
      <c r="DRC49" s="1520"/>
      <c r="DRD49" s="2681"/>
      <c r="DRE49" s="1520"/>
      <c r="DRF49" s="2681"/>
      <c r="DRG49" s="1520"/>
      <c r="DRH49" s="2681"/>
      <c r="DRI49" s="1520"/>
      <c r="DRJ49" s="2681"/>
      <c r="DRK49" s="1520"/>
      <c r="DRL49" s="2681"/>
      <c r="DRM49" s="1520"/>
      <c r="DRN49" s="2681"/>
      <c r="DRO49" s="1520"/>
      <c r="DRP49" s="2681"/>
      <c r="DRQ49" s="1520"/>
      <c r="DRR49" s="2681"/>
      <c r="DRS49" s="1520"/>
      <c r="DRT49" s="2681"/>
      <c r="DRU49" s="1520"/>
      <c r="DRV49" s="2681"/>
      <c r="DRW49" s="1520"/>
      <c r="DRX49" s="2681"/>
      <c r="DRY49" s="1520"/>
      <c r="DRZ49" s="2681"/>
      <c r="DSA49" s="1520"/>
      <c r="DSB49" s="2681"/>
      <c r="DSC49" s="1520"/>
      <c r="DSD49" s="2681"/>
      <c r="DSE49" s="1520"/>
      <c r="DSF49" s="2681"/>
      <c r="DSG49" s="1520"/>
      <c r="DSH49" s="2681"/>
      <c r="DSI49" s="1520"/>
      <c r="DSJ49" s="2681"/>
      <c r="DSK49" s="1520"/>
      <c r="DSL49" s="2681"/>
      <c r="DSM49" s="1520"/>
      <c r="DSN49" s="2681"/>
      <c r="DSO49" s="1520"/>
      <c r="DSP49" s="2681"/>
      <c r="DSQ49" s="1520"/>
      <c r="DSR49" s="2681"/>
      <c r="DSS49" s="1520"/>
      <c r="DST49" s="2681"/>
      <c r="DSU49" s="1520"/>
      <c r="DSV49" s="2681"/>
      <c r="DSW49" s="1520"/>
      <c r="DSX49" s="2681"/>
      <c r="DSY49" s="1520"/>
      <c r="DSZ49" s="2681"/>
      <c r="DTA49" s="1520"/>
      <c r="DTB49" s="2681"/>
      <c r="DTC49" s="1520"/>
      <c r="DTD49" s="2681"/>
      <c r="DTE49" s="1520"/>
      <c r="DTF49" s="2681"/>
      <c r="DTG49" s="1520"/>
      <c r="DTH49" s="2681"/>
      <c r="DTI49" s="1520"/>
      <c r="DTJ49" s="2681"/>
      <c r="DTK49" s="1520"/>
      <c r="DTL49" s="2681"/>
      <c r="DTM49" s="1520"/>
      <c r="DTN49" s="2681"/>
      <c r="DTO49" s="1520"/>
      <c r="DTP49" s="2681"/>
      <c r="DTQ49" s="1520"/>
      <c r="DTR49" s="2681"/>
      <c r="DTS49" s="1520"/>
      <c r="DTT49" s="2681"/>
      <c r="DTU49" s="1520"/>
      <c r="DTV49" s="2681"/>
      <c r="DTW49" s="1520"/>
      <c r="DTX49" s="2681"/>
      <c r="DTY49" s="1520"/>
      <c r="DTZ49" s="2681"/>
      <c r="DUA49" s="1520"/>
      <c r="DUB49" s="2681"/>
      <c r="DUC49" s="1520"/>
      <c r="DUD49" s="2681"/>
      <c r="DUE49" s="1520"/>
      <c r="DUF49" s="2681"/>
      <c r="DUG49" s="1520"/>
      <c r="DUH49" s="2681"/>
      <c r="DUI49" s="1520"/>
      <c r="DUJ49" s="2681"/>
      <c r="DUK49" s="1520"/>
      <c r="DUL49" s="2681"/>
      <c r="DUM49" s="1520"/>
      <c r="DUN49" s="2681"/>
      <c r="DUO49" s="1520"/>
      <c r="DUP49" s="2681"/>
      <c r="DUQ49" s="1520"/>
      <c r="DUR49" s="2681"/>
      <c r="DUS49" s="1520"/>
      <c r="DUT49" s="2681"/>
      <c r="DUU49" s="1520"/>
      <c r="DUV49" s="2681"/>
      <c r="DUW49" s="1520"/>
      <c r="DUX49" s="2681"/>
      <c r="DUY49" s="1520"/>
      <c r="DUZ49" s="2681"/>
      <c r="DVA49" s="1520"/>
      <c r="DVB49" s="2681"/>
      <c r="DVC49" s="1520"/>
      <c r="DVD49" s="2681"/>
      <c r="DVE49" s="1520"/>
      <c r="DVF49" s="2681"/>
      <c r="DVG49" s="1520"/>
      <c r="DVH49" s="2681"/>
      <c r="DVI49" s="1520"/>
      <c r="DVJ49" s="2681"/>
      <c r="DVK49" s="1520"/>
      <c r="DVL49" s="2681"/>
      <c r="DVM49" s="1520"/>
      <c r="DVN49" s="2681"/>
      <c r="DVO49" s="1520"/>
      <c r="DVP49" s="2681"/>
      <c r="DVQ49" s="1520"/>
      <c r="DVR49" s="2681"/>
      <c r="DVS49" s="1520"/>
      <c r="DVT49" s="2681"/>
      <c r="DVU49" s="1520"/>
      <c r="DVV49" s="2681"/>
      <c r="DVW49" s="1520"/>
      <c r="DVX49" s="2681"/>
      <c r="DVY49" s="1520"/>
      <c r="DVZ49" s="2681"/>
      <c r="DWA49" s="1520"/>
      <c r="DWB49" s="2681"/>
      <c r="DWC49" s="1520"/>
      <c r="DWD49" s="2681"/>
      <c r="DWE49" s="1520"/>
      <c r="DWF49" s="2681"/>
      <c r="DWG49" s="1520"/>
      <c r="DWH49" s="2681"/>
      <c r="DWI49" s="1520"/>
      <c r="DWJ49" s="2681"/>
      <c r="DWK49" s="1520"/>
      <c r="DWL49" s="2681"/>
      <c r="DWM49" s="1520"/>
      <c r="DWN49" s="2681"/>
      <c r="DWO49" s="1520"/>
      <c r="DWP49" s="2681"/>
      <c r="DWQ49" s="1520"/>
      <c r="DWR49" s="2681"/>
      <c r="DWS49" s="1520"/>
      <c r="DWT49" s="2681"/>
      <c r="DWU49" s="1520"/>
      <c r="DWV49" s="2681"/>
      <c r="DWW49" s="1520"/>
      <c r="DWX49" s="2681"/>
      <c r="DWY49" s="1520"/>
      <c r="DWZ49" s="2681"/>
      <c r="DXA49" s="1520"/>
      <c r="DXB49" s="2681"/>
      <c r="DXC49" s="1520"/>
      <c r="DXD49" s="2681"/>
      <c r="DXE49" s="1520"/>
      <c r="DXF49" s="2681"/>
      <c r="DXG49" s="1520"/>
      <c r="DXH49" s="2681"/>
      <c r="DXI49" s="1520"/>
      <c r="DXJ49" s="2681"/>
      <c r="DXK49" s="1520"/>
      <c r="DXL49" s="2681"/>
      <c r="DXM49" s="1520"/>
      <c r="DXN49" s="2681"/>
      <c r="DXO49" s="1520"/>
      <c r="DXP49" s="2681"/>
      <c r="DXQ49" s="1520"/>
      <c r="DXR49" s="2681"/>
      <c r="DXS49" s="1520"/>
      <c r="DXT49" s="2681"/>
      <c r="DXU49" s="1520"/>
      <c r="DXV49" s="2681"/>
      <c r="DXW49" s="1520"/>
      <c r="DXX49" s="2681"/>
      <c r="DXY49" s="1520"/>
      <c r="DXZ49" s="2681"/>
      <c r="DYA49" s="1520"/>
      <c r="DYB49" s="2681"/>
      <c r="DYC49" s="1520"/>
      <c r="DYD49" s="2681"/>
      <c r="DYE49" s="1520"/>
      <c r="DYF49" s="2681"/>
      <c r="DYG49" s="1520"/>
      <c r="DYH49" s="2681"/>
      <c r="DYI49" s="1520"/>
      <c r="DYJ49" s="2681"/>
      <c r="DYK49" s="1520"/>
      <c r="DYL49" s="2681"/>
      <c r="DYM49" s="1520"/>
      <c r="DYN49" s="2681"/>
      <c r="DYO49" s="1520"/>
      <c r="DYP49" s="2681"/>
      <c r="DYQ49" s="1520"/>
      <c r="DYR49" s="2681"/>
      <c r="DYS49" s="1520"/>
      <c r="DYT49" s="2681"/>
      <c r="DYU49" s="1520"/>
      <c r="DYV49" s="2681"/>
      <c r="DYW49" s="1520"/>
      <c r="DYX49" s="2681"/>
      <c r="DYY49" s="1520"/>
      <c r="DYZ49" s="2681"/>
      <c r="DZA49" s="1520"/>
      <c r="DZB49" s="2681"/>
      <c r="DZC49" s="1520"/>
      <c r="DZD49" s="2681"/>
      <c r="DZE49" s="1520"/>
      <c r="DZF49" s="2681"/>
      <c r="DZG49" s="1520"/>
      <c r="DZH49" s="2681"/>
      <c r="DZI49" s="1520"/>
      <c r="DZJ49" s="2681"/>
      <c r="DZK49" s="1520"/>
      <c r="DZL49" s="2681"/>
      <c r="DZM49" s="1520"/>
      <c r="DZN49" s="2681"/>
      <c r="DZO49" s="1520"/>
      <c r="DZP49" s="2681"/>
      <c r="DZQ49" s="1520"/>
      <c r="DZR49" s="2681"/>
      <c r="DZS49" s="1520"/>
      <c r="DZT49" s="2681"/>
      <c r="DZU49" s="1520"/>
      <c r="DZV49" s="2681"/>
      <c r="DZW49" s="1520"/>
      <c r="DZX49" s="2681"/>
      <c r="DZY49" s="1520"/>
      <c r="DZZ49" s="2681"/>
      <c r="EAA49" s="1520"/>
      <c r="EAB49" s="2681"/>
      <c r="EAC49" s="1520"/>
      <c r="EAD49" s="2681"/>
      <c r="EAE49" s="1520"/>
      <c r="EAF49" s="2681"/>
      <c r="EAG49" s="1520"/>
      <c r="EAH49" s="2681"/>
      <c r="EAI49" s="1520"/>
      <c r="EAJ49" s="2681"/>
      <c r="EAK49" s="1520"/>
      <c r="EAL49" s="2681"/>
      <c r="EAM49" s="1520"/>
      <c r="EAN49" s="2681"/>
      <c r="EAO49" s="1520"/>
      <c r="EAP49" s="2681"/>
      <c r="EAQ49" s="1520"/>
      <c r="EAR49" s="2681"/>
      <c r="EAS49" s="1520"/>
      <c r="EAT49" s="2681"/>
      <c r="EAU49" s="1520"/>
      <c r="EAV49" s="2681"/>
      <c r="EAW49" s="1520"/>
      <c r="EAX49" s="2681"/>
      <c r="EAY49" s="1520"/>
      <c r="EAZ49" s="2681"/>
      <c r="EBA49" s="1520"/>
      <c r="EBB49" s="2681"/>
      <c r="EBC49" s="1520"/>
      <c r="EBD49" s="2681"/>
      <c r="EBE49" s="1520"/>
      <c r="EBF49" s="2681"/>
      <c r="EBG49" s="1520"/>
      <c r="EBH49" s="2681"/>
      <c r="EBI49" s="1520"/>
      <c r="EBJ49" s="2681"/>
      <c r="EBK49" s="1520"/>
      <c r="EBL49" s="2681"/>
      <c r="EBM49" s="1520"/>
      <c r="EBN49" s="2681"/>
      <c r="EBO49" s="1520"/>
      <c r="EBP49" s="2681"/>
      <c r="EBQ49" s="1520"/>
      <c r="EBR49" s="2681"/>
      <c r="EBS49" s="1520"/>
      <c r="EBT49" s="2681"/>
      <c r="EBU49" s="1520"/>
      <c r="EBV49" s="2681"/>
      <c r="EBW49" s="1520"/>
      <c r="EBX49" s="2681"/>
      <c r="EBY49" s="1520"/>
      <c r="EBZ49" s="2681"/>
      <c r="ECA49" s="1520"/>
      <c r="ECB49" s="2681"/>
      <c r="ECC49" s="1520"/>
      <c r="ECD49" s="2681"/>
      <c r="ECE49" s="1520"/>
      <c r="ECF49" s="2681"/>
      <c r="ECG49" s="1520"/>
      <c r="ECH49" s="2681"/>
      <c r="ECI49" s="1520"/>
      <c r="ECJ49" s="2681"/>
      <c r="ECK49" s="1520"/>
      <c r="ECL49" s="2681"/>
      <c r="ECM49" s="1520"/>
      <c r="ECN49" s="2681"/>
      <c r="ECO49" s="1520"/>
      <c r="ECP49" s="2681"/>
      <c r="ECQ49" s="1520"/>
      <c r="ECR49" s="2681"/>
      <c r="ECS49" s="1520"/>
      <c r="ECT49" s="2681"/>
      <c r="ECU49" s="1520"/>
      <c r="ECV49" s="2681"/>
      <c r="ECW49" s="1520"/>
      <c r="ECX49" s="2681"/>
      <c r="ECY49" s="1520"/>
      <c r="ECZ49" s="2681"/>
      <c r="EDA49" s="1520"/>
      <c r="EDB49" s="2681"/>
      <c r="EDC49" s="1520"/>
      <c r="EDD49" s="2681"/>
      <c r="EDE49" s="1520"/>
      <c r="EDF49" s="2681"/>
      <c r="EDG49" s="1520"/>
      <c r="EDH49" s="2681"/>
      <c r="EDI49" s="1520"/>
      <c r="EDJ49" s="2681"/>
      <c r="EDK49" s="1520"/>
      <c r="EDL49" s="2681"/>
      <c r="EDM49" s="1520"/>
      <c r="EDN49" s="2681"/>
      <c r="EDO49" s="1520"/>
      <c r="EDP49" s="2681"/>
      <c r="EDQ49" s="1520"/>
      <c r="EDR49" s="2681"/>
      <c r="EDS49" s="1520"/>
      <c r="EDT49" s="2681"/>
      <c r="EDU49" s="1520"/>
      <c r="EDV49" s="2681"/>
      <c r="EDW49" s="1520"/>
      <c r="EDX49" s="2681"/>
      <c r="EDY49" s="1520"/>
      <c r="EDZ49" s="2681"/>
      <c r="EEA49" s="1520"/>
      <c r="EEB49" s="2681"/>
      <c r="EEC49" s="1520"/>
      <c r="EED49" s="2681"/>
      <c r="EEE49" s="1520"/>
      <c r="EEF49" s="2681"/>
      <c r="EEG49" s="1520"/>
      <c r="EEH49" s="2681"/>
      <c r="EEI49" s="1520"/>
      <c r="EEJ49" s="2681"/>
      <c r="EEK49" s="1520"/>
      <c r="EEL49" s="2681"/>
      <c r="EEM49" s="1520"/>
      <c r="EEN49" s="2681"/>
      <c r="EEO49" s="1520"/>
      <c r="EEP49" s="2681"/>
      <c r="EEQ49" s="1520"/>
      <c r="EER49" s="2681"/>
      <c r="EES49" s="1520"/>
      <c r="EET49" s="2681"/>
      <c r="EEU49" s="1520"/>
      <c r="EEV49" s="2681"/>
      <c r="EEW49" s="1520"/>
      <c r="EEX49" s="2681"/>
      <c r="EEY49" s="1520"/>
      <c r="EEZ49" s="2681"/>
      <c r="EFA49" s="1520"/>
      <c r="EFB49" s="2681"/>
      <c r="EFC49" s="1520"/>
      <c r="EFD49" s="2681"/>
      <c r="EFE49" s="1520"/>
      <c r="EFF49" s="2681"/>
      <c r="EFG49" s="1520"/>
      <c r="EFH49" s="2681"/>
      <c r="EFI49" s="1520"/>
      <c r="EFJ49" s="2681"/>
      <c r="EFK49" s="1520"/>
      <c r="EFL49" s="2681"/>
      <c r="EFM49" s="1520"/>
      <c r="EFN49" s="2681"/>
      <c r="EFO49" s="1520"/>
      <c r="EFP49" s="2681"/>
      <c r="EFQ49" s="1520"/>
      <c r="EFR49" s="2681"/>
      <c r="EFS49" s="1520"/>
      <c r="EFT49" s="2681"/>
      <c r="EFU49" s="1520"/>
      <c r="EFV49" s="2681"/>
      <c r="EFW49" s="1520"/>
      <c r="EFX49" s="2681"/>
      <c r="EFY49" s="1520"/>
      <c r="EFZ49" s="2681"/>
      <c r="EGA49" s="1520"/>
      <c r="EGB49" s="2681"/>
      <c r="EGC49" s="1520"/>
      <c r="EGD49" s="2681"/>
      <c r="EGE49" s="1520"/>
      <c r="EGF49" s="2681"/>
      <c r="EGG49" s="1520"/>
      <c r="EGH49" s="2681"/>
      <c r="EGI49" s="1520"/>
      <c r="EGJ49" s="2681"/>
      <c r="EGK49" s="1520"/>
      <c r="EGL49" s="2681"/>
      <c r="EGM49" s="1520"/>
      <c r="EGN49" s="2681"/>
      <c r="EGO49" s="1520"/>
      <c r="EGP49" s="2681"/>
      <c r="EGQ49" s="1520"/>
      <c r="EGR49" s="2681"/>
      <c r="EGS49" s="1520"/>
      <c r="EGT49" s="2681"/>
      <c r="EGU49" s="1520"/>
      <c r="EGV49" s="2681"/>
      <c r="EGW49" s="1520"/>
      <c r="EGX49" s="2681"/>
      <c r="EGY49" s="1520"/>
      <c r="EGZ49" s="2681"/>
      <c r="EHA49" s="1520"/>
      <c r="EHB49" s="2681"/>
      <c r="EHC49" s="1520"/>
      <c r="EHD49" s="2681"/>
      <c r="EHE49" s="1520"/>
      <c r="EHF49" s="2681"/>
      <c r="EHG49" s="1520"/>
      <c r="EHH49" s="2681"/>
      <c r="EHI49" s="1520"/>
      <c r="EHJ49" s="2681"/>
      <c r="EHK49" s="1520"/>
      <c r="EHL49" s="2681"/>
      <c r="EHM49" s="1520"/>
      <c r="EHN49" s="2681"/>
      <c r="EHO49" s="1520"/>
      <c r="EHP49" s="2681"/>
      <c r="EHQ49" s="1520"/>
      <c r="EHR49" s="2681"/>
      <c r="EHS49" s="1520"/>
      <c r="EHT49" s="2681"/>
      <c r="EHU49" s="1520"/>
      <c r="EHV49" s="2681"/>
      <c r="EHW49" s="1520"/>
      <c r="EHX49" s="2681"/>
      <c r="EHY49" s="1520"/>
      <c r="EHZ49" s="2681"/>
      <c r="EIA49" s="1520"/>
      <c r="EIB49" s="2681"/>
      <c r="EIC49" s="1520"/>
      <c r="EID49" s="2681"/>
      <c r="EIE49" s="1520"/>
      <c r="EIF49" s="2681"/>
      <c r="EIG49" s="1520"/>
      <c r="EIH49" s="2681"/>
      <c r="EII49" s="1520"/>
      <c r="EIJ49" s="2681"/>
      <c r="EIK49" s="1520"/>
      <c r="EIL49" s="2681"/>
      <c r="EIM49" s="1520"/>
      <c r="EIN49" s="2681"/>
      <c r="EIO49" s="1520"/>
      <c r="EIP49" s="2681"/>
      <c r="EIQ49" s="1520"/>
      <c r="EIR49" s="2681"/>
      <c r="EIS49" s="1520"/>
      <c r="EIT49" s="2681"/>
      <c r="EIU49" s="1520"/>
      <c r="EIV49" s="2681"/>
      <c r="EIW49" s="1520"/>
      <c r="EIX49" s="2681"/>
      <c r="EIY49" s="1520"/>
      <c r="EIZ49" s="2681"/>
      <c r="EJA49" s="1520"/>
      <c r="EJB49" s="2681"/>
      <c r="EJC49" s="1520"/>
      <c r="EJD49" s="2681"/>
      <c r="EJE49" s="1520"/>
      <c r="EJF49" s="2681"/>
      <c r="EJG49" s="1520"/>
      <c r="EJH49" s="2681"/>
      <c r="EJI49" s="1520"/>
      <c r="EJJ49" s="2681"/>
      <c r="EJK49" s="1520"/>
      <c r="EJL49" s="2681"/>
      <c r="EJM49" s="1520"/>
      <c r="EJN49" s="2681"/>
      <c r="EJO49" s="1520"/>
      <c r="EJP49" s="2681"/>
      <c r="EJQ49" s="1520"/>
      <c r="EJR49" s="2681"/>
      <c r="EJS49" s="1520"/>
      <c r="EJT49" s="2681"/>
      <c r="EJU49" s="1520"/>
      <c r="EJV49" s="2681"/>
      <c r="EJW49" s="1520"/>
      <c r="EJX49" s="2681"/>
      <c r="EJY49" s="1520"/>
      <c r="EJZ49" s="2681"/>
      <c r="EKA49" s="1520"/>
      <c r="EKB49" s="2681"/>
      <c r="EKC49" s="1520"/>
      <c r="EKD49" s="2681"/>
      <c r="EKE49" s="1520"/>
      <c r="EKF49" s="2681"/>
      <c r="EKG49" s="1520"/>
      <c r="EKH49" s="2681"/>
      <c r="EKI49" s="1520"/>
      <c r="EKJ49" s="2681"/>
      <c r="EKK49" s="1520"/>
      <c r="EKL49" s="2681"/>
      <c r="EKM49" s="1520"/>
      <c r="EKN49" s="2681"/>
      <c r="EKO49" s="1520"/>
      <c r="EKP49" s="2681"/>
      <c r="EKQ49" s="1520"/>
      <c r="EKR49" s="2681"/>
      <c r="EKS49" s="1520"/>
      <c r="EKT49" s="2681"/>
      <c r="EKU49" s="1520"/>
      <c r="EKV49" s="2681"/>
      <c r="EKW49" s="1520"/>
      <c r="EKX49" s="2681"/>
      <c r="EKY49" s="1520"/>
      <c r="EKZ49" s="2681"/>
      <c r="ELA49" s="1520"/>
      <c r="ELB49" s="2681"/>
      <c r="ELC49" s="1520"/>
      <c r="ELD49" s="2681"/>
      <c r="ELE49" s="1520"/>
      <c r="ELF49" s="2681"/>
      <c r="ELG49" s="1520"/>
      <c r="ELH49" s="2681"/>
      <c r="ELI49" s="1520"/>
      <c r="ELJ49" s="2681"/>
      <c r="ELK49" s="1520"/>
      <c r="ELL49" s="2681"/>
      <c r="ELM49" s="1520"/>
      <c r="ELN49" s="2681"/>
      <c r="ELO49" s="1520"/>
      <c r="ELP49" s="2681"/>
      <c r="ELQ49" s="1520"/>
      <c r="ELR49" s="2681"/>
      <c r="ELS49" s="1520"/>
      <c r="ELT49" s="2681"/>
      <c r="ELU49" s="1520"/>
      <c r="ELV49" s="2681"/>
      <c r="ELW49" s="1520"/>
      <c r="ELX49" s="2681"/>
      <c r="ELY49" s="1520"/>
      <c r="ELZ49" s="2681"/>
      <c r="EMA49" s="1520"/>
      <c r="EMB49" s="2681"/>
      <c r="EMC49" s="1520"/>
      <c r="EMD49" s="2681"/>
      <c r="EME49" s="1520"/>
      <c r="EMF49" s="2681"/>
      <c r="EMG49" s="1520"/>
      <c r="EMH49" s="2681"/>
      <c r="EMI49" s="1520"/>
      <c r="EMJ49" s="2681"/>
      <c r="EMK49" s="1520"/>
      <c r="EML49" s="2681"/>
      <c r="EMM49" s="1520"/>
      <c r="EMN49" s="2681"/>
      <c r="EMO49" s="1520"/>
      <c r="EMP49" s="2681"/>
      <c r="EMQ49" s="1520"/>
      <c r="EMR49" s="2681"/>
      <c r="EMS49" s="1520"/>
      <c r="EMT49" s="2681"/>
      <c r="EMU49" s="1520"/>
      <c r="EMV49" s="2681"/>
      <c r="EMW49" s="1520"/>
      <c r="EMX49" s="2681"/>
      <c r="EMY49" s="1520"/>
      <c r="EMZ49" s="2681"/>
      <c r="ENA49" s="1520"/>
      <c r="ENB49" s="2681"/>
      <c r="ENC49" s="1520"/>
      <c r="END49" s="2681"/>
      <c r="ENE49" s="1520"/>
      <c r="ENF49" s="2681"/>
      <c r="ENG49" s="1520"/>
      <c r="ENH49" s="2681"/>
      <c r="ENI49" s="1520"/>
      <c r="ENJ49" s="2681"/>
      <c r="ENK49" s="1520"/>
      <c r="ENL49" s="2681"/>
      <c r="ENM49" s="1520"/>
      <c r="ENN49" s="2681"/>
      <c r="ENO49" s="1520"/>
      <c r="ENP49" s="2681"/>
      <c r="ENQ49" s="1520"/>
      <c r="ENR49" s="2681"/>
      <c r="ENS49" s="1520"/>
      <c r="ENT49" s="2681"/>
      <c r="ENU49" s="1520"/>
      <c r="ENV49" s="2681"/>
      <c r="ENW49" s="1520"/>
      <c r="ENX49" s="2681"/>
      <c r="ENY49" s="1520"/>
      <c r="ENZ49" s="2681"/>
      <c r="EOA49" s="1520"/>
      <c r="EOB49" s="2681"/>
      <c r="EOC49" s="1520"/>
      <c r="EOD49" s="2681"/>
      <c r="EOE49" s="1520"/>
      <c r="EOF49" s="2681"/>
      <c r="EOG49" s="1520"/>
      <c r="EOH49" s="2681"/>
      <c r="EOI49" s="1520"/>
      <c r="EOJ49" s="2681"/>
      <c r="EOK49" s="1520"/>
      <c r="EOL49" s="2681"/>
      <c r="EOM49" s="1520"/>
      <c r="EON49" s="2681"/>
      <c r="EOO49" s="1520"/>
      <c r="EOP49" s="2681"/>
      <c r="EOQ49" s="1520"/>
      <c r="EOR49" s="2681"/>
      <c r="EOS49" s="1520"/>
      <c r="EOT49" s="2681"/>
      <c r="EOU49" s="1520"/>
      <c r="EOV49" s="2681"/>
      <c r="EOW49" s="1520"/>
      <c r="EOX49" s="2681"/>
      <c r="EOY49" s="1520"/>
      <c r="EOZ49" s="2681"/>
      <c r="EPA49" s="1520"/>
      <c r="EPB49" s="2681"/>
      <c r="EPC49" s="1520"/>
      <c r="EPD49" s="2681"/>
      <c r="EPE49" s="1520"/>
      <c r="EPF49" s="2681"/>
      <c r="EPG49" s="1520"/>
      <c r="EPH49" s="2681"/>
      <c r="EPI49" s="1520"/>
      <c r="EPJ49" s="2681"/>
      <c r="EPK49" s="1520"/>
      <c r="EPL49" s="2681"/>
      <c r="EPM49" s="1520"/>
      <c r="EPN49" s="2681"/>
      <c r="EPO49" s="1520"/>
      <c r="EPP49" s="2681"/>
      <c r="EPQ49" s="1520"/>
      <c r="EPR49" s="2681"/>
      <c r="EPS49" s="1520"/>
      <c r="EPT49" s="2681"/>
      <c r="EPU49" s="1520"/>
      <c r="EPV49" s="2681"/>
      <c r="EPW49" s="1520"/>
      <c r="EPX49" s="2681"/>
      <c r="EPY49" s="1520"/>
      <c r="EPZ49" s="2681"/>
      <c r="EQA49" s="1520"/>
      <c r="EQB49" s="2681"/>
      <c r="EQC49" s="1520"/>
      <c r="EQD49" s="2681"/>
      <c r="EQE49" s="1520"/>
      <c r="EQF49" s="2681"/>
      <c r="EQG49" s="1520"/>
      <c r="EQH49" s="2681"/>
      <c r="EQI49" s="1520"/>
      <c r="EQJ49" s="2681"/>
      <c r="EQK49" s="1520"/>
      <c r="EQL49" s="2681"/>
      <c r="EQM49" s="1520"/>
      <c r="EQN49" s="2681"/>
      <c r="EQO49" s="1520"/>
      <c r="EQP49" s="2681"/>
      <c r="EQQ49" s="1520"/>
      <c r="EQR49" s="2681"/>
      <c r="EQS49" s="1520"/>
      <c r="EQT49" s="2681"/>
      <c r="EQU49" s="1520"/>
      <c r="EQV49" s="2681"/>
      <c r="EQW49" s="1520"/>
      <c r="EQX49" s="2681"/>
      <c r="EQY49" s="1520"/>
      <c r="EQZ49" s="2681"/>
      <c r="ERA49" s="1520"/>
      <c r="ERB49" s="2681"/>
      <c r="ERC49" s="1520"/>
      <c r="ERD49" s="2681"/>
      <c r="ERE49" s="1520"/>
      <c r="ERF49" s="2681"/>
      <c r="ERG49" s="1520"/>
      <c r="ERH49" s="2681"/>
      <c r="ERI49" s="1520"/>
      <c r="ERJ49" s="2681"/>
      <c r="ERK49" s="1520"/>
      <c r="ERL49" s="2681"/>
      <c r="ERM49" s="1520"/>
      <c r="ERN49" s="2681"/>
      <c r="ERO49" s="1520"/>
      <c r="ERP49" s="2681"/>
      <c r="ERQ49" s="1520"/>
      <c r="ERR49" s="2681"/>
      <c r="ERS49" s="1520"/>
      <c r="ERT49" s="2681"/>
      <c r="ERU49" s="1520"/>
      <c r="ERV49" s="2681"/>
      <c r="ERW49" s="1520"/>
      <c r="ERX49" s="2681"/>
      <c r="ERY49" s="1520"/>
      <c r="ERZ49" s="2681"/>
      <c r="ESA49" s="1520"/>
      <c r="ESB49" s="2681"/>
      <c r="ESC49" s="1520"/>
      <c r="ESD49" s="2681"/>
      <c r="ESE49" s="1520"/>
      <c r="ESF49" s="2681"/>
      <c r="ESG49" s="1520"/>
      <c r="ESH49" s="2681"/>
      <c r="ESI49" s="1520"/>
      <c r="ESJ49" s="2681"/>
      <c r="ESK49" s="1520"/>
      <c r="ESL49" s="2681"/>
      <c r="ESM49" s="1520"/>
      <c r="ESN49" s="2681"/>
      <c r="ESO49" s="1520"/>
      <c r="ESP49" s="2681"/>
      <c r="ESQ49" s="1520"/>
      <c r="ESR49" s="2681"/>
      <c r="ESS49" s="1520"/>
      <c r="EST49" s="2681"/>
      <c r="ESU49" s="1520"/>
      <c r="ESV49" s="2681"/>
      <c r="ESW49" s="1520"/>
      <c r="ESX49" s="2681"/>
      <c r="ESY49" s="1520"/>
      <c r="ESZ49" s="2681"/>
      <c r="ETA49" s="1520"/>
      <c r="ETB49" s="2681"/>
      <c r="ETC49" s="1520"/>
      <c r="ETD49" s="2681"/>
      <c r="ETE49" s="1520"/>
      <c r="ETF49" s="2681"/>
      <c r="ETG49" s="1520"/>
      <c r="ETH49" s="2681"/>
      <c r="ETI49" s="1520"/>
      <c r="ETJ49" s="2681"/>
      <c r="ETK49" s="1520"/>
      <c r="ETL49" s="2681"/>
      <c r="ETM49" s="1520"/>
      <c r="ETN49" s="2681"/>
      <c r="ETO49" s="1520"/>
      <c r="ETP49" s="2681"/>
      <c r="ETQ49" s="1520"/>
      <c r="ETR49" s="2681"/>
      <c r="ETS49" s="1520"/>
      <c r="ETT49" s="2681"/>
      <c r="ETU49" s="1520"/>
      <c r="ETV49" s="2681"/>
      <c r="ETW49" s="1520"/>
      <c r="ETX49" s="2681"/>
      <c r="ETY49" s="1520"/>
      <c r="ETZ49" s="2681"/>
      <c r="EUA49" s="1520"/>
      <c r="EUB49" s="2681"/>
      <c r="EUC49" s="1520"/>
      <c r="EUD49" s="2681"/>
      <c r="EUE49" s="1520"/>
      <c r="EUF49" s="2681"/>
      <c r="EUG49" s="1520"/>
      <c r="EUH49" s="2681"/>
      <c r="EUI49" s="1520"/>
      <c r="EUJ49" s="2681"/>
      <c r="EUK49" s="1520"/>
      <c r="EUL49" s="2681"/>
      <c r="EUM49" s="1520"/>
      <c r="EUN49" s="2681"/>
      <c r="EUO49" s="1520"/>
      <c r="EUP49" s="2681"/>
      <c r="EUQ49" s="1520"/>
      <c r="EUR49" s="2681"/>
      <c r="EUS49" s="1520"/>
      <c r="EUT49" s="2681"/>
      <c r="EUU49" s="1520"/>
      <c r="EUV49" s="2681"/>
      <c r="EUW49" s="1520"/>
      <c r="EUX49" s="2681"/>
      <c r="EUY49" s="1520"/>
      <c r="EUZ49" s="2681"/>
      <c r="EVA49" s="1520"/>
      <c r="EVB49" s="2681"/>
      <c r="EVC49" s="1520"/>
      <c r="EVD49" s="2681"/>
      <c r="EVE49" s="1520"/>
      <c r="EVF49" s="2681"/>
      <c r="EVG49" s="1520"/>
      <c r="EVH49" s="2681"/>
      <c r="EVI49" s="1520"/>
      <c r="EVJ49" s="2681"/>
      <c r="EVK49" s="1520"/>
      <c r="EVL49" s="2681"/>
      <c r="EVM49" s="1520"/>
      <c r="EVN49" s="2681"/>
      <c r="EVO49" s="1520"/>
      <c r="EVP49" s="2681"/>
      <c r="EVQ49" s="1520"/>
      <c r="EVR49" s="2681"/>
      <c r="EVS49" s="1520"/>
      <c r="EVT49" s="2681"/>
      <c r="EVU49" s="1520"/>
      <c r="EVV49" s="2681"/>
      <c r="EVW49" s="1520"/>
      <c r="EVX49" s="2681"/>
      <c r="EVY49" s="1520"/>
      <c r="EVZ49" s="2681"/>
      <c r="EWA49" s="1520"/>
      <c r="EWB49" s="2681"/>
      <c r="EWC49" s="1520"/>
      <c r="EWD49" s="2681"/>
      <c r="EWE49" s="1520"/>
      <c r="EWF49" s="2681"/>
      <c r="EWG49" s="1520"/>
      <c r="EWH49" s="2681"/>
      <c r="EWI49" s="1520"/>
      <c r="EWJ49" s="2681"/>
      <c r="EWK49" s="1520"/>
      <c r="EWL49" s="2681"/>
      <c r="EWM49" s="1520"/>
      <c r="EWN49" s="2681"/>
      <c r="EWO49" s="1520"/>
      <c r="EWP49" s="2681"/>
      <c r="EWQ49" s="1520"/>
      <c r="EWR49" s="2681"/>
      <c r="EWS49" s="1520"/>
      <c r="EWT49" s="2681"/>
      <c r="EWU49" s="1520"/>
      <c r="EWV49" s="2681"/>
      <c r="EWW49" s="1520"/>
      <c r="EWX49" s="2681"/>
      <c r="EWY49" s="1520"/>
      <c r="EWZ49" s="2681"/>
      <c r="EXA49" s="1520"/>
      <c r="EXB49" s="2681"/>
      <c r="EXC49" s="1520"/>
      <c r="EXD49" s="2681"/>
      <c r="EXE49" s="1520"/>
      <c r="EXF49" s="2681"/>
      <c r="EXG49" s="1520"/>
      <c r="EXH49" s="2681"/>
      <c r="EXI49" s="1520"/>
      <c r="EXJ49" s="2681"/>
      <c r="EXK49" s="1520"/>
      <c r="EXL49" s="2681"/>
      <c r="EXM49" s="1520"/>
      <c r="EXN49" s="2681"/>
      <c r="EXO49" s="1520"/>
      <c r="EXP49" s="2681"/>
      <c r="EXQ49" s="1520"/>
      <c r="EXR49" s="2681"/>
      <c r="EXS49" s="1520"/>
      <c r="EXT49" s="2681"/>
      <c r="EXU49" s="1520"/>
      <c r="EXV49" s="2681"/>
      <c r="EXW49" s="1520"/>
      <c r="EXX49" s="2681"/>
      <c r="EXY49" s="1520"/>
      <c r="EXZ49" s="2681"/>
      <c r="EYA49" s="1520"/>
      <c r="EYB49" s="2681"/>
      <c r="EYC49" s="1520"/>
      <c r="EYD49" s="2681"/>
      <c r="EYE49" s="1520"/>
      <c r="EYF49" s="2681"/>
      <c r="EYG49" s="1520"/>
      <c r="EYH49" s="2681"/>
      <c r="EYI49" s="1520"/>
      <c r="EYJ49" s="2681"/>
      <c r="EYK49" s="1520"/>
      <c r="EYL49" s="2681"/>
      <c r="EYM49" s="1520"/>
      <c r="EYN49" s="2681"/>
      <c r="EYO49" s="1520"/>
      <c r="EYP49" s="2681"/>
      <c r="EYQ49" s="1520"/>
      <c r="EYR49" s="2681"/>
      <c r="EYS49" s="1520"/>
      <c r="EYT49" s="2681"/>
      <c r="EYU49" s="1520"/>
      <c r="EYV49" s="2681"/>
      <c r="EYW49" s="1520"/>
      <c r="EYX49" s="2681"/>
      <c r="EYY49" s="1520"/>
      <c r="EYZ49" s="2681"/>
      <c r="EZA49" s="1520"/>
      <c r="EZB49" s="2681"/>
      <c r="EZC49" s="1520"/>
      <c r="EZD49" s="2681"/>
      <c r="EZE49" s="1520"/>
      <c r="EZF49" s="2681"/>
      <c r="EZG49" s="1520"/>
      <c r="EZH49" s="2681"/>
      <c r="EZI49" s="1520"/>
      <c r="EZJ49" s="2681"/>
      <c r="EZK49" s="1520"/>
      <c r="EZL49" s="2681"/>
      <c r="EZM49" s="1520"/>
      <c r="EZN49" s="2681"/>
      <c r="EZO49" s="1520"/>
      <c r="EZP49" s="2681"/>
      <c r="EZQ49" s="1520"/>
      <c r="EZR49" s="2681"/>
      <c r="EZS49" s="1520"/>
      <c r="EZT49" s="2681"/>
      <c r="EZU49" s="1520"/>
      <c r="EZV49" s="2681"/>
      <c r="EZW49" s="1520"/>
      <c r="EZX49" s="2681"/>
      <c r="EZY49" s="1520"/>
      <c r="EZZ49" s="2681"/>
      <c r="FAA49" s="1520"/>
      <c r="FAB49" s="2681"/>
      <c r="FAC49" s="1520"/>
      <c r="FAD49" s="2681"/>
      <c r="FAE49" s="1520"/>
      <c r="FAF49" s="2681"/>
      <c r="FAG49" s="1520"/>
      <c r="FAH49" s="2681"/>
      <c r="FAI49" s="1520"/>
      <c r="FAJ49" s="2681"/>
      <c r="FAK49" s="1520"/>
      <c r="FAL49" s="2681"/>
      <c r="FAM49" s="1520"/>
      <c r="FAN49" s="2681"/>
      <c r="FAO49" s="1520"/>
      <c r="FAP49" s="2681"/>
      <c r="FAQ49" s="1520"/>
      <c r="FAR49" s="2681"/>
      <c r="FAS49" s="1520"/>
      <c r="FAT49" s="2681"/>
      <c r="FAU49" s="1520"/>
      <c r="FAV49" s="2681"/>
      <c r="FAW49" s="1520"/>
      <c r="FAX49" s="2681"/>
      <c r="FAY49" s="1520"/>
      <c r="FAZ49" s="2681"/>
      <c r="FBA49" s="1520"/>
      <c r="FBB49" s="2681"/>
      <c r="FBC49" s="1520"/>
      <c r="FBD49" s="2681"/>
      <c r="FBE49" s="1520"/>
      <c r="FBF49" s="2681"/>
      <c r="FBG49" s="1520"/>
      <c r="FBH49" s="2681"/>
      <c r="FBI49" s="1520"/>
      <c r="FBJ49" s="2681"/>
      <c r="FBK49" s="1520"/>
      <c r="FBL49" s="2681"/>
      <c r="FBM49" s="1520"/>
      <c r="FBN49" s="2681"/>
      <c r="FBO49" s="1520"/>
      <c r="FBP49" s="2681"/>
      <c r="FBQ49" s="1520"/>
      <c r="FBR49" s="2681"/>
      <c r="FBS49" s="1520"/>
      <c r="FBT49" s="2681"/>
      <c r="FBU49" s="1520"/>
      <c r="FBV49" s="2681"/>
      <c r="FBW49" s="1520"/>
      <c r="FBX49" s="2681"/>
      <c r="FBY49" s="1520"/>
      <c r="FBZ49" s="2681"/>
      <c r="FCA49" s="1520"/>
      <c r="FCB49" s="2681"/>
      <c r="FCC49" s="1520"/>
      <c r="FCD49" s="2681"/>
      <c r="FCE49" s="1520"/>
      <c r="FCF49" s="2681"/>
      <c r="FCG49" s="1520"/>
      <c r="FCH49" s="2681"/>
      <c r="FCI49" s="1520"/>
      <c r="FCJ49" s="2681"/>
      <c r="FCK49" s="1520"/>
      <c r="FCL49" s="2681"/>
      <c r="FCM49" s="1520"/>
      <c r="FCN49" s="2681"/>
      <c r="FCO49" s="1520"/>
      <c r="FCP49" s="2681"/>
      <c r="FCQ49" s="1520"/>
      <c r="FCR49" s="2681"/>
      <c r="FCS49" s="1520"/>
      <c r="FCT49" s="2681"/>
      <c r="FCU49" s="1520"/>
      <c r="FCV49" s="2681"/>
      <c r="FCW49" s="1520"/>
      <c r="FCX49" s="2681"/>
      <c r="FCY49" s="1520"/>
      <c r="FCZ49" s="2681"/>
      <c r="FDA49" s="1520"/>
      <c r="FDB49" s="2681"/>
      <c r="FDC49" s="1520"/>
      <c r="FDD49" s="2681"/>
      <c r="FDE49" s="1520"/>
      <c r="FDF49" s="2681"/>
      <c r="FDG49" s="1520"/>
      <c r="FDH49" s="2681"/>
      <c r="FDI49" s="1520"/>
      <c r="FDJ49" s="2681"/>
      <c r="FDK49" s="1520"/>
      <c r="FDL49" s="2681"/>
      <c r="FDM49" s="1520"/>
      <c r="FDN49" s="2681"/>
      <c r="FDO49" s="1520"/>
      <c r="FDP49" s="2681"/>
      <c r="FDQ49" s="1520"/>
      <c r="FDR49" s="2681"/>
      <c r="FDS49" s="1520"/>
      <c r="FDT49" s="2681"/>
      <c r="FDU49" s="1520"/>
      <c r="FDV49" s="2681"/>
      <c r="FDW49" s="1520"/>
      <c r="FDX49" s="2681"/>
      <c r="FDY49" s="1520"/>
      <c r="FDZ49" s="2681"/>
      <c r="FEA49" s="1520"/>
      <c r="FEB49" s="2681"/>
      <c r="FEC49" s="1520"/>
      <c r="FED49" s="2681"/>
      <c r="FEE49" s="1520"/>
      <c r="FEF49" s="2681"/>
      <c r="FEG49" s="1520"/>
      <c r="FEH49" s="2681"/>
      <c r="FEI49" s="1520"/>
      <c r="FEJ49" s="2681"/>
      <c r="FEK49" s="1520"/>
      <c r="FEL49" s="2681"/>
      <c r="FEM49" s="1520"/>
      <c r="FEN49" s="2681"/>
      <c r="FEO49" s="1520"/>
      <c r="FEP49" s="2681"/>
      <c r="FEQ49" s="1520"/>
      <c r="FER49" s="2681"/>
      <c r="FES49" s="1520"/>
      <c r="FET49" s="2681"/>
      <c r="FEU49" s="1520"/>
      <c r="FEV49" s="2681"/>
      <c r="FEW49" s="1520"/>
      <c r="FEX49" s="2681"/>
      <c r="FEY49" s="1520"/>
      <c r="FEZ49" s="2681"/>
      <c r="FFA49" s="1520"/>
      <c r="FFB49" s="2681"/>
      <c r="FFC49" s="1520"/>
      <c r="FFD49" s="2681"/>
      <c r="FFE49" s="1520"/>
      <c r="FFF49" s="2681"/>
      <c r="FFG49" s="1520"/>
      <c r="FFH49" s="2681"/>
      <c r="FFI49" s="1520"/>
      <c r="FFJ49" s="2681"/>
      <c r="FFK49" s="1520"/>
      <c r="FFL49" s="2681"/>
      <c r="FFM49" s="1520"/>
      <c r="FFN49" s="2681"/>
      <c r="FFO49" s="1520"/>
      <c r="FFP49" s="2681"/>
      <c r="FFQ49" s="1520"/>
      <c r="FFR49" s="2681"/>
      <c r="FFS49" s="1520"/>
      <c r="FFT49" s="2681"/>
      <c r="FFU49" s="1520"/>
      <c r="FFV49" s="2681"/>
      <c r="FFW49" s="1520"/>
      <c r="FFX49" s="2681"/>
      <c r="FFY49" s="1520"/>
      <c r="FFZ49" s="2681"/>
      <c r="FGA49" s="1520"/>
      <c r="FGB49" s="2681"/>
      <c r="FGC49" s="1520"/>
      <c r="FGD49" s="2681"/>
      <c r="FGE49" s="1520"/>
      <c r="FGF49" s="2681"/>
      <c r="FGG49" s="1520"/>
      <c r="FGH49" s="2681"/>
      <c r="FGI49" s="1520"/>
      <c r="FGJ49" s="2681"/>
      <c r="FGK49" s="1520"/>
      <c r="FGL49" s="2681"/>
      <c r="FGM49" s="1520"/>
      <c r="FGN49" s="2681"/>
      <c r="FGO49" s="1520"/>
      <c r="FGP49" s="2681"/>
      <c r="FGQ49" s="1520"/>
      <c r="FGR49" s="2681"/>
      <c r="FGS49" s="1520"/>
      <c r="FGT49" s="2681"/>
      <c r="FGU49" s="1520"/>
      <c r="FGV49" s="2681"/>
      <c r="FGW49" s="1520"/>
      <c r="FGX49" s="2681"/>
      <c r="FGY49" s="1520"/>
      <c r="FGZ49" s="2681"/>
      <c r="FHA49" s="1520"/>
      <c r="FHB49" s="2681"/>
      <c r="FHC49" s="1520"/>
      <c r="FHD49" s="2681"/>
      <c r="FHE49" s="1520"/>
      <c r="FHF49" s="2681"/>
      <c r="FHG49" s="1520"/>
      <c r="FHH49" s="2681"/>
      <c r="FHI49" s="1520"/>
      <c r="FHJ49" s="2681"/>
      <c r="FHK49" s="1520"/>
      <c r="FHL49" s="2681"/>
      <c r="FHM49" s="1520"/>
      <c r="FHN49" s="2681"/>
      <c r="FHO49" s="1520"/>
      <c r="FHP49" s="2681"/>
      <c r="FHQ49" s="1520"/>
      <c r="FHR49" s="2681"/>
      <c r="FHS49" s="1520"/>
      <c r="FHT49" s="2681"/>
      <c r="FHU49" s="1520"/>
      <c r="FHV49" s="2681"/>
      <c r="FHW49" s="1520"/>
      <c r="FHX49" s="2681"/>
      <c r="FHY49" s="1520"/>
      <c r="FHZ49" s="2681"/>
      <c r="FIA49" s="1520"/>
      <c r="FIB49" s="2681"/>
      <c r="FIC49" s="1520"/>
      <c r="FID49" s="2681"/>
      <c r="FIE49" s="1520"/>
      <c r="FIF49" s="2681"/>
      <c r="FIG49" s="1520"/>
      <c r="FIH49" s="2681"/>
      <c r="FII49" s="1520"/>
      <c r="FIJ49" s="2681"/>
      <c r="FIK49" s="1520"/>
      <c r="FIL49" s="2681"/>
      <c r="FIM49" s="1520"/>
      <c r="FIN49" s="2681"/>
      <c r="FIO49" s="1520"/>
      <c r="FIP49" s="2681"/>
      <c r="FIQ49" s="1520"/>
      <c r="FIR49" s="2681"/>
      <c r="FIS49" s="1520"/>
      <c r="FIT49" s="2681"/>
      <c r="FIU49" s="1520"/>
      <c r="FIV49" s="2681"/>
      <c r="FIW49" s="1520"/>
      <c r="FIX49" s="2681"/>
      <c r="FIY49" s="1520"/>
      <c r="FIZ49" s="2681"/>
      <c r="FJA49" s="1520"/>
      <c r="FJB49" s="2681"/>
      <c r="FJC49" s="1520"/>
      <c r="FJD49" s="2681"/>
      <c r="FJE49" s="1520"/>
      <c r="FJF49" s="2681"/>
      <c r="FJG49" s="1520"/>
      <c r="FJH49" s="2681"/>
      <c r="FJI49" s="1520"/>
      <c r="FJJ49" s="2681"/>
      <c r="FJK49" s="1520"/>
      <c r="FJL49" s="2681"/>
      <c r="FJM49" s="1520"/>
      <c r="FJN49" s="2681"/>
      <c r="FJO49" s="1520"/>
      <c r="FJP49" s="2681"/>
      <c r="FJQ49" s="1520"/>
      <c r="FJR49" s="2681"/>
      <c r="FJS49" s="1520"/>
      <c r="FJT49" s="2681"/>
      <c r="FJU49" s="1520"/>
      <c r="FJV49" s="2681"/>
      <c r="FJW49" s="1520"/>
      <c r="FJX49" s="2681"/>
      <c r="FJY49" s="1520"/>
      <c r="FJZ49" s="2681"/>
      <c r="FKA49" s="1520"/>
      <c r="FKB49" s="2681"/>
      <c r="FKC49" s="1520"/>
      <c r="FKD49" s="2681"/>
      <c r="FKE49" s="1520"/>
      <c r="FKF49" s="2681"/>
      <c r="FKG49" s="1520"/>
      <c r="FKH49" s="2681"/>
      <c r="FKI49" s="1520"/>
      <c r="FKJ49" s="2681"/>
      <c r="FKK49" s="1520"/>
      <c r="FKL49" s="2681"/>
      <c r="FKM49" s="1520"/>
      <c r="FKN49" s="2681"/>
      <c r="FKO49" s="1520"/>
      <c r="FKP49" s="2681"/>
      <c r="FKQ49" s="1520"/>
      <c r="FKR49" s="2681"/>
      <c r="FKS49" s="1520"/>
      <c r="FKT49" s="2681"/>
      <c r="FKU49" s="1520"/>
      <c r="FKV49" s="2681"/>
      <c r="FKW49" s="1520"/>
      <c r="FKX49" s="2681"/>
      <c r="FKY49" s="1520"/>
      <c r="FKZ49" s="2681"/>
      <c r="FLA49" s="1520"/>
      <c r="FLB49" s="2681"/>
      <c r="FLC49" s="1520"/>
      <c r="FLD49" s="2681"/>
      <c r="FLE49" s="1520"/>
      <c r="FLF49" s="2681"/>
      <c r="FLG49" s="1520"/>
      <c r="FLH49" s="2681"/>
      <c r="FLI49" s="1520"/>
      <c r="FLJ49" s="2681"/>
      <c r="FLK49" s="1520"/>
      <c r="FLL49" s="2681"/>
      <c r="FLM49" s="1520"/>
      <c r="FLN49" s="2681"/>
      <c r="FLO49" s="1520"/>
      <c r="FLP49" s="2681"/>
      <c r="FLQ49" s="1520"/>
      <c r="FLR49" s="2681"/>
      <c r="FLS49" s="1520"/>
      <c r="FLT49" s="2681"/>
      <c r="FLU49" s="1520"/>
      <c r="FLV49" s="2681"/>
      <c r="FLW49" s="1520"/>
      <c r="FLX49" s="2681"/>
      <c r="FLY49" s="1520"/>
      <c r="FLZ49" s="2681"/>
      <c r="FMA49" s="1520"/>
      <c r="FMB49" s="2681"/>
      <c r="FMC49" s="1520"/>
      <c r="FMD49" s="2681"/>
      <c r="FME49" s="1520"/>
      <c r="FMF49" s="2681"/>
      <c r="FMG49" s="1520"/>
      <c r="FMH49" s="2681"/>
      <c r="FMI49" s="1520"/>
      <c r="FMJ49" s="2681"/>
      <c r="FMK49" s="1520"/>
      <c r="FML49" s="2681"/>
      <c r="FMM49" s="1520"/>
      <c r="FMN49" s="2681"/>
      <c r="FMO49" s="1520"/>
      <c r="FMP49" s="2681"/>
      <c r="FMQ49" s="1520"/>
      <c r="FMR49" s="2681"/>
      <c r="FMS49" s="1520"/>
      <c r="FMT49" s="2681"/>
      <c r="FMU49" s="1520"/>
      <c r="FMV49" s="2681"/>
      <c r="FMW49" s="1520"/>
      <c r="FMX49" s="2681"/>
      <c r="FMY49" s="1520"/>
      <c r="FMZ49" s="2681"/>
      <c r="FNA49" s="1520"/>
      <c r="FNB49" s="2681"/>
      <c r="FNC49" s="1520"/>
      <c r="FND49" s="2681"/>
      <c r="FNE49" s="1520"/>
      <c r="FNF49" s="2681"/>
      <c r="FNG49" s="1520"/>
      <c r="FNH49" s="2681"/>
      <c r="FNI49" s="1520"/>
      <c r="FNJ49" s="2681"/>
      <c r="FNK49" s="1520"/>
      <c r="FNL49" s="2681"/>
      <c r="FNM49" s="1520"/>
      <c r="FNN49" s="2681"/>
      <c r="FNO49" s="1520"/>
      <c r="FNP49" s="2681"/>
      <c r="FNQ49" s="1520"/>
      <c r="FNR49" s="2681"/>
      <c r="FNS49" s="1520"/>
      <c r="FNT49" s="2681"/>
      <c r="FNU49" s="1520"/>
      <c r="FNV49" s="2681"/>
      <c r="FNW49" s="1520"/>
      <c r="FNX49" s="2681"/>
      <c r="FNY49" s="1520"/>
      <c r="FNZ49" s="2681"/>
      <c r="FOA49" s="1520"/>
      <c r="FOB49" s="2681"/>
      <c r="FOC49" s="1520"/>
      <c r="FOD49" s="2681"/>
      <c r="FOE49" s="1520"/>
      <c r="FOF49" s="2681"/>
      <c r="FOG49" s="1520"/>
      <c r="FOH49" s="2681"/>
      <c r="FOI49" s="1520"/>
      <c r="FOJ49" s="2681"/>
      <c r="FOK49" s="1520"/>
      <c r="FOL49" s="2681"/>
      <c r="FOM49" s="1520"/>
      <c r="FON49" s="2681"/>
      <c r="FOO49" s="1520"/>
      <c r="FOP49" s="2681"/>
      <c r="FOQ49" s="1520"/>
      <c r="FOR49" s="2681"/>
      <c r="FOS49" s="1520"/>
      <c r="FOT49" s="2681"/>
      <c r="FOU49" s="1520"/>
      <c r="FOV49" s="2681"/>
      <c r="FOW49" s="1520"/>
      <c r="FOX49" s="2681"/>
      <c r="FOY49" s="1520"/>
      <c r="FOZ49" s="2681"/>
      <c r="FPA49" s="1520"/>
      <c r="FPB49" s="2681"/>
      <c r="FPC49" s="1520"/>
      <c r="FPD49" s="2681"/>
      <c r="FPE49" s="1520"/>
      <c r="FPF49" s="2681"/>
      <c r="FPG49" s="1520"/>
      <c r="FPH49" s="2681"/>
      <c r="FPI49" s="1520"/>
      <c r="FPJ49" s="2681"/>
      <c r="FPK49" s="1520"/>
      <c r="FPL49" s="2681"/>
      <c r="FPM49" s="1520"/>
      <c r="FPN49" s="2681"/>
      <c r="FPO49" s="1520"/>
      <c r="FPP49" s="2681"/>
      <c r="FPQ49" s="1520"/>
      <c r="FPR49" s="2681"/>
      <c r="FPS49" s="1520"/>
      <c r="FPT49" s="2681"/>
      <c r="FPU49" s="1520"/>
      <c r="FPV49" s="2681"/>
      <c r="FPW49" s="1520"/>
      <c r="FPX49" s="2681"/>
      <c r="FPY49" s="1520"/>
      <c r="FPZ49" s="2681"/>
      <c r="FQA49" s="1520"/>
      <c r="FQB49" s="2681"/>
      <c r="FQC49" s="1520"/>
      <c r="FQD49" s="2681"/>
      <c r="FQE49" s="1520"/>
      <c r="FQF49" s="2681"/>
      <c r="FQG49" s="1520"/>
      <c r="FQH49" s="2681"/>
      <c r="FQI49" s="1520"/>
      <c r="FQJ49" s="2681"/>
      <c r="FQK49" s="1520"/>
      <c r="FQL49" s="2681"/>
      <c r="FQM49" s="1520"/>
      <c r="FQN49" s="2681"/>
      <c r="FQO49" s="1520"/>
      <c r="FQP49" s="2681"/>
      <c r="FQQ49" s="1520"/>
      <c r="FQR49" s="2681"/>
      <c r="FQS49" s="1520"/>
      <c r="FQT49" s="2681"/>
      <c r="FQU49" s="1520"/>
      <c r="FQV49" s="2681"/>
      <c r="FQW49" s="1520"/>
      <c r="FQX49" s="2681"/>
      <c r="FQY49" s="1520"/>
      <c r="FQZ49" s="2681"/>
      <c r="FRA49" s="1520"/>
      <c r="FRB49" s="2681"/>
      <c r="FRC49" s="1520"/>
      <c r="FRD49" s="2681"/>
      <c r="FRE49" s="1520"/>
      <c r="FRF49" s="2681"/>
      <c r="FRG49" s="1520"/>
      <c r="FRH49" s="2681"/>
      <c r="FRI49" s="1520"/>
      <c r="FRJ49" s="2681"/>
      <c r="FRK49" s="1520"/>
      <c r="FRL49" s="2681"/>
      <c r="FRM49" s="1520"/>
      <c r="FRN49" s="2681"/>
      <c r="FRO49" s="1520"/>
      <c r="FRP49" s="2681"/>
      <c r="FRQ49" s="1520"/>
      <c r="FRR49" s="2681"/>
      <c r="FRS49" s="1520"/>
      <c r="FRT49" s="2681"/>
      <c r="FRU49" s="1520"/>
      <c r="FRV49" s="2681"/>
      <c r="FRW49" s="1520"/>
      <c r="FRX49" s="2681"/>
      <c r="FRY49" s="1520"/>
      <c r="FRZ49" s="2681"/>
      <c r="FSA49" s="1520"/>
      <c r="FSB49" s="2681"/>
      <c r="FSC49" s="1520"/>
      <c r="FSD49" s="2681"/>
      <c r="FSE49" s="1520"/>
      <c r="FSF49" s="2681"/>
      <c r="FSG49" s="1520"/>
      <c r="FSH49" s="2681"/>
      <c r="FSI49" s="1520"/>
      <c r="FSJ49" s="2681"/>
      <c r="FSK49" s="1520"/>
      <c r="FSL49" s="2681"/>
      <c r="FSM49" s="1520"/>
      <c r="FSN49" s="2681"/>
      <c r="FSO49" s="1520"/>
      <c r="FSP49" s="2681"/>
      <c r="FSQ49" s="1520"/>
      <c r="FSR49" s="2681"/>
      <c r="FSS49" s="1520"/>
      <c r="FST49" s="2681"/>
      <c r="FSU49" s="1520"/>
      <c r="FSV49" s="2681"/>
      <c r="FSW49" s="1520"/>
      <c r="FSX49" s="2681"/>
      <c r="FSY49" s="1520"/>
      <c r="FSZ49" s="2681"/>
      <c r="FTA49" s="1520"/>
      <c r="FTB49" s="2681"/>
      <c r="FTC49" s="1520"/>
      <c r="FTD49" s="2681"/>
      <c r="FTE49" s="1520"/>
      <c r="FTF49" s="2681"/>
      <c r="FTG49" s="1520"/>
      <c r="FTH49" s="2681"/>
      <c r="FTI49" s="1520"/>
      <c r="FTJ49" s="2681"/>
      <c r="FTK49" s="1520"/>
      <c r="FTL49" s="2681"/>
      <c r="FTM49" s="1520"/>
      <c r="FTN49" s="2681"/>
      <c r="FTO49" s="1520"/>
      <c r="FTP49" s="2681"/>
      <c r="FTQ49" s="1520"/>
      <c r="FTR49" s="2681"/>
      <c r="FTS49" s="1520"/>
      <c r="FTT49" s="2681"/>
      <c r="FTU49" s="1520"/>
      <c r="FTV49" s="2681"/>
      <c r="FTW49" s="1520"/>
      <c r="FTX49" s="2681"/>
      <c r="FTY49" s="1520"/>
      <c r="FTZ49" s="2681"/>
      <c r="FUA49" s="1520"/>
      <c r="FUB49" s="2681"/>
      <c r="FUC49" s="1520"/>
      <c r="FUD49" s="2681"/>
      <c r="FUE49" s="1520"/>
      <c r="FUF49" s="2681"/>
      <c r="FUG49" s="1520"/>
      <c r="FUH49" s="2681"/>
      <c r="FUI49" s="1520"/>
      <c r="FUJ49" s="2681"/>
      <c r="FUK49" s="1520"/>
      <c r="FUL49" s="2681"/>
      <c r="FUM49" s="1520"/>
      <c r="FUN49" s="2681"/>
      <c r="FUO49" s="1520"/>
      <c r="FUP49" s="2681"/>
      <c r="FUQ49" s="1520"/>
      <c r="FUR49" s="2681"/>
      <c r="FUS49" s="1520"/>
      <c r="FUT49" s="2681"/>
      <c r="FUU49" s="1520"/>
      <c r="FUV49" s="2681"/>
      <c r="FUW49" s="1520"/>
      <c r="FUX49" s="2681"/>
      <c r="FUY49" s="1520"/>
      <c r="FUZ49" s="2681"/>
      <c r="FVA49" s="1520"/>
      <c r="FVB49" s="2681"/>
      <c r="FVC49" s="1520"/>
      <c r="FVD49" s="2681"/>
      <c r="FVE49" s="1520"/>
      <c r="FVF49" s="2681"/>
      <c r="FVG49" s="1520"/>
      <c r="FVH49" s="2681"/>
      <c r="FVI49" s="1520"/>
      <c r="FVJ49" s="2681"/>
      <c r="FVK49" s="1520"/>
      <c r="FVL49" s="2681"/>
      <c r="FVM49" s="1520"/>
      <c r="FVN49" s="2681"/>
      <c r="FVO49" s="1520"/>
      <c r="FVP49" s="2681"/>
      <c r="FVQ49" s="1520"/>
      <c r="FVR49" s="2681"/>
      <c r="FVS49" s="1520"/>
      <c r="FVT49" s="2681"/>
      <c r="FVU49" s="1520"/>
      <c r="FVV49" s="2681"/>
      <c r="FVW49" s="1520"/>
      <c r="FVX49" s="2681"/>
      <c r="FVY49" s="1520"/>
      <c r="FVZ49" s="2681"/>
      <c r="FWA49" s="1520"/>
      <c r="FWB49" s="2681"/>
      <c r="FWC49" s="1520"/>
      <c r="FWD49" s="2681"/>
      <c r="FWE49" s="1520"/>
      <c r="FWF49" s="2681"/>
      <c r="FWG49" s="1520"/>
      <c r="FWH49" s="2681"/>
      <c r="FWI49" s="1520"/>
      <c r="FWJ49" s="2681"/>
      <c r="FWK49" s="1520"/>
      <c r="FWL49" s="2681"/>
      <c r="FWM49" s="1520"/>
      <c r="FWN49" s="2681"/>
      <c r="FWO49" s="1520"/>
      <c r="FWP49" s="2681"/>
      <c r="FWQ49" s="1520"/>
      <c r="FWR49" s="2681"/>
      <c r="FWS49" s="1520"/>
      <c r="FWT49" s="2681"/>
      <c r="FWU49" s="1520"/>
      <c r="FWV49" s="2681"/>
      <c r="FWW49" s="1520"/>
      <c r="FWX49" s="2681"/>
      <c r="FWY49" s="1520"/>
      <c r="FWZ49" s="2681"/>
      <c r="FXA49" s="1520"/>
      <c r="FXB49" s="2681"/>
      <c r="FXC49" s="1520"/>
      <c r="FXD49" s="2681"/>
      <c r="FXE49" s="1520"/>
      <c r="FXF49" s="2681"/>
      <c r="FXG49" s="1520"/>
      <c r="FXH49" s="2681"/>
      <c r="FXI49" s="1520"/>
      <c r="FXJ49" s="2681"/>
      <c r="FXK49" s="1520"/>
      <c r="FXL49" s="2681"/>
      <c r="FXM49" s="1520"/>
      <c r="FXN49" s="2681"/>
      <c r="FXO49" s="1520"/>
      <c r="FXP49" s="2681"/>
      <c r="FXQ49" s="1520"/>
      <c r="FXR49" s="2681"/>
      <c r="FXS49" s="1520"/>
      <c r="FXT49" s="2681"/>
      <c r="FXU49" s="1520"/>
      <c r="FXV49" s="2681"/>
      <c r="FXW49" s="1520"/>
      <c r="FXX49" s="2681"/>
      <c r="FXY49" s="1520"/>
      <c r="FXZ49" s="2681"/>
      <c r="FYA49" s="1520"/>
      <c r="FYB49" s="2681"/>
      <c r="FYC49" s="1520"/>
      <c r="FYD49" s="2681"/>
      <c r="FYE49" s="1520"/>
      <c r="FYF49" s="2681"/>
      <c r="FYG49" s="1520"/>
      <c r="FYH49" s="2681"/>
      <c r="FYI49" s="1520"/>
      <c r="FYJ49" s="2681"/>
      <c r="FYK49" s="1520"/>
      <c r="FYL49" s="2681"/>
      <c r="FYM49" s="1520"/>
      <c r="FYN49" s="2681"/>
      <c r="FYO49" s="1520"/>
      <c r="FYP49" s="2681"/>
      <c r="FYQ49" s="1520"/>
      <c r="FYR49" s="2681"/>
      <c r="FYS49" s="1520"/>
      <c r="FYT49" s="2681"/>
      <c r="FYU49" s="1520"/>
      <c r="FYV49" s="2681"/>
      <c r="FYW49" s="1520"/>
      <c r="FYX49" s="2681"/>
      <c r="FYY49" s="1520"/>
      <c r="FYZ49" s="2681"/>
      <c r="FZA49" s="1520"/>
      <c r="FZB49" s="2681"/>
      <c r="FZC49" s="1520"/>
      <c r="FZD49" s="2681"/>
      <c r="FZE49" s="1520"/>
      <c r="FZF49" s="2681"/>
      <c r="FZG49" s="1520"/>
      <c r="FZH49" s="2681"/>
      <c r="FZI49" s="1520"/>
      <c r="FZJ49" s="2681"/>
      <c r="FZK49" s="1520"/>
      <c r="FZL49" s="2681"/>
      <c r="FZM49" s="1520"/>
      <c r="FZN49" s="2681"/>
      <c r="FZO49" s="1520"/>
      <c r="FZP49" s="2681"/>
      <c r="FZQ49" s="1520"/>
      <c r="FZR49" s="2681"/>
      <c r="FZS49" s="1520"/>
      <c r="FZT49" s="2681"/>
      <c r="FZU49" s="1520"/>
      <c r="FZV49" s="2681"/>
      <c r="FZW49" s="1520"/>
      <c r="FZX49" s="2681"/>
      <c r="FZY49" s="1520"/>
      <c r="FZZ49" s="2681"/>
      <c r="GAA49" s="1520"/>
      <c r="GAB49" s="2681"/>
      <c r="GAC49" s="1520"/>
      <c r="GAD49" s="2681"/>
      <c r="GAE49" s="1520"/>
      <c r="GAF49" s="2681"/>
      <c r="GAG49" s="1520"/>
      <c r="GAH49" s="2681"/>
      <c r="GAI49" s="1520"/>
      <c r="GAJ49" s="2681"/>
      <c r="GAK49" s="1520"/>
      <c r="GAL49" s="2681"/>
      <c r="GAM49" s="1520"/>
      <c r="GAN49" s="2681"/>
      <c r="GAO49" s="1520"/>
      <c r="GAP49" s="2681"/>
      <c r="GAQ49" s="1520"/>
      <c r="GAR49" s="2681"/>
      <c r="GAS49" s="1520"/>
      <c r="GAT49" s="2681"/>
      <c r="GAU49" s="1520"/>
      <c r="GAV49" s="2681"/>
      <c r="GAW49" s="1520"/>
      <c r="GAX49" s="2681"/>
      <c r="GAY49" s="1520"/>
      <c r="GAZ49" s="2681"/>
      <c r="GBA49" s="1520"/>
      <c r="GBB49" s="2681"/>
      <c r="GBC49" s="1520"/>
      <c r="GBD49" s="2681"/>
      <c r="GBE49" s="1520"/>
      <c r="GBF49" s="2681"/>
      <c r="GBG49" s="1520"/>
      <c r="GBH49" s="2681"/>
      <c r="GBI49" s="1520"/>
      <c r="GBJ49" s="2681"/>
      <c r="GBK49" s="1520"/>
      <c r="GBL49" s="2681"/>
      <c r="GBM49" s="1520"/>
      <c r="GBN49" s="2681"/>
      <c r="GBO49" s="1520"/>
      <c r="GBP49" s="2681"/>
      <c r="GBQ49" s="1520"/>
      <c r="GBR49" s="2681"/>
      <c r="GBS49" s="1520"/>
      <c r="GBT49" s="2681"/>
      <c r="GBU49" s="1520"/>
      <c r="GBV49" s="2681"/>
      <c r="GBW49" s="1520"/>
      <c r="GBX49" s="2681"/>
      <c r="GBY49" s="1520"/>
      <c r="GBZ49" s="2681"/>
      <c r="GCA49" s="1520"/>
      <c r="GCB49" s="2681"/>
      <c r="GCC49" s="1520"/>
      <c r="GCD49" s="2681"/>
      <c r="GCE49" s="1520"/>
      <c r="GCF49" s="2681"/>
      <c r="GCG49" s="1520"/>
      <c r="GCH49" s="2681"/>
      <c r="GCI49" s="1520"/>
      <c r="GCJ49" s="2681"/>
      <c r="GCK49" s="1520"/>
      <c r="GCL49" s="2681"/>
      <c r="GCM49" s="1520"/>
      <c r="GCN49" s="2681"/>
      <c r="GCO49" s="1520"/>
      <c r="GCP49" s="2681"/>
      <c r="GCQ49" s="1520"/>
      <c r="GCR49" s="2681"/>
      <c r="GCS49" s="1520"/>
      <c r="GCT49" s="2681"/>
      <c r="GCU49" s="1520"/>
      <c r="GCV49" s="2681"/>
      <c r="GCW49" s="1520"/>
      <c r="GCX49" s="2681"/>
      <c r="GCY49" s="1520"/>
      <c r="GCZ49" s="2681"/>
      <c r="GDA49" s="1520"/>
      <c r="GDB49" s="2681"/>
      <c r="GDC49" s="1520"/>
      <c r="GDD49" s="2681"/>
      <c r="GDE49" s="1520"/>
      <c r="GDF49" s="2681"/>
      <c r="GDG49" s="1520"/>
      <c r="GDH49" s="2681"/>
      <c r="GDI49" s="1520"/>
      <c r="GDJ49" s="2681"/>
      <c r="GDK49" s="1520"/>
      <c r="GDL49" s="2681"/>
      <c r="GDM49" s="1520"/>
      <c r="GDN49" s="2681"/>
      <c r="GDO49" s="1520"/>
      <c r="GDP49" s="2681"/>
      <c r="GDQ49" s="1520"/>
      <c r="GDR49" s="2681"/>
      <c r="GDS49" s="1520"/>
      <c r="GDT49" s="2681"/>
      <c r="GDU49" s="1520"/>
      <c r="GDV49" s="2681"/>
      <c r="GDW49" s="1520"/>
      <c r="GDX49" s="2681"/>
      <c r="GDY49" s="1520"/>
      <c r="GDZ49" s="2681"/>
      <c r="GEA49" s="1520"/>
      <c r="GEB49" s="2681"/>
      <c r="GEC49" s="1520"/>
      <c r="GED49" s="2681"/>
      <c r="GEE49" s="1520"/>
      <c r="GEF49" s="2681"/>
      <c r="GEG49" s="1520"/>
      <c r="GEH49" s="2681"/>
      <c r="GEI49" s="1520"/>
      <c r="GEJ49" s="2681"/>
      <c r="GEK49" s="1520"/>
      <c r="GEL49" s="2681"/>
      <c r="GEM49" s="1520"/>
      <c r="GEN49" s="2681"/>
      <c r="GEO49" s="1520"/>
      <c r="GEP49" s="2681"/>
      <c r="GEQ49" s="1520"/>
      <c r="GER49" s="2681"/>
      <c r="GES49" s="1520"/>
      <c r="GET49" s="2681"/>
      <c r="GEU49" s="1520"/>
      <c r="GEV49" s="2681"/>
      <c r="GEW49" s="1520"/>
      <c r="GEX49" s="2681"/>
      <c r="GEY49" s="1520"/>
      <c r="GEZ49" s="2681"/>
      <c r="GFA49" s="1520"/>
      <c r="GFB49" s="2681"/>
      <c r="GFC49" s="1520"/>
      <c r="GFD49" s="2681"/>
      <c r="GFE49" s="1520"/>
      <c r="GFF49" s="2681"/>
      <c r="GFG49" s="1520"/>
      <c r="GFH49" s="2681"/>
      <c r="GFI49" s="1520"/>
      <c r="GFJ49" s="2681"/>
      <c r="GFK49" s="1520"/>
      <c r="GFL49" s="2681"/>
      <c r="GFM49" s="1520"/>
      <c r="GFN49" s="2681"/>
      <c r="GFO49" s="1520"/>
      <c r="GFP49" s="2681"/>
      <c r="GFQ49" s="1520"/>
      <c r="GFR49" s="2681"/>
      <c r="GFS49" s="1520"/>
      <c r="GFT49" s="2681"/>
      <c r="GFU49" s="1520"/>
      <c r="GFV49" s="2681"/>
      <c r="GFW49" s="1520"/>
      <c r="GFX49" s="2681"/>
      <c r="GFY49" s="1520"/>
      <c r="GFZ49" s="2681"/>
      <c r="GGA49" s="1520"/>
      <c r="GGB49" s="2681"/>
      <c r="GGC49" s="1520"/>
      <c r="GGD49" s="2681"/>
      <c r="GGE49" s="1520"/>
      <c r="GGF49" s="2681"/>
      <c r="GGG49" s="1520"/>
      <c r="GGH49" s="2681"/>
      <c r="GGI49" s="1520"/>
      <c r="GGJ49" s="2681"/>
      <c r="GGK49" s="1520"/>
      <c r="GGL49" s="2681"/>
      <c r="GGM49" s="1520"/>
      <c r="GGN49" s="2681"/>
      <c r="GGO49" s="1520"/>
      <c r="GGP49" s="2681"/>
      <c r="GGQ49" s="1520"/>
      <c r="GGR49" s="2681"/>
      <c r="GGS49" s="1520"/>
      <c r="GGT49" s="2681"/>
      <c r="GGU49" s="1520"/>
      <c r="GGV49" s="2681"/>
      <c r="GGW49" s="1520"/>
      <c r="GGX49" s="2681"/>
      <c r="GGY49" s="1520"/>
      <c r="GGZ49" s="2681"/>
      <c r="GHA49" s="1520"/>
      <c r="GHB49" s="2681"/>
      <c r="GHC49" s="1520"/>
      <c r="GHD49" s="2681"/>
      <c r="GHE49" s="1520"/>
      <c r="GHF49" s="2681"/>
      <c r="GHG49" s="1520"/>
      <c r="GHH49" s="2681"/>
      <c r="GHI49" s="1520"/>
      <c r="GHJ49" s="2681"/>
      <c r="GHK49" s="1520"/>
      <c r="GHL49" s="2681"/>
      <c r="GHM49" s="1520"/>
      <c r="GHN49" s="2681"/>
      <c r="GHO49" s="1520"/>
      <c r="GHP49" s="2681"/>
      <c r="GHQ49" s="1520"/>
      <c r="GHR49" s="2681"/>
      <c r="GHS49" s="1520"/>
      <c r="GHT49" s="2681"/>
      <c r="GHU49" s="1520"/>
      <c r="GHV49" s="2681"/>
      <c r="GHW49" s="1520"/>
      <c r="GHX49" s="2681"/>
      <c r="GHY49" s="1520"/>
      <c r="GHZ49" s="2681"/>
      <c r="GIA49" s="1520"/>
      <c r="GIB49" s="2681"/>
      <c r="GIC49" s="1520"/>
      <c r="GID49" s="2681"/>
      <c r="GIE49" s="1520"/>
      <c r="GIF49" s="2681"/>
      <c r="GIG49" s="1520"/>
      <c r="GIH49" s="2681"/>
      <c r="GII49" s="1520"/>
      <c r="GIJ49" s="2681"/>
      <c r="GIK49" s="1520"/>
      <c r="GIL49" s="2681"/>
      <c r="GIM49" s="1520"/>
      <c r="GIN49" s="2681"/>
      <c r="GIO49" s="1520"/>
      <c r="GIP49" s="2681"/>
      <c r="GIQ49" s="1520"/>
      <c r="GIR49" s="2681"/>
      <c r="GIS49" s="1520"/>
      <c r="GIT49" s="2681"/>
      <c r="GIU49" s="1520"/>
      <c r="GIV49" s="2681"/>
      <c r="GIW49" s="1520"/>
      <c r="GIX49" s="2681"/>
      <c r="GIY49" s="1520"/>
      <c r="GIZ49" s="2681"/>
      <c r="GJA49" s="1520"/>
      <c r="GJB49" s="2681"/>
      <c r="GJC49" s="1520"/>
      <c r="GJD49" s="2681"/>
      <c r="GJE49" s="1520"/>
      <c r="GJF49" s="2681"/>
      <c r="GJG49" s="1520"/>
      <c r="GJH49" s="2681"/>
      <c r="GJI49" s="1520"/>
      <c r="GJJ49" s="2681"/>
      <c r="GJK49" s="1520"/>
      <c r="GJL49" s="2681"/>
      <c r="GJM49" s="1520"/>
      <c r="GJN49" s="2681"/>
      <c r="GJO49" s="1520"/>
      <c r="GJP49" s="2681"/>
      <c r="GJQ49" s="1520"/>
      <c r="GJR49" s="2681"/>
      <c r="GJS49" s="1520"/>
      <c r="GJT49" s="2681"/>
      <c r="GJU49" s="1520"/>
      <c r="GJV49" s="2681"/>
      <c r="GJW49" s="1520"/>
      <c r="GJX49" s="2681"/>
      <c r="GJY49" s="1520"/>
      <c r="GJZ49" s="2681"/>
      <c r="GKA49" s="1520"/>
      <c r="GKB49" s="2681"/>
      <c r="GKC49" s="1520"/>
      <c r="GKD49" s="2681"/>
      <c r="GKE49" s="1520"/>
      <c r="GKF49" s="2681"/>
      <c r="GKG49" s="1520"/>
      <c r="GKH49" s="2681"/>
      <c r="GKI49" s="1520"/>
      <c r="GKJ49" s="2681"/>
      <c r="GKK49" s="1520"/>
      <c r="GKL49" s="2681"/>
      <c r="GKM49" s="1520"/>
      <c r="GKN49" s="2681"/>
      <c r="GKO49" s="1520"/>
      <c r="GKP49" s="2681"/>
      <c r="GKQ49" s="1520"/>
      <c r="GKR49" s="2681"/>
      <c r="GKS49" s="1520"/>
      <c r="GKT49" s="2681"/>
      <c r="GKU49" s="1520"/>
      <c r="GKV49" s="2681"/>
      <c r="GKW49" s="1520"/>
      <c r="GKX49" s="2681"/>
      <c r="GKY49" s="1520"/>
      <c r="GKZ49" s="2681"/>
      <c r="GLA49" s="1520"/>
      <c r="GLB49" s="2681"/>
      <c r="GLC49" s="1520"/>
      <c r="GLD49" s="2681"/>
      <c r="GLE49" s="1520"/>
      <c r="GLF49" s="2681"/>
      <c r="GLG49" s="1520"/>
      <c r="GLH49" s="2681"/>
      <c r="GLI49" s="1520"/>
      <c r="GLJ49" s="2681"/>
      <c r="GLK49" s="1520"/>
      <c r="GLL49" s="2681"/>
      <c r="GLM49" s="1520"/>
      <c r="GLN49" s="2681"/>
      <c r="GLO49" s="1520"/>
      <c r="GLP49" s="2681"/>
      <c r="GLQ49" s="1520"/>
      <c r="GLR49" s="2681"/>
      <c r="GLS49" s="1520"/>
      <c r="GLT49" s="2681"/>
      <c r="GLU49" s="1520"/>
      <c r="GLV49" s="2681"/>
      <c r="GLW49" s="1520"/>
      <c r="GLX49" s="2681"/>
      <c r="GLY49" s="1520"/>
      <c r="GLZ49" s="2681"/>
      <c r="GMA49" s="1520"/>
      <c r="GMB49" s="2681"/>
      <c r="GMC49" s="1520"/>
      <c r="GMD49" s="2681"/>
      <c r="GME49" s="1520"/>
      <c r="GMF49" s="2681"/>
      <c r="GMG49" s="1520"/>
      <c r="GMH49" s="2681"/>
      <c r="GMI49" s="1520"/>
      <c r="GMJ49" s="2681"/>
      <c r="GMK49" s="1520"/>
      <c r="GML49" s="2681"/>
      <c r="GMM49" s="1520"/>
      <c r="GMN49" s="2681"/>
      <c r="GMO49" s="1520"/>
      <c r="GMP49" s="2681"/>
      <c r="GMQ49" s="1520"/>
      <c r="GMR49" s="2681"/>
      <c r="GMS49" s="1520"/>
      <c r="GMT49" s="2681"/>
      <c r="GMU49" s="1520"/>
      <c r="GMV49" s="2681"/>
      <c r="GMW49" s="1520"/>
      <c r="GMX49" s="2681"/>
      <c r="GMY49" s="1520"/>
      <c r="GMZ49" s="2681"/>
      <c r="GNA49" s="1520"/>
      <c r="GNB49" s="2681"/>
      <c r="GNC49" s="1520"/>
      <c r="GND49" s="2681"/>
      <c r="GNE49" s="1520"/>
      <c r="GNF49" s="2681"/>
      <c r="GNG49" s="1520"/>
      <c r="GNH49" s="2681"/>
      <c r="GNI49" s="1520"/>
      <c r="GNJ49" s="2681"/>
      <c r="GNK49" s="1520"/>
      <c r="GNL49" s="2681"/>
      <c r="GNM49" s="1520"/>
      <c r="GNN49" s="2681"/>
      <c r="GNO49" s="1520"/>
      <c r="GNP49" s="2681"/>
      <c r="GNQ49" s="1520"/>
      <c r="GNR49" s="2681"/>
      <c r="GNS49" s="1520"/>
      <c r="GNT49" s="2681"/>
      <c r="GNU49" s="1520"/>
      <c r="GNV49" s="2681"/>
      <c r="GNW49" s="1520"/>
      <c r="GNX49" s="2681"/>
      <c r="GNY49" s="1520"/>
      <c r="GNZ49" s="2681"/>
      <c r="GOA49" s="1520"/>
      <c r="GOB49" s="2681"/>
      <c r="GOC49" s="1520"/>
      <c r="GOD49" s="2681"/>
      <c r="GOE49" s="1520"/>
      <c r="GOF49" s="2681"/>
      <c r="GOG49" s="1520"/>
      <c r="GOH49" s="2681"/>
      <c r="GOI49" s="1520"/>
      <c r="GOJ49" s="2681"/>
      <c r="GOK49" s="1520"/>
      <c r="GOL49" s="2681"/>
      <c r="GOM49" s="1520"/>
      <c r="GON49" s="2681"/>
      <c r="GOO49" s="1520"/>
      <c r="GOP49" s="2681"/>
      <c r="GOQ49" s="1520"/>
      <c r="GOR49" s="2681"/>
      <c r="GOS49" s="1520"/>
      <c r="GOT49" s="2681"/>
      <c r="GOU49" s="1520"/>
      <c r="GOV49" s="2681"/>
      <c r="GOW49" s="1520"/>
      <c r="GOX49" s="2681"/>
      <c r="GOY49" s="1520"/>
      <c r="GOZ49" s="2681"/>
      <c r="GPA49" s="1520"/>
      <c r="GPB49" s="2681"/>
      <c r="GPC49" s="1520"/>
      <c r="GPD49" s="2681"/>
      <c r="GPE49" s="1520"/>
      <c r="GPF49" s="2681"/>
      <c r="GPG49" s="1520"/>
      <c r="GPH49" s="2681"/>
      <c r="GPI49" s="1520"/>
      <c r="GPJ49" s="2681"/>
      <c r="GPK49" s="1520"/>
      <c r="GPL49" s="2681"/>
      <c r="GPM49" s="1520"/>
      <c r="GPN49" s="2681"/>
      <c r="GPO49" s="1520"/>
      <c r="GPP49" s="2681"/>
      <c r="GPQ49" s="1520"/>
      <c r="GPR49" s="2681"/>
      <c r="GPS49" s="1520"/>
      <c r="GPT49" s="2681"/>
      <c r="GPU49" s="1520"/>
      <c r="GPV49" s="2681"/>
      <c r="GPW49" s="1520"/>
      <c r="GPX49" s="2681"/>
      <c r="GPY49" s="1520"/>
      <c r="GPZ49" s="2681"/>
      <c r="GQA49" s="1520"/>
      <c r="GQB49" s="2681"/>
      <c r="GQC49" s="1520"/>
      <c r="GQD49" s="2681"/>
      <c r="GQE49" s="1520"/>
      <c r="GQF49" s="2681"/>
      <c r="GQG49" s="1520"/>
      <c r="GQH49" s="2681"/>
      <c r="GQI49" s="1520"/>
      <c r="GQJ49" s="2681"/>
      <c r="GQK49" s="1520"/>
      <c r="GQL49" s="2681"/>
      <c r="GQM49" s="1520"/>
      <c r="GQN49" s="2681"/>
      <c r="GQO49" s="1520"/>
      <c r="GQP49" s="2681"/>
      <c r="GQQ49" s="1520"/>
      <c r="GQR49" s="2681"/>
      <c r="GQS49" s="1520"/>
      <c r="GQT49" s="2681"/>
      <c r="GQU49" s="1520"/>
      <c r="GQV49" s="2681"/>
      <c r="GQW49" s="1520"/>
      <c r="GQX49" s="2681"/>
      <c r="GQY49" s="1520"/>
      <c r="GQZ49" s="2681"/>
      <c r="GRA49" s="1520"/>
      <c r="GRB49" s="2681"/>
      <c r="GRC49" s="1520"/>
      <c r="GRD49" s="2681"/>
      <c r="GRE49" s="1520"/>
      <c r="GRF49" s="2681"/>
      <c r="GRG49" s="1520"/>
      <c r="GRH49" s="2681"/>
      <c r="GRI49" s="1520"/>
      <c r="GRJ49" s="2681"/>
      <c r="GRK49" s="1520"/>
      <c r="GRL49" s="2681"/>
      <c r="GRM49" s="1520"/>
      <c r="GRN49" s="2681"/>
      <c r="GRO49" s="1520"/>
      <c r="GRP49" s="2681"/>
      <c r="GRQ49" s="1520"/>
      <c r="GRR49" s="2681"/>
      <c r="GRS49" s="1520"/>
      <c r="GRT49" s="2681"/>
      <c r="GRU49" s="1520"/>
      <c r="GRV49" s="2681"/>
      <c r="GRW49" s="1520"/>
      <c r="GRX49" s="2681"/>
      <c r="GRY49" s="1520"/>
      <c r="GRZ49" s="2681"/>
      <c r="GSA49" s="1520"/>
      <c r="GSB49" s="2681"/>
      <c r="GSC49" s="1520"/>
      <c r="GSD49" s="2681"/>
      <c r="GSE49" s="1520"/>
      <c r="GSF49" s="2681"/>
      <c r="GSG49" s="1520"/>
      <c r="GSH49" s="2681"/>
      <c r="GSI49" s="1520"/>
      <c r="GSJ49" s="2681"/>
      <c r="GSK49" s="1520"/>
      <c r="GSL49" s="2681"/>
      <c r="GSM49" s="1520"/>
      <c r="GSN49" s="2681"/>
      <c r="GSO49" s="1520"/>
      <c r="GSP49" s="2681"/>
      <c r="GSQ49" s="1520"/>
      <c r="GSR49" s="2681"/>
      <c r="GSS49" s="1520"/>
      <c r="GST49" s="2681"/>
      <c r="GSU49" s="1520"/>
      <c r="GSV49" s="2681"/>
      <c r="GSW49" s="1520"/>
      <c r="GSX49" s="2681"/>
      <c r="GSY49" s="1520"/>
      <c r="GSZ49" s="2681"/>
      <c r="GTA49" s="1520"/>
      <c r="GTB49" s="2681"/>
      <c r="GTC49" s="1520"/>
      <c r="GTD49" s="2681"/>
      <c r="GTE49" s="1520"/>
      <c r="GTF49" s="2681"/>
      <c r="GTG49" s="1520"/>
      <c r="GTH49" s="2681"/>
      <c r="GTI49" s="1520"/>
      <c r="GTJ49" s="2681"/>
      <c r="GTK49" s="1520"/>
      <c r="GTL49" s="2681"/>
      <c r="GTM49" s="1520"/>
      <c r="GTN49" s="2681"/>
      <c r="GTO49" s="1520"/>
      <c r="GTP49" s="2681"/>
      <c r="GTQ49" s="1520"/>
      <c r="GTR49" s="2681"/>
      <c r="GTS49" s="1520"/>
      <c r="GTT49" s="2681"/>
      <c r="GTU49" s="1520"/>
      <c r="GTV49" s="2681"/>
      <c r="GTW49" s="1520"/>
      <c r="GTX49" s="2681"/>
      <c r="GTY49" s="1520"/>
      <c r="GTZ49" s="2681"/>
      <c r="GUA49" s="1520"/>
      <c r="GUB49" s="2681"/>
      <c r="GUC49" s="1520"/>
      <c r="GUD49" s="2681"/>
      <c r="GUE49" s="1520"/>
      <c r="GUF49" s="2681"/>
      <c r="GUG49" s="1520"/>
      <c r="GUH49" s="2681"/>
      <c r="GUI49" s="1520"/>
      <c r="GUJ49" s="2681"/>
      <c r="GUK49" s="1520"/>
      <c r="GUL49" s="2681"/>
      <c r="GUM49" s="1520"/>
      <c r="GUN49" s="2681"/>
      <c r="GUO49" s="1520"/>
      <c r="GUP49" s="2681"/>
      <c r="GUQ49" s="1520"/>
      <c r="GUR49" s="2681"/>
      <c r="GUS49" s="1520"/>
      <c r="GUT49" s="2681"/>
      <c r="GUU49" s="1520"/>
      <c r="GUV49" s="2681"/>
      <c r="GUW49" s="1520"/>
      <c r="GUX49" s="2681"/>
      <c r="GUY49" s="1520"/>
      <c r="GUZ49" s="2681"/>
      <c r="GVA49" s="1520"/>
      <c r="GVB49" s="2681"/>
      <c r="GVC49" s="1520"/>
      <c r="GVD49" s="2681"/>
      <c r="GVE49" s="1520"/>
      <c r="GVF49" s="2681"/>
      <c r="GVG49" s="1520"/>
      <c r="GVH49" s="2681"/>
      <c r="GVI49" s="1520"/>
      <c r="GVJ49" s="2681"/>
      <c r="GVK49" s="1520"/>
      <c r="GVL49" s="2681"/>
      <c r="GVM49" s="1520"/>
      <c r="GVN49" s="2681"/>
      <c r="GVO49" s="1520"/>
      <c r="GVP49" s="2681"/>
      <c r="GVQ49" s="1520"/>
      <c r="GVR49" s="2681"/>
      <c r="GVS49" s="1520"/>
      <c r="GVT49" s="2681"/>
      <c r="GVU49" s="1520"/>
      <c r="GVV49" s="2681"/>
      <c r="GVW49" s="1520"/>
      <c r="GVX49" s="2681"/>
      <c r="GVY49" s="1520"/>
      <c r="GVZ49" s="2681"/>
      <c r="GWA49" s="1520"/>
      <c r="GWB49" s="2681"/>
      <c r="GWC49" s="1520"/>
      <c r="GWD49" s="2681"/>
      <c r="GWE49" s="1520"/>
      <c r="GWF49" s="2681"/>
      <c r="GWG49" s="1520"/>
      <c r="GWH49" s="2681"/>
      <c r="GWI49" s="1520"/>
      <c r="GWJ49" s="2681"/>
      <c r="GWK49" s="1520"/>
      <c r="GWL49" s="2681"/>
      <c r="GWM49" s="1520"/>
      <c r="GWN49" s="2681"/>
      <c r="GWO49" s="1520"/>
      <c r="GWP49" s="2681"/>
      <c r="GWQ49" s="1520"/>
      <c r="GWR49" s="2681"/>
      <c r="GWS49" s="1520"/>
      <c r="GWT49" s="2681"/>
      <c r="GWU49" s="1520"/>
      <c r="GWV49" s="2681"/>
      <c r="GWW49" s="1520"/>
      <c r="GWX49" s="2681"/>
      <c r="GWY49" s="1520"/>
      <c r="GWZ49" s="2681"/>
      <c r="GXA49" s="1520"/>
      <c r="GXB49" s="2681"/>
      <c r="GXC49" s="1520"/>
      <c r="GXD49" s="2681"/>
      <c r="GXE49" s="1520"/>
      <c r="GXF49" s="2681"/>
      <c r="GXG49" s="1520"/>
      <c r="GXH49" s="2681"/>
      <c r="GXI49" s="1520"/>
      <c r="GXJ49" s="2681"/>
      <c r="GXK49" s="1520"/>
      <c r="GXL49" s="2681"/>
      <c r="GXM49" s="1520"/>
      <c r="GXN49" s="2681"/>
      <c r="GXO49" s="1520"/>
      <c r="GXP49" s="2681"/>
      <c r="GXQ49" s="1520"/>
      <c r="GXR49" s="2681"/>
      <c r="GXS49" s="1520"/>
      <c r="GXT49" s="2681"/>
      <c r="GXU49" s="1520"/>
      <c r="GXV49" s="2681"/>
      <c r="GXW49" s="1520"/>
      <c r="GXX49" s="2681"/>
      <c r="GXY49" s="1520"/>
      <c r="GXZ49" s="2681"/>
      <c r="GYA49" s="1520"/>
      <c r="GYB49" s="2681"/>
      <c r="GYC49" s="1520"/>
      <c r="GYD49" s="2681"/>
      <c r="GYE49" s="1520"/>
      <c r="GYF49" s="2681"/>
      <c r="GYG49" s="1520"/>
      <c r="GYH49" s="2681"/>
      <c r="GYI49" s="1520"/>
      <c r="GYJ49" s="2681"/>
      <c r="GYK49" s="1520"/>
      <c r="GYL49" s="2681"/>
      <c r="GYM49" s="1520"/>
      <c r="GYN49" s="2681"/>
      <c r="GYO49" s="1520"/>
      <c r="GYP49" s="2681"/>
      <c r="GYQ49" s="1520"/>
      <c r="GYR49" s="2681"/>
      <c r="GYS49" s="1520"/>
      <c r="GYT49" s="2681"/>
      <c r="GYU49" s="1520"/>
      <c r="GYV49" s="2681"/>
      <c r="GYW49" s="1520"/>
      <c r="GYX49" s="2681"/>
      <c r="GYY49" s="1520"/>
      <c r="GYZ49" s="2681"/>
      <c r="GZA49" s="1520"/>
      <c r="GZB49" s="2681"/>
      <c r="GZC49" s="1520"/>
      <c r="GZD49" s="2681"/>
      <c r="GZE49" s="1520"/>
      <c r="GZF49" s="2681"/>
      <c r="GZG49" s="1520"/>
      <c r="GZH49" s="2681"/>
      <c r="GZI49" s="1520"/>
      <c r="GZJ49" s="2681"/>
      <c r="GZK49" s="1520"/>
      <c r="GZL49" s="2681"/>
      <c r="GZM49" s="1520"/>
      <c r="GZN49" s="2681"/>
      <c r="GZO49" s="1520"/>
      <c r="GZP49" s="2681"/>
      <c r="GZQ49" s="1520"/>
      <c r="GZR49" s="2681"/>
      <c r="GZS49" s="1520"/>
      <c r="GZT49" s="2681"/>
      <c r="GZU49" s="1520"/>
      <c r="GZV49" s="2681"/>
      <c r="GZW49" s="1520"/>
      <c r="GZX49" s="2681"/>
      <c r="GZY49" s="1520"/>
      <c r="GZZ49" s="2681"/>
      <c r="HAA49" s="1520"/>
      <c r="HAB49" s="2681"/>
      <c r="HAC49" s="1520"/>
      <c r="HAD49" s="2681"/>
      <c r="HAE49" s="1520"/>
      <c r="HAF49" s="2681"/>
      <c r="HAG49" s="1520"/>
      <c r="HAH49" s="2681"/>
      <c r="HAI49" s="1520"/>
      <c r="HAJ49" s="2681"/>
      <c r="HAK49" s="1520"/>
      <c r="HAL49" s="2681"/>
      <c r="HAM49" s="1520"/>
      <c r="HAN49" s="2681"/>
      <c r="HAO49" s="1520"/>
      <c r="HAP49" s="2681"/>
      <c r="HAQ49" s="1520"/>
      <c r="HAR49" s="2681"/>
      <c r="HAS49" s="1520"/>
      <c r="HAT49" s="2681"/>
      <c r="HAU49" s="1520"/>
      <c r="HAV49" s="2681"/>
      <c r="HAW49" s="1520"/>
      <c r="HAX49" s="2681"/>
      <c r="HAY49" s="1520"/>
      <c r="HAZ49" s="2681"/>
      <c r="HBA49" s="1520"/>
      <c r="HBB49" s="2681"/>
      <c r="HBC49" s="1520"/>
      <c r="HBD49" s="2681"/>
      <c r="HBE49" s="1520"/>
      <c r="HBF49" s="2681"/>
      <c r="HBG49" s="1520"/>
      <c r="HBH49" s="2681"/>
      <c r="HBI49" s="1520"/>
      <c r="HBJ49" s="2681"/>
      <c r="HBK49" s="1520"/>
      <c r="HBL49" s="2681"/>
      <c r="HBM49" s="1520"/>
      <c r="HBN49" s="2681"/>
      <c r="HBO49" s="1520"/>
      <c r="HBP49" s="2681"/>
      <c r="HBQ49" s="1520"/>
      <c r="HBR49" s="2681"/>
      <c r="HBS49" s="1520"/>
      <c r="HBT49" s="2681"/>
      <c r="HBU49" s="1520"/>
      <c r="HBV49" s="2681"/>
      <c r="HBW49" s="1520"/>
      <c r="HBX49" s="2681"/>
      <c r="HBY49" s="1520"/>
      <c r="HBZ49" s="2681"/>
      <c r="HCA49" s="1520"/>
      <c r="HCB49" s="2681"/>
      <c r="HCC49" s="1520"/>
      <c r="HCD49" s="2681"/>
      <c r="HCE49" s="1520"/>
      <c r="HCF49" s="2681"/>
      <c r="HCG49" s="1520"/>
      <c r="HCH49" s="2681"/>
      <c r="HCI49" s="1520"/>
      <c r="HCJ49" s="2681"/>
      <c r="HCK49" s="1520"/>
      <c r="HCL49" s="2681"/>
      <c r="HCM49" s="1520"/>
      <c r="HCN49" s="2681"/>
      <c r="HCO49" s="1520"/>
      <c r="HCP49" s="2681"/>
      <c r="HCQ49" s="1520"/>
      <c r="HCR49" s="2681"/>
      <c r="HCS49" s="1520"/>
      <c r="HCT49" s="2681"/>
      <c r="HCU49" s="1520"/>
      <c r="HCV49" s="2681"/>
      <c r="HCW49" s="1520"/>
      <c r="HCX49" s="2681"/>
      <c r="HCY49" s="1520"/>
      <c r="HCZ49" s="2681"/>
      <c r="HDA49" s="1520"/>
      <c r="HDB49" s="2681"/>
      <c r="HDC49" s="1520"/>
      <c r="HDD49" s="2681"/>
      <c r="HDE49" s="1520"/>
      <c r="HDF49" s="2681"/>
      <c r="HDG49" s="1520"/>
      <c r="HDH49" s="2681"/>
      <c r="HDI49" s="1520"/>
      <c r="HDJ49" s="2681"/>
      <c r="HDK49" s="1520"/>
      <c r="HDL49" s="2681"/>
      <c r="HDM49" s="1520"/>
      <c r="HDN49" s="2681"/>
      <c r="HDO49" s="1520"/>
      <c r="HDP49" s="2681"/>
      <c r="HDQ49" s="1520"/>
      <c r="HDR49" s="2681"/>
      <c r="HDS49" s="1520"/>
      <c r="HDT49" s="2681"/>
      <c r="HDU49" s="1520"/>
      <c r="HDV49" s="2681"/>
      <c r="HDW49" s="1520"/>
      <c r="HDX49" s="2681"/>
      <c r="HDY49" s="1520"/>
      <c r="HDZ49" s="2681"/>
      <c r="HEA49" s="1520"/>
      <c r="HEB49" s="2681"/>
      <c r="HEC49" s="1520"/>
      <c r="HED49" s="2681"/>
      <c r="HEE49" s="1520"/>
      <c r="HEF49" s="2681"/>
      <c r="HEG49" s="1520"/>
      <c r="HEH49" s="2681"/>
      <c r="HEI49" s="1520"/>
      <c r="HEJ49" s="2681"/>
      <c r="HEK49" s="1520"/>
      <c r="HEL49" s="2681"/>
      <c r="HEM49" s="1520"/>
      <c r="HEN49" s="2681"/>
      <c r="HEO49" s="1520"/>
      <c r="HEP49" s="2681"/>
      <c r="HEQ49" s="1520"/>
      <c r="HER49" s="2681"/>
      <c r="HES49" s="1520"/>
      <c r="HET49" s="2681"/>
      <c r="HEU49" s="1520"/>
      <c r="HEV49" s="2681"/>
      <c r="HEW49" s="1520"/>
      <c r="HEX49" s="2681"/>
      <c r="HEY49" s="1520"/>
      <c r="HEZ49" s="2681"/>
      <c r="HFA49" s="1520"/>
      <c r="HFB49" s="2681"/>
      <c r="HFC49" s="1520"/>
      <c r="HFD49" s="2681"/>
      <c r="HFE49" s="1520"/>
      <c r="HFF49" s="2681"/>
      <c r="HFG49" s="1520"/>
      <c r="HFH49" s="2681"/>
      <c r="HFI49" s="1520"/>
      <c r="HFJ49" s="2681"/>
      <c r="HFK49" s="1520"/>
      <c r="HFL49" s="2681"/>
      <c r="HFM49" s="1520"/>
      <c r="HFN49" s="2681"/>
      <c r="HFO49" s="1520"/>
      <c r="HFP49" s="2681"/>
      <c r="HFQ49" s="1520"/>
      <c r="HFR49" s="2681"/>
      <c r="HFS49" s="1520"/>
      <c r="HFT49" s="2681"/>
      <c r="HFU49" s="1520"/>
      <c r="HFV49" s="2681"/>
      <c r="HFW49" s="1520"/>
      <c r="HFX49" s="2681"/>
      <c r="HFY49" s="1520"/>
      <c r="HFZ49" s="2681"/>
      <c r="HGA49" s="1520"/>
      <c r="HGB49" s="2681"/>
      <c r="HGC49" s="1520"/>
      <c r="HGD49" s="2681"/>
      <c r="HGE49" s="1520"/>
      <c r="HGF49" s="2681"/>
      <c r="HGG49" s="1520"/>
      <c r="HGH49" s="2681"/>
      <c r="HGI49" s="1520"/>
      <c r="HGJ49" s="2681"/>
      <c r="HGK49" s="1520"/>
      <c r="HGL49" s="2681"/>
      <c r="HGM49" s="1520"/>
      <c r="HGN49" s="2681"/>
      <c r="HGO49" s="1520"/>
      <c r="HGP49" s="2681"/>
      <c r="HGQ49" s="1520"/>
      <c r="HGR49" s="2681"/>
      <c r="HGS49" s="1520"/>
      <c r="HGT49" s="2681"/>
      <c r="HGU49" s="1520"/>
      <c r="HGV49" s="2681"/>
      <c r="HGW49" s="1520"/>
      <c r="HGX49" s="2681"/>
      <c r="HGY49" s="1520"/>
      <c r="HGZ49" s="2681"/>
      <c r="HHA49" s="1520"/>
      <c r="HHB49" s="2681"/>
      <c r="HHC49" s="1520"/>
      <c r="HHD49" s="2681"/>
      <c r="HHE49" s="1520"/>
      <c r="HHF49" s="2681"/>
      <c r="HHG49" s="1520"/>
      <c r="HHH49" s="2681"/>
      <c r="HHI49" s="1520"/>
      <c r="HHJ49" s="2681"/>
      <c r="HHK49" s="1520"/>
      <c r="HHL49" s="2681"/>
      <c r="HHM49" s="1520"/>
      <c r="HHN49" s="2681"/>
      <c r="HHO49" s="1520"/>
      <c r="HHP49" s="2681"/>
      <c r="HHQ49" s="1520"/>
      <c r="HHR49" s="2681"/>
      <c r="HHS49" s="1520"/>
      <c r="HHT49" s="2681"/>
      <c r="HHU49" s="1520"/>
      <c r="HHV49" s="2681"/>
      <c r="HHW49" s="1520"/>
      <c r="HHX49" s="2681"/>
      <c r="HHY49" s="1520"/>
      <c r="HHZ49" s="2681"/>
      <c r="HIA49" s="1520"/>
      <c r="HIB49" s="2681"/>
      <c r="HIC49" s="1520"/>
      <c r="HID49" s="2681"/>
      <c r="HIE49" s="1520"/>
      <c r="HIF49" s="2681"/>
      <c r="HIG49" s="1520"/>
      <c r="HIH49" s="2681"/>
      <c r="HII49" s="1520"/>
      <c r="HIJ49" s="2681"/>
      <c r="HIK49" s="1520"/>
      <c r="HIL49" s="2681"/>
      <c r="HIM49" s="1520"/>
      <c r="HIN49" s="2681"/>
      <c r="HIO49" s="1520"/>
      <c r="HIP49" s="2681"/>
      <c r="HIQ49" s="1520"/>
      <c r="HIR49" s="2681"/>
      <c r="HIS49" s="1520"/>
      <c r="HIT49" s="2681"/>
      <c r="HIU49" s="1520"/>
      <c r="HIV49" s="2681"/>
      <c r="HIW49" s="1520"/>
      <c r="HIX49" s="2681"/>
      <c r="HIY49" s="1520"/>
      <c r="HIZ49" s="2681"/>
      <c r="HJA49" s="1520"/>
      <c r="HJB49" s="2681"/>
      <c r="HJC49" s="1520"/>
      <c r="HJD49" s="2681"/>
      <c r="HJE49" s="1520"/>
      <c r="HJF49" s="2681"/>
      <c r="HJG49" s="1520"/>
      <c r="HJH49" s="2681"/>
      <c r="HJI49" s="1520"/>
      <c r="HJJ49" s="2681"/>
      <c r="HJK49" s="1520"/>
      <c r="HJL49" s="2681"/>
      <c r="HJM49" s="1520"/>
      <c r="HJN49" s="2681"/>
      <c r="HJO49" s="1520"/>
      <c r="HJP49" s="2681"/>
      <c r="HJQ49" s="1520"/>
      <c r="HJR49" s="2681"/>
      <c r="HJS49" s="1520"/>
      <c r="HJT49" s="2681"/>
      <c r="HJU49" s="1520"/>
      <c r="HJV49" s="2681"/>
      <c r="HJW49" s="1520"/>
      <c r="HJX49" s="2681"/>
      <c r="HJY49" s="1520"/>
      <c r="HJZ49" s="2681"/>
      <c r="HKA49" s="1520"/>
      <c r="HKB49" s="2681"/>
      <c r="HKC49" s="1520"/>
      <c r="HKD49" s="2681"/>
      <c r="HKE49" s="1520"/>
      <c r="HKF49" s="2681"/>
      <c r="HKG49" s="1520"/>
      <c r="HKH49" s="2681"/>
      <c r="HKI49" s="1520"/>
      <c r="HKJ49" s="2681"/>
      <c r="HKK49" s="1520"/>
      <c r="HKL49" s="2681"/>
      <c r="HKM49" s="1520"/>
      <c r="HKN49" s="2681"/>
      <c r="HKO49" s="1520"/>
      <c r="HKP49" s="2681"/>
      <c r="HKQ49" s="1520"/>
      <c r="HKR49" s="2681"/>
      <c r="HKS49" s="1520"/>
      <c r="HKT49" s="2681"/>
      <c r="HKU49" s="1520"/>
      <c r="HKV49" s="2681"/>
      <c r="HKW49" s="1520"/>
      <c r="HKX49" s="2681"/>
      <c r="HKY49" s="1520"/>
      <c r="HKZ49" s="2681"/>
      <c r="HLA49" s="1520"/>
      <c r="HLB49" s="2681"/>
      <c r="HLC49" s="1520"/>
      <c r="HLD49" s="2681"/>
      <c r="HLE49" s="1520"/>
      <c r="HLF49" s="2681"/>
      <c r="HLG49" s="1520"/>
      <c r="HLH49" s="2681"/>
      <c r="HLI49" s="1520"/>
      <c r="HLJ49" s="2681"/>
      <c r="HLK49" s="1520"/>
      <c r="HLL49" s="2681"/>
      <c r="HLM49" s="1520"/>
      <c r="HLN49" s="2681"/>
      <c r="HLO49" s="1520"/>
      <c r="HLP49" s="2681"/>
      <c r="HLQ49" s="1520"/>
      <c r="HLR49" s="2681"/>
      <c r="HLS49" s="1520"/>
      <c r="HLT49" s="2681"/>
      <c r="HLU49" s="1520"/>
      <c r="HLV49" s="2681"/>
      <c r="HLW49" s="1520"/>
      <c r="HLX49" s="2681"/>
      <c r="HLY49" s="1520"/>
      <c r="HLZ49" s="2681"/>
      <c r="HMA49" s="1520"/>
      <c r="HMB49" s="2681"/>
      <c r="HMC49" s="1520"/>
      <c r="HMD49" s="2681"/>
      <c r="HME49" s="1520"/>
      <c r="HMF49" s="2681"/>
      <c r="HMG49" s="1520"/>
      <c r="HMH49" s="2681"/>
      <c r="HMI49" s="1520"/>
      <c r="HMJ49" s="2681"/>
      <c r="HMK49" s="1520"/>
      <c r="HML49" s="2681"/>
      <c r="HMM49" s="1520"/>
      <c r="HMN49" s="2681"/>
      <c r="HMO49" s="1520"/>
      <c r="HMP49" s="2681"/>
      <c r="HMQ49" s="1520"/>
      <c r="HMR49" s="2681"/>
      <c r="HMS49" s="1520"/>
      <c r="HMT49" s="2681"/>
      <c r="HMU49" s="1520"/>
      <c r="HMV49" s="2681"/>
      <c r="HMW49" s="1520"/>
      <c r="HMX49" s="2681"/>
      <c r="HMY49" s="1520"/>
      <c r="HMZ49" s="2681"/>
      <c r="HNA49" s="1520"/>
      <c r="HNB49" s="2681"/>
      <c r="HNC49" s="1520"/>
      <c r="HND49" s="2681"/>
      <c r="HNE49" s="1520"/>
      <c r="HNF49" s="2681"/>
      <c r="HNG49" s="1520"/>
      <c r="HNH49" s="2681"/>
      <c r="HNI49" s="1520"/>
      <c r="HNJ49" s="2681"/>
      <c r="HNK49" s="1520"/>
      <c r="HNL49" s="2681"/>
      <c r="HNM49" s="1520"/>
      <c r="HNN49" s="2681"/>
      <c r="HNO49" s="1520"/>
      <c r="HNP49" s="2681"/>
      <c r="HNQ49" s="1520"/>
      <c r="HNR49" s="2681"/>
      <c r="HNS49" s="1520"/>
      <c r="HNT49" s="2681"/>
      <c r="HNU49" s="1520"/>
      <c r="HNV49" s="2681"/>
      <c r="HNW49" s="1520"/>
      <c r="HNX49" s="2681"/>
      <c r="HNY49" s="1520"/>
      <c r="HNZ49" s="2681"/>
      <c r="HOA49" s="1520"/>
      <c r="HOB49" s="2681"/>
      <c r="HOC49" s="1520"/>
      <c r="HOD49" s="2681"/>
      <c r="HOE49" s="1520"/>
      <c r="HOF49" s="2681"/>
      <c r="HOG49" s="1520"/>
      <c r="HOH49" s="2681"/>
      <c r="HOI49" s="1520"/>
      <c r="HOJ49" s="2681"/>
      <c r="HOK49" s="1520"/>
      <c r="HOL49" s="2681"/>
      <c r="HOM49" s="1520"/>
      <c r="HON49" s="2681"/>
      <c r="HOO49" s="1520"/>
      <c r="HOP49" s="2681"/>
      <c r="HOQ49" s="1520"/>
      <c r="HOR49" s="2681"/>
      <c r="HOS49" s="1520"/>
      <c r="HOT49" s="2681"/>
      <c r="HOU49" s="1520"/>
      <c r="HOV49" s="2681"/>
      <c r="HOW49" s="1520"/>
      <c r="HOX49" s="2681"/>
      <c r="HOY49" s="1520"/>
      <c r="HOZ49" s="2681"/>
      <c r="HPA49" s="1520"/>
      <c r="HPB49" s="2681"/>
      <c r="HPC49" s="1520"/>
      <c r="HPD49" s="2681"/>
      <c r="HPE49" s="1520"/>
      <c r="HPF49" s="2681"/>
      <c r="HPG49" s="1520"/>
      <c r="HPH49" s="2681"/>
      <c r="HPI49" s="1520"/>
      <c r="HPJ49" s="2681"/>
      <c r="HPK49" s="1520"/>
      <c r="HPL49" s="2681"/>
      <c r="HPM49" s="1520"/>
      <c r="HPN49" s="2681"/>
      <c r="HPO49" s="1520"/>
      <c r="HPP49" s="2681"/>
      <c r="HPQ49" s="1520"/>
      <c r="HPR49" s="2681"/>
      <c r="HPS49" s="1520"/>
      <c r="HPT49" s="2681"/>
      <c r="HPU49" s="1520"/>
      <c r="HPV49" s="2681"/>
      <c r="HPW49" s="1520"/>
      <c r="HPX49" s="2681"/>
      <c r="HPY49" s="1520"/>
      <c r="HPZ49" s="2681"/>
      <c r="HQA49" s="1520"/>
      <c r="HQB49" s="2681"/>
      <c r="HQC49" s="1520"/>
      <c r="HQD49" s="2681"/>
      <c r="HQE49" s="1520"/>
      <c r="HQF49" s="2681"/>
      <c r="HQG49" s="1520"/>
      <c r="HQH49" s="2681"/>
      <c r="HQI49" s="1520"/>
      <c r="HQJ49" s="2681"/>
      <c r="HQK49" s="1520"/>
      <c r="HQL49" s="2681"/>
      <c r="HQM49" s="1520"/>
      <c r="HQN49" s="2681"/>
      <c r="HQO49" s="1520"/>
      <c r="HQP49" s="2681"/>
      <c r="HQQ49" s="1520"/>
      <c r="HQR49" s="2681"/>
      <c r="HQS49" s="1520"/>
      <c r="HQT49" s="2681"/>
      <c r="HQU49" s="1520"/>
      <c r="HQV49" s="2681"/>
      <c r="HQW49" s="1520"/>
      <c r="HQX49" s="2681"/>
      <c r="HQY49" s="1520"/>
      <c r="HQZ49" s="2681"/>
      <c r="HRA49" s="1520"/>
      <c r="HRB49" s="2681"/>
      <c r="HRC49" s="1520"/>
      <c r="HRD49" s="2681"/>
      <c r="HRE49" s="1520"/>
      <c r="HRF49" s="2681"/>
      <c r="HRG49" s="1520"/>
      <c r="HRH49" s="2681"/>
      <c r="HRI49" s="1520"/>
      <c r="HRJ49" s="2681"/>
      <c r="HRK49" s="1520"/>
      <c r="HRL49" s="2681"/>
      <c r="HRM49" s="1520"/>
      <c r="HRN49" s="2681"/>
      <c r="HRO49" s="1520"/>
      <c r="HRP49" s="2681"/>
      <c r="HRQ49" s="1520"/>
      <c r="HRR49" s="2681"/>
      <c r="HRS49" s="1520"/>
      <c r="HRT49" s="2681"/>
      <c r="HRU49" s="1520"/>
      <c r="HRV49" s="2681"/>
      <c r="HRW49" s="1520"/>
      <c r="HRX49" s="2681"/>
      <c r="HRY49" s="1520"/>
      <c r="HRZ49" s="2681"/>
      <c r="HSA49" s="1520"/>
      <c r="HSB49" s="2681"/>
      <c r="HSC49" s="1520"/>
      <c r="HSD49" s="2681"/>
      <c r="HSE49" s="1520"/>
      <c r="HSF49" s="2681"/>
      <c r="HSG49" s="1520"/>
      <c r="HSH49" s="2681"/>
      <c r="HSI49" s="1520"/>
      <c r="HSJ49" s="2681"/>
      <c r="HSK49" s="1520"/>
      <c r="HSL49" s="2681"/>
      <c r="HSM49" s="1520"/>
      <c r="HSN49" s="2681"/>
      <c r="HSO49" s="1520"/>
      <c r="HSP49" s="2681"/>
      <c r="HSQ49" s="1520"/>
      <c r="HSR49" s="2681"/>
      <c r="HSS49" s="1520"/>
      <c r="HST49" s="2681"/>
      <c r="HSU49" s="1520"/>
      <c r="HSV49" s="2681"/>
      <c r="HSW49" s="1520"/>
      <c r="HSX49" s="2681"/>
      <c r="HSY49" s="1520"/>
      <c r="HSZ49" s="2681"/>
      <c r="HTA49" s="1520"/>
      <c r="HTB49" s="2681"/>
      <c r="HTC49" s="1520"/>
      <c r="HTD49" s="2681"/>
      <c r="HTE49" s="1520"/>
      <c r="HTF49" s="2681"/>
      <c r="HTG49" s="1520"/>
      <c r="HTH49" s="2681"/>
      <c r="HTI49" s="1520"/>
      <c r="HTJ49" s="2681"/>
      <c r="HTK49" s="1520"/>
      <c r="HTL49" s="2681"/>
      <c r="HTM49" s="1520"/>
      <c r="HTN49" s="2681"/>
      <c r="HTO49" s="1520"/>
      <c r="HTP49" s="2681"/>
      <c r="HTQ49" s="1520"/>
      <c r="HTR49" s="2681"/>
      <c r="HTS49" s="1520"/>
      <c r="HTT49" s="2681"/>
      <c r="HTU49" s="1520"/>
      <c r="HTV49" s="2681"/>
      <c r="HTW49" s="1520"/>
      <c r="HTX49" s="2681"/>
      <c r="HTY49" s="1520"/>
      <c r="HTZ49" s="2681"/>
      <c r="HUA49" s="1520"/>
      <c r="HUB49" s="2681"/>
      <c r="HUC49" s="1520"/>
      <c r="HUD49" s="2681"/>
      <c r="HUE49" s="1520"/>
      <c r="HUF49" s="2681"/>
      <c r="HUG49" s="1520"/>
      <c r="HUH49" s="2681"/>
      <c r="HUI49" s="1520"/>
      <c r="HUJ49" s="2681"/>
      <c r="HUK49" s="1520"/>
      <c r="HUL49" s="2681"/>
      <c r="HUM49" s="1520"/>
      <c r="HUN49" s="2681"/>
      <c r="HUO49" s="1520"/>
      <c r="HUP49" s="2681"/>
      <c r="HUQ49" s="1520"/>
      <c r="HUR49" s="2681"/>
      <c r="HUS49" s="1520"/>
      <c r="HUT49" s="2681"/>
      <c r="HUU49" s="1520"/>
      <c r="HUV49" s="2681"/>
      <c r="HUW49" s="1520"/>
      <c r="HUX49" s="2681"/>
      <c r="HUY49" s="1520"/>
      <c r="HUZ49" s="2681"/>
      <c r="HVA49" s="1520"/>
      <c r="HVB49" s="2681"/>
      <c r="HVC49" s="1520"/>
      <c r="HVD49" s="2681"/>
      <c r="HVE49" s="1520"/>
      <c r="HVF49" s="2681"/>
      <c r="HVG49" s="1520"/>
      <c r="HVH49" s="2681"/>
      <c r="HVI49" s="1520"/>
      <c r="HVJ49" s="2681"/>
      <c r="HVK49" s="1520"/>
      <c r="HVL49" s="2681"/>
      <c r="HVM49" s="1520"/>
      <c r="HVN49" s="2681"/>
      <c r="HVO49" s="1520"/>
      <c r="HVP49" s="2681"/>
      <c r="HVQ49" s="1520"/>
      <c r="HVR49" s="2681"/>
      <c r="HVS49" s="1520"/>
      <c r="HVT49" s="2681"/>
      <c r="HVU49" s="1520"/>
      <c r="HVV49" s="2681"/>
      <c r="HVW49" s="1520"/>
      <c r="HVX49" s="2681"/>
      <c r="HVY49" s="1520"/>
      <c r="HVZ49" s="2681"/>
      <c r="HWA49" s="1520"/>
      <c r="HWB49" s="2681"/>
      <c r="HWC49" s="1520"/>
      <c r="HWD49" s="2681"/>
      <c r="HWE49" s="1520"/>
      <c r="HWF49" s="2681"/>
      <c r="HWG49" s="1520"/>
      <c r="HWH49" s="2681"/>
      <c r="HWI49" s="1520"/>
      <c r="HWJ49" s="2681"/>
      <c r="HWK49" s="1520"/>
      <c r="HWL49" s="2681"/>
      <c r="HWM49" s="1520"/>
      <c r="HWN49" s="2681"/>
      <c r="HWO49" s="1520"/>
      <c r="HWP49" s="2681"/>
      <c r="HWQ49" s="1520"/>
      <c r="HWR49" s="2681"/>
      <c r="HWS49" s="1520"/>
      <c r="HWT49" s="2681"/>
      <c r="HWU49" s="1520"/>
      <c r="HWV49" s="2681"/>
      <c r="HWW49" s="1520"/>
      <c r="HWX49" s="2681"/>
      <c r="HWY49" s="1520"/>
      <c r="HWZ49" s="2681"/>
      <c r="HXA49" s="1520"/>
      <c r="HXB49" s="2681"/>
      <c r="HXC49" s="1520"/>
      <c r="HXD49" s="2681"/>
      <c r="HXE49" s="1520"/>
      <c r="HXF49" s="2681"/>
      <c r="HXG49" s="1520"/>
      <c r="HXH49" s="2681"/>
      <c r="HXI49" s="1520"/>
      <c r="HXJ49" s="2681"/>
      <c r="HXK49" s="1520"/>
      <c r="HXL49" s="2681"/>
      <c r="HXM49" s="1520"/>
      <c r="HXN49" s="2681"/>
      <c r="HXO49" s="1520"/>
      <c r="HXP49" s="2681"/>
      <c r="HXQ49" s="1520"/>
      <c r="HXR49" s="2681"/>
      <c r="HXS49" s="1520"/>
      <c r="HXT49" s="2681"/>
      <c r="HXU49" s="1520"/>
      <c r="HXV49" s="2681"/>
      <c r="HXW49" s="1520"/>
      <c r="HXX49" s="2681"/>
      <c r="HXY49" s="1520"/>
      <c r="HXZ49" s="2681"/>
      <c r="HYA49" s="1520"/>
      <c r="HYB49" s="2681"/>
      <c r="HYC49" s="1520"/>
      <c r="HYD49" s="2681"/>
      <c r="HYE49" s="1520"/>
      <c r="HYF49" s="2681"/>
      <c r="HYG49" s="1520"/>
      <c r="HYH49" s="2681"/>
      <c r="HYI49" s="1520"/>
      <c r="HYJ49" s="2681"/>
      <c r="HYK49" s="1520"/>
      <c r="HYL49" s="2681"/>
      <c r="HYM49" s="1520"/>
      <c r="HYN49" s="2681"/>
      <c r="HYO49" s="1520"/>
      <c r="HYP49" s="2681"/>
      <c r="HYQ49" s="1520"/>
      <c r="HYR49" s="2681"/>
      <c r="HYS49" s="1520"/>
      <c r="HYT49" s="2681"/>
      <c r="HYU49" s="1520"/>
      <c r="HYV49" s="2681"/>
      <c r="HYW49" s="1520"/>
      <c r="HYX49" s="2681"/>
      <c r="HYY49" s="1520"/>
      <c r="HYZ49" s="2681"/>
      <c r="HZA49" s="1520"/>
      <c r="HZB49" s="2681"/>
      <c r="HZC49" s="1520"/>
      <c r="HZD49" s="2681"/>
      <c r="HZE49" s="1520"/>
      <c r="HZF49" s="2681"/>
      <c r="HZG49" s="1520"/>
      <c r="HZH49" s="2681"/>
      <c r="HZI49" s="1520"/>
      <c r="HZJ49" s="2681"/>
      <c r="HZK49" s="1520"/>
      <c r="HZL49" s="2681"/>
      <c r="HZM49" s="1520"/>
      <c r="HZN49" s="2681"/>
      <c r="HZO49" s="1520"/>
      <c r="HZP49" s="2681"/>
      <c r="HZQ49" s="1520"/>
      <c r="HZR49" s="2681"/>
      <c r="HZS49" s="1520"/>
      <c r="HZT49" s="2681"/>
      <c r="HZU49" s="1520"/>
      <c r="HZV49" s="2681"/>
      <c r="HZW49" s="1520"/>
      <c r="HZX49" s="2681"/>
      <c r="HZY49" s="1520"/>
      <c r="HZZ49" s="2681"/>
      <c r="IAA49" s="1520"/>
      <c r="IAB49" s="2681"/>
      <c r="IAC49" s="1520"/>
      <c r="IAD49" s="2681"/>
      <c r="IAE49" s="1520"/>
      <c r="IAF49" s="2681"/>
      <c r="IAG49" s="1520"/>
      <c r="IAH49" s="2681"/>
      <c r="IAI49" s="1520"/>
      <c r="IAJ49" s="2681"/>
      <c r="IAK49" s="1520"/>
      <c r="IAL49" s="2681"/>
      <c r="IAM49" s="1520"/>
      <c r="IAN49" s="2681"/>
      <c r="IAO49" s="1520"/>
      <c r="IAP49" s="2681"/>
      <c r="IAQ49" s="1520"/>
      <c r="IAR49" s="2681"/>
      <c r="IAS49" s="1520"/>
      <c r="IAT49" s="2681"/>
      <c r="IAU49" s="1520"/>
      <c r="IAV49" s="2681"/>
      <c r="IAW49" s="1520"/>
      <c r="IAX49" s="2681"/>
      <c r="IAY49" s="1520"/>
      <c r="IAZ49" s="2681"/>
      <c r="IBA49" s="1520"/>
      <c r="IBB49" s="2681"/>
      <c r="IBC49" s="1520"/>
      <c r="IBD49" s="2681"/>
      <c r="IBE49" s="1520"/>
      <c r="IBF49" s="2681"/>
      <c r="IBG49" s="1520"/>
      <c r="IBH49" s="2681"/>
      <c r="IBI49" s="1520"/>
      <c r="IBJ49" s="2681"/>
      <c r="IBK49" s="1520"/>
      <c r="IBL49" s="2681"/>
      <c r="IBM49" s="1520"/>
      <c r="IBN49" s="2681"/>
      <c r="IBO49" s="1520"/>
      <c r="IBP49" s="2681"/>
      <c r="IBQ49" s="1520"/>
      <c r="IBR49" s="2681"/>
      <c r="IBS49" s="1520"/>
      <c r="IBT49" s="2681"/>
      <c r="IBU49" s="1520"/>
      <c r="IBV49" s="2681"/>
      <c r="IBW49" s="1520"/>
      <c r="IBX49" s="2681"/>
      <c r="IBY49" s="1520"/>
      <c r="IBZ49" s="2681"/>
      <c r="ICA49" s="1520"/>
      <c r="ICB49" s="2681"/>
      <c r="ICC49" s="1520"/>
      <c r="ICD49" s="2681"/>
      <c r="ICE49" s="1520"/>
      <c r="ICF49" s="2681"/>
      <c r="ICG49" s="1520"/>
      <c r="ICH49" s="2681"/>
      <c r="ICI49" s="1520"/>
      <c r="ICJ49" s="2681"/>
      <c r="ICK49" s="1520"/>
      <c r="ICL49" s="2681"/>
      <c r="ICM49" s="1520"/>
      <c r="ICN49" s="2681"/>
      <c r="ICO49" s="1520"/>
      <c r="ICP49" s="2681"/>
      <c r="ICQ49" s="1520"/>
      <c r="ICR49" s="2681"/>
      <c r="ICS49" s="1520"/>
      <c r="ICT49" s="2681"/>
      <c r="ICU49" s="1520"/>
      <c r="ICV49" s="2681"/>
      <c r="ICW49" s="1520"/>
      <c r="ICX49" s="2681"/>
      <c r="ICY49" s="1520"/>
      <c r="ICZ49" s="2681"/>
      <c r="IDA49" s="1520"/>
      <c r="IDB49" s="2681"/>
      <c r="IDC49" s="1520"/>
      <c r="IDD49" s="2681"/>
      <c r="IDE49" s="1520"/>
      <c r="IDF49" s="2681"/>
      <c r="IDG49" s="1520"/>
      <c r="IDH49" s="2681"/>
      <c r="IDI49" s="1520"/>
      <c r="IDJ49" s="2681"/>
      <c r="IDK49" s="1520"/>
      <c r="IDL49" s="2681"/>
      <c r="IDM49" s="1520"/>
      <c r="IDN49" s="2681"/>
      <c r="IDO49" s="1520"/>
      <c r="IDP49" s="2681"/>
      <c r="IDQ49" s="1520"/>
      <c r="IDR49" s="2681"/>
      <c r="IDS49" s="1520"/>
      <c r="IDT49" s="2681"/>
      <c r="IDU49" s="1520"/>
      <c r="IDV49" s="2681"/>
      <c r="IDW49" s="1520"/>
      <c r="IDX49" s="2681"/>
      <c r="IDY49" s="1520"/>
      <c r="IDZ49" s="2681"/>
      <c r="IEA49" s="1520"/>
      <c r="IEB49" s="2681"/>
      <c r="IEC49" s="1520"/>
      <c r="IED49" s="2681"/>
      <c r="IEE49" s="1520"/>
      <c r="IEF49" s="2681"/>
      <c r="IEG49" s="1520"/>
      <c r="IEH49" s="2681"/>
      <c r="IEI49" s="1520"/>
      <c r="IEJ49" s="2681"/>
      <c r="IEK49" s="1520"/>
      <c r="IEL49" s="2681"/>
      <c r="IEM49" s="1520"/>
      <c r="IEN49" s="2681"/>
      <c r="IEO49" s="1520"/>
      <c r="IEP49" s="2681"/>
      <c r="IEQ49" s="1520"/>
      <c r="IER49" s="2681"/>
      <c r="IES49" s="1520"/>
      <c r="IET49" s="2681"/>
      <c r="IEU49" s="1520"/>
      <c r="IEV49" s="2681"/>
      <c r="IEW49" s="1520"/>
      <c r="IEX49" s="2681"/>
      <c r="IEY49" s="1520"/>
      <c r="IEZ49" s="2681"/>
      <c r="IFA49" s="1520"/>
      <c r="IFB49" s="2681"/>
      <c r="IFC49" s="1520"/>
      <c r="IFD49" s="2681"/>
      <c r="IFE49" s="1520"/>
      <c r="IFF49" s="2681"/>
      <c r="IFG49" s="1520"/>
      <c r="IFH49" s="2681"/>
      <c r="IFI49" s="1520"/>
      <c r="IFJ49" s="2681"/>
      <c r="IFK49" s="1520"/>
      <c r="IFL49" s="2681"/>
      <c r="IFM49" s="1520"/>
      <c r="IFN49" s="2681"/>
      <c r="IFO49" s="1520"/>
      <c r="IFP49" s="2681"/>
      <c r="IFQ49" s="1520"/>
      <c r="IFR49" s="2681"/>
      <c r="IFS49" s="1520"/>
      <c r="IFT49" s="2681"/>
      <c r="IFU49" s="1520"/>
      <c r="IFV49" s="2681"/>
      <c r="IFW49" s="1520"/>
      <c r="IFX49" s="2681"/>
      <c r="IFY49" s="1520"/>
      <c r="IFZ49" s="2681"/>
      <c r="IGA49" s="1520"/>
      <c r="IGB49" s="2681"/>
      <c r="IGC49" s="1520"/>
      <c r="IGD49" s="2681"/>
      <c r="IGE49" s="1520"/>
      <c r="IGF49" s="2681"/>
      <c r="IGG49" s="1520"/>
      <c r="IGH49" s="2681"/>
      <c r="IGI49" s="1520"/>
      <c r="IGJ49" s="2681"/>
      <c r="IGK49" s="1520"/>
      <c r="IGL49" s="2681"/>
      <c r="IGM49" s="1520"/>
      <c r="IGN49" s="2681"/>
      <c r="IGO49" s="1520"/>
      <c r="IGP49" s="2681"/>
      <c r="IGQ49" s="1520"/>
      <c r="IGR49" s="2681"/>
      <c r="IGS49" s="1520"/>
      <c r="IGT49" s="2681"/>
      <c r="IGU49" s="1520"/>
      <c r="IGV49" s="2681"/>
      <c r="IGW49" s="1520"/>
      <c r="IGX49" s="2681"/>
      <c r="IGY49" s="1520"/>
      <c r="IGZ49" s="2681"/>
      <c r="IHA49" s="1520"/>
      <c r="IHB49" s="2681"/>
      <c r="IHC49" s="1520"/>
      <c r="IHD49" s="2681"/>
      <c r="IHE49" s="1520"/>
      <c r="IHF49" s="2681"/>
      <c r="IHG49" s="1520"/>
      <c r="IHH49" s="2681"/>
      <c r="IHI49" s="1520"/>
      <c r="IHJ49" s="2681"/>
      <c r="IHK49" s="1520"/>
      <c r="IHL49" s="2681"/>
      <c r="IHM49" s="1520"/>
      <c r="IHN49" s="2681"/>
      <c r="IHO49" s="1520"/>
      <c r="IHP49" s="2681"/>
      <c r="IHQ49" s="1520"/>
      <c r="IHR49" s="2681"/>
      <c r="IHS49" s="1520"/>
      <c r="IHT49" s="2681"/>
      <c r="IHU49" s="1520"/>
      <c r="IHV49" s="2681"/>
      <c r="IHW49" s="1520"/>
      <c r="IHX49" s="2681"/>
      <c r="IHY49" s="1520"/>
      <c r="IHZ49" s="2681"/>
      <c r="IIA49" s="1520"/>
      <c r="IIB49" s="2681"/>
      <c r="IIC49" s="1520"/>
      <c r="IID49" s="2681"/>
      <c r="IIE49" s="1520"/>
      <c r="IIF49" s="2681"/>
      <c r="IIG49" s="1520"/>
      <c r="IIH49" s="2681"/>
      <c r="III49" s="1520"/>
      <c r="IIJ49" s="2681"/>
      <c r="IIK49" s="1520"/>
      <c r="IIL49" s="2681"/>
      <c r="IIM49" s="1520"/>
      <c r="IIN49" s="2681"/>
      <c r="IIO49" s="1520"/>
      <c r="IIP49" s="2681"/>
      <c r="IIQ49" s="1520"/>
      <c r="IIR49" s="2681"/>
      <c r="IIS49" s="1520"/>
      <c r="IIT49" s="2681"/>
      <c r="IIU49" s="1520"/>
      <c r="IIV49" s="2681"/>
      <c r="IIW49" s="1520"/>
      <c r="IIX49" s="2681"/>
      <c r="IIY49" s="1520"/>
      <c r="IIZ49" s="2681"/>
      <c r="IJA49" s="1520"/>
      <c r="IJB49" s="2681"/>
      <c r="IJC49" s="1520"/>
      <c r="IJD49" s="2681"/>
      <c r="IJE49" s="1520"/>
      <c r="IJF49" s="2681"/>
      <c r="IJG49" s="1520"/>
      <c r="IJH49" s="2681"/>
      <c r="IJI49" s="1520"/>
      <c r="IJJ49" s="2681"/>
      <c r="IJK49" s="1520"/>
      <c r="IJL49" s="2681"/>
      <c r="IJM49" s="1520"/>
      <c r="IJN49" s="2681"/>
      <c r="IJO49" s="1520"/>
      <c r="IJP49" s="2681"/>
      <c r="IJQ49" s="1520"/>
      <c r="IJR49" s="2681"/>
      <c r="IJS49" s="1520"/>
      <c r="IJT49" s="2681"/>
      <c r="IJU49" s="1520"/>
      <c r="IJV49" s="2681"/>
      <c r="IJW49" s="1520"/>
      <c r="IJX49" s="2681"/>
      <c r="IJY49" s="1520"/>
      <c r="IJZ49" s="2681"/>
      <c r="IKA49" s="1520"/>
      <c r="IKB49" s="2681"/>
      <c r="IKC49" s="1520"/>
      <c r="IKD49" s="2681"/>
      <c r="IKE49" s="1520"/>
      <c r="IKF49" s="2681"/>
      <c r="IKG49" s="1520"/>
      <c r="IKH49" s="2681"/>
      <c r="IKI49" s="1520"/>
      <c r="IKJ49" s="2681"/>
      <c r="IKK49" s="1520"/>
      <c r="IKL49" s="2681"/>
      <c r="IKM49" s="1520"/>
      <c r="IKN49" s="2681"/>
      <c r="IKO49" s="1520"/>
      <c r="IKP49" s="2681"/>
      <c r="IKQ49" s="1520"/>
      <c r="IKR49" s="2681"/>
      <c r="IKS49" s="1520"/>
      <c r="IKT49" s="2681"/>
      <c r="IKU49" s="1520"/>
      <c r="IKV49" s="2681"/>
      <c r="IKW49" s="1520"/>
      <c r="IKX49" s="2681"/>
      <c r="IKY49" s="1520"/>
      <c r="IKZ49" s="2681"/>
      <c r="ILA49" s="1520"/>
      <c r="ILB49" s="2681"/>
      <c r="ILC49" s="1520"/>
      <c r="ILD49" s="2681"/>
      <c r="ILE49" s="1520"/>
      <c r="ILF49" s="2681"/>
      <c r="ILG49" s="1520"/>
      <c r="ILH49" s="2681"/>
      <c r="ILI49" s="1520"/>
      <c r="ILJ49" s="2681"/>
      <c r="ILK49" s="1520"/>
      <c r="ILL49" s="2681"/>
      <c r="ILM49" s="1520"/>
      <c r="ILN49" s="2681"/>
      <c r="ILO49" s="1520"/>
      <c r="ILP49" s="2681"/>
      <c r="ILQ49" s="1520"/>
      <c r="ILR49" s="2681"/>
      <c r="ILS49" s="1520"/>
      <c r="ILT49" s="2681"/>
      <c r="ILU49" s="1520"/>
      <c r="ILV49" s="2681"/>
      <c r="ILW49" s="1520"/>
      <c r="ILX49" s="2681"/>
      <c r="ILY49" s="1520"/>
      <c r="ILZ49" s="2681"/>
      <c r="IMA49" s="1520"/>
      <c r="IMB49" s="2681"/>
      <c r="IMC49" s="1520"/>
      <c r="IMD49" s="2681"/>
      <c r="IME49" s="1520"/>
      <c r="IMF49" s="2681"/>
      <c r="IMG49" s="1520"/>
      <c r="IMH49" s="2681"/>
      <c r="IMI49" s="1520"/>
      <c r="IMJ49" s="2681"/>
      <c r="IMK49" s="1520"/>
      <c r="IML49" s="2681"/>
      <c r="IMM49" s="1520"/>
      <c r="IMN49" s="2681"/>
      <c r="IMO49" s="1520"/>
      <c r="IMP49" s="2681"/>
      <c r="IMQ49" s="1520"/>
      <c r="IMR49" s="2681"/>
      <c r="IMS49" s="1520"/>
      <c r="IMT49" s="2681"/>
      <c r="IMU49" s="1520"/>
      <c r="IMV49" s="2681"/>
      <c r="IMW49" s="1520"/>
      <c r="IMX49" s="2681"/>
      <c r="IMY49" s="1520"/>
      <c r="IMZ49" s="2681"/>
      <c r="INA49" s="1520"/>
      <c r="INB49" s="2681"/>
      <c r="INC49" s="1520"/>
      <c r="IND49" s="2681"/>
      <c r="INE49" s="1520"/>
      <c r="INF49" s="2681"/>
      <c r="ING49" s="1520"/>
      <c r="INH49" s="2681"/>
      <c r="INI49" s="1520"/>
      <c r="INJ49" s="2681"/>
      <c r="INK49" s="1520"/>
      <c r="INL49" s="2681"/>
      <c r="INM49" s="1520"/>
      <c r="INN49" s="2681"/>
      <c r="INO49" s="1520"/>
      <c r="INP49" s="2681"/>
      <c r="INQ49" s="1520"/>
      <c r="INR49" s="2681"/>
      <c r="INS49" s="1520"/>
      <c r="INT49" s="2681"/>
      <c r="INU49" s="1520"/>
      <c r="INV49" s="2681"/>
      <c r="INW49" s="1520"/>
      <c r="INX49" s="2681"/>
      <c r="INY49" s="1520"/>
      <c r="INZ49" s="2681"/>
      <c r="IOA49" s="1520"/>
      <c r="IOB49" s="2681"/>
      <c r="IOC49" s="1520"/>
      <c r="IOD49" s="2681"/>
      <c r="IOE49" s="1520"/>
      <c r="IOF49" s="2681"/>
      <c r="IOG49" s="1520"/>
      <c r="IOH49" s="2681"/>
      <c r="IOI49" s="1520"/>
      <c r="IOJ49" s="2681"/>
      <c r="IOK49" s="1520"/>
      <c r="IOL49" s="2681"/>
      <c r="IOM49" s="1520"/>
      <c r="ION49" s="2681"/>
      <c r="IOO49" s="1520"/>
      <c r="IOP49" s="2681"/>
      <c r="IOQ49" s="1520"/>
      <c r="IOR49" s="2681"/>
      <c r="IOS49" s="1520"/>
      <c r="IOT49" s="2681"/>
      <c r="IOU49" s="1520"/>
      <c r="IOV49" s="2681"/>
      <c r="IOW49" s="1520"/>
      <c r="IOX49" s="2681"/>
      <c r="IOY49" s="1520"/>
      <c r="IOZ49" s="2681"/>
      <c r="IPA49" s="1520"/>
      <c r="IPB49" s="2681"/>
      <c r="IPC49" s="1520"/>
      <c r="IPD49" s="2681"/>
      <c r="IPE49" s="1520"/>
      <c r="IPF49" s="2681"/>
      <c r="IPG49" s="1520"/>
      <c r="IPH49" s="2681"/>
      <c r="IPI49" s="1520"/>
      <c r="IPJ49" s="2681"/>
      <c r="IPK49" s="1520"/>
      <c r="IPL49" s="2681"/>
      <c r="IPM49" s="1520"/>
      <c r="IPN49" s="2681"/>
      <c r="IPO49" s="1520"/>
      <c r="IPP49" s="2681"/>
      <c r="IPQ49" s="1520"/>
      <c r="IPR49" s="2681"/>
      <c r="IPS49" s="1520"/>
      <c r="IPT49" s="2681"/>
      <c r="IPU49" s="1520"/>
      <c r="IPV49" s="2681"/>
      <c r="IPW49" s="1520"/>
      <c r="IPX49" s="2681"/>
      <c r="IPY49" s="1520"/>
      <c r="IPZ49" s="2681"/>
      <c r="IQA49" s="1520"/>
      <c r="IQB49" s="2681"/>
      <c r="IQC49" s="1520"/>
      <c r="IQD49" s="2681"/>
      <c r="IQE49" s="1520"/>
      <c r="IQF49" s="2681"/>
      <c r="IQG49" s="1520"/>
      <c r="IQH49" s="2681"/>
      <c r="IQI49" s="1520"/>
      <c r="IQJ49" s="2681"/>
      <c r="IQK49" s="1520"/>
      <c r="IQL49" s="2681"/>
      <c r="IQM49" s="1520"/>
      <c r="IQN49" s="2681"/>
      <c r="IQO49" s="1520"/>
      <c r="IQP49" s="2681"/>
      <c r="IQQ49" s="1520"/>
      <c r="IQR49" s="2681"/>
      <c r="IQS49" s="1520"/>
      <c r="IQT49" s="2681"/>
      <c r="IQU49" s="1520"/>
      <c r="IQV49" s="2681"/>
      <c r="IQW49" s="1520"/>
      <c r="IQX49" s="2681"/>
      <c r="IQY49" s="1520"/>
      <c r="IQZ49" s="2681"/>
      <c r="IRA49" s="1520"/>
      <c r="IRB49" s="2681"/>
      <c r="IRC49" s="1520"/>
      <c r="IRD49" s="2681"/>
      <c r="IRE49" s="1520"/>
      <c r="IRF49" s="2681"/>
      <c r="IRG49" s="1520"/>
      <c r="IRH49" s="2681"/>
      <c r="IRI49" s="1520"/>
      <c r="IRJ49" s="2681"/>
      <c r="IRK49" s="1520"/>
      <c r="IRL49" s="2681"/>
      <c r="IRM49" s="1520"/>
      <c r="IRN49" s="2681"/>
      <c r="IRO49" s="1520"/>
      <c r="IRP49" s="2681"/>
      <c r="IRQ49" s="1520"/>
      <c r="IRR49" s="2681"/>
      <c r="IRS49" s="1520"/>
      <c r="IRT49" s="2681"/>
      <c r="IRU49" s="1520"/>
      <c r="IRV49" s="2681"/>
      <c r="IRW49" s="1520"/>
      <c r="IRX49" s="2681"/>
      <c r="IRY49" s="1520"/>
      <c r="IRZ49" s="2681"/>
      <c r="ISA49" s="1520"/>
      <c r="ISB49" s="2681"/>
      <c r="ISC49" s="1520"/>
      <c r="ISD49" s="2681"/>
      <c r="ISE49" s="1520"/>
      <c r="ISF49" s="2681"/>
      <c r="ISG49" s="1520"/>
      <c r="ISH49" s="2681"/>
      <c r="ISI49" s="1520"/>
      <c r="ISJ49" s="2681"/>
      <c r="ISK49" s="1520"/>
      <c r="ISL49" s="2681"/>
      <c r="ISM49" s="1520"/>
      <c r="ISN49" s="2681"/>
      <c r="ISO49" s="1520"/>
      <c r="ISP49" s="2681"/>
      <c r="ISQ49" s="1520"/>
      <c r="ISR49" s="2681"/>
      <c r="ISS49" s="1520"/>
      <c r="IST49" s="2681"/>
      <c r="ISU49" s="1520"/>
      <c r="ISV49" s="2681"/>
      <c r="ISW49" s="1520"/>
      <c r="ISX49" s="2681"/>
      <c r="ISY49" s="1520"/>
      <c r="ISZ49" s="2681"/>
      <c r="ITA49" s="1520"/>
      <c r="ITB49" s="2681"/>
      <c r="ITC49" s="1520"/>
      <c r="ITD49" s="2681"/>
      <c r="ITE49" s="1520"/>
      <c r="ITF49" s="2681"/>
      <c r="ITG49" s="1520"/>
      <c r="ITH49" s="2681"/>
      <c r="ITI49" s="1520"/>
      <c r="ITJ49" s="2681"/>
      <c r="ITK49" s="1520"/>
      <c r="ITL49" s="2681"/>
      <c r="ITM49" s="1520"/>
      <c r="ITN49" s="2681"/>
      <c r="ITO49" s="1520"/>
      <c r="ITP49" s="2681"/>
      <c r="ITQ49" s="1520"/>
      <c r="ITR49" s="2681"/>
      <c r="ITS49" s="1520"/>
      <c r="ITT49" s="2681"/>
      <c r="ITU49" s="1520"/>
      <c r="ITV49" s="2681"/>
      <c r="ITW49" s="1520"/>
      <c r="ITX49" s="2681"/>
      <c r="ITY49" s="1520"/>
      <c r="ITZ49" s="2681"/>
      <c r="IUA49" s="1520"/>
      <c r="IUB49" s="2681"/>
      <c r="IUC49" s="1520"/>
      <c r="IUD49" s="2681"/>
      <c r="IUE49" s="1520"/>
      <c r="IUF49" s="2681"/>
      <c r="IUG49" s="1520"/>
      <c r="IUH49" s="2681"/>
      <c r="IUI49" s="1520"/>
      <c r="IUJ49" s="2681"/>
      <c r="IUK49" s="1520"/>
      <c r="IUL49" s="2681"/>
      <c r="IUM49" s="1520"/>
      <c r="IUN49" s="2681"/>
      <c r="IUO49" s="1520"/>
      <c r="IUP49" s="2681"/>
      <c r="IUQ49" s="1520"/>
      <c r="IUR49" s="2681"/>
      <c r="IUS49" s="1520"/>
      <c r="IUT49" s="2681"/>
      <c r="IUU49" s="1520"/>
      <c r="IUV49" s="2681"/>
      <c r="IUW49" s="1520"/>
      <c r="IUX49" s="2681"/>
      <c r="IUY49" s="1520"/>
      <c r="IUZ49" s="2681"/>
      <c r="IVA49" s="1520"/>
      <c r="IVB49" s="2681"/>
      <c r="IVC49" s="1520"/>
      <c r="IVD49" s="2681"/>
      <c r="IVE49" s="1520"/>
      <c r="IVF49" s="2681"/>
      <c r="IVG49" s="1520"/>
      <c r="IVH49" s="2681"/>
      <c r="IVI49" s="1520"/>
      <c r="IVJ49" s="2681"/>
      <c r="IVK49" s="1520"/>
      <c r="IVL49" s="2681"/>
      <c r="IVM49" s="1520"/>
      <c r="IVN49" s="2681"/>
      <c r="IVO49" s="1520"/>
      <c r="IVP49" s="2681"/>
      <c r="IVQ49" s="1520"/>
      <c r="IVR49" s="2681"/>
      <c r="IVS49" s="1520"/>
      <c r="IVT49" s="2681"/>
      <c r="IVU49" s="1520"/>
      <c r="IVV49" s="2681"/>
      <c r="IVW49" s="1520"/>
      <c r="IVX49" s="2681"/>
      <c r="IVY49" s="1520"/>
      <c r="IVZ49" s="2681"/>
      <c r="IWA49" s="1520"/>
      <c r="IWB49" s="2681"/>
      <c r="IWC49" s="1520"/>
      <c r="IWD49" s="2681"/>
      <c r="IWE49" s="1520"/>
      <c r="IWF49" s="2681"/>
      <c r="IWG49" s="1520"/>
      <c r="IWH49" s="2681"/>
      <c r="IWI49" s="1520"/>
      <c r="IWJ49" s="2681"/>
      <c r="IWK49" s="1520"/>
      <c r="IWL49" s="2681"/>
      <c r="IWM49" s="1520"/>
      <c r="IWN49" s="2681"/>
      <c r="IWO49" s="1520"/>
      <c r="IWP49" s="2681"/>
      <c r="IWQ49" s="1520"/>
      <c r="IWR49" s="2681"/>
      <c r="IWS49" s="1520"/>
      <c r="IWT49" s="2681"/>
      <c r="IWU49" s="1520"/>
      <c r="IWV49" s="2681"/>
      <c r="IWW49" s="1520"/>
      <c r="IWX49" s="2681"/>
      <c r="IWY49" s="1520"/>
      <c r="IWZ49" s="2681"/>
      <c r="IXA49" s="1520"/>
      <c r="IXB49" s="2681"/>
      <c r="IXC49" s="1520"/>
      <c r="IXD49" s="2681"/>
      <c r="IXE49" s="1520"/>
      <c r="IXF49" s="2681"/>
      <c r="IXG49" s="1520"/>
      <c r="IXH49" s="2681"/>
      <c r="IXI49" s="1520"/>
      <c r="IXJ49" s="2681"/>
      <c r="IXK49" s="1520"/>
      <c r="IXL49" s="2681"/>
      <c r="IXM49" s="1520"/>
      <c r="IXN49" s="2681"/>
      <c r="IXO49" s="1520"/>
      <c r="IXP49" s="2681"/>
      <c r="IXQ49" s="1520"/>
      <c r="IXR49" s="2681"/>
      <c r="IXS49" s="1520"/>
      <c r="IXT49" s="2681"/>
      <c r="IXU49" s="1520"/>
      <c r="IXV49" s="2681"/>
      <c r="IXW49" s="1520"/>
      <c r="IXX49" s="2681"/>
      <c r="IXY49" s="1520"/>
      <c r="IXZ49" s="2681"/>
      <c r="IYA49" s="1520"/>
      <c r="IYB49" s="2681"/>
      <c r="IYC49" s="1520"/>
      <c r="IYD49" s="2681"/>
      <c r="IYE49" s="1520"/>
      <c r="IYF49" s="2681"/>
      <c r="IYG49" s="1520"/>
      <c r="IYH49" s="2681"/>
      <c r="IYI49" s="1520"/>
      <c r="IYJ49" s="2681"/>
      <c r="IYK49" s="1520"/>
      <c r="IYL49" s="2681"/>
      <c r="IYM49" s="1520"/>
      <c r="IYN49" s="2681"/>
      <c r="IYO49" s="1520"/>
      <c r="IYP49" s="2681"/>
      <c r="IYQ49" s="1520"/>
      <c r="IYR49" s="2681"/>
      <c r="IYS49" s="1520"/>
      <c r="IYT49" s="2681"/>
      <c r="IYU49" s="1520"/>
      <c r="IYV49" s="2681"/>
      <c r="IYW49" s="1520"/>
      <c r="IYX49" s="2681"/>
      <c r="IYY49" s="1520"/>
      <c r="IYZ49" s="2681"/>
      <c r="IZA49" s="1520"/>
      <c r="IZB49" s="2681"/>
      <c r="IZC49" s="1520"/>
      <c r="IZD49" s="2681"/>
      <c r="IZE49" s="1520"/>
      <c r="IZF49" s="2681"/>
      <c r="IZG49" s="1520"/>
      <c r="IZH49" s="2681"/>
      <c r="IZI49" s="1520"/>
      <c r="IZJ49" s="2681"/>
      <c r="IZK49" s="1520"/>
      <c r="IZL49" s="2681"/>
      <c r="IZM49" s="1520"/>
      <c r="IZN49" s="2681"/>
      <c r="IZO49" s="1520"/>
      <c r="IZP49" s="2681"/>
      <c r="IZQ49" s="1520"/>
      <c r="IZR49" s="2681"/>
      <c r="IZS49" s="1520"/>
      <c r="IZT49" s="2681"/>
      <c r="IZU49" s="1520"/>
      <c r="IZV49" s="2681"/>
      <c r="IZW49" s="1520"/>
      <c r="IZX49" s="2681"/>
      <c r="IZY49" s="1520"/>
      <c r="IZZ49" s="2681"/>
      <c r="JAA49" s="1520"/>
      <c r="JAB49" s="2681"/>
      <c r="JAC49" s="1520"/>
      <c r="JAD49" s="2681"/>
      <c r="JAE49" s="1520"/>
      <c r="JAF49" s="2681"/>
      <c r="JAG49" s="1520"/>
      <c r="JAH49" s="2681"/>
      <c r="JAI49" s="1520"/>
      <c r="JAJ49" s="2681"/>
      <c r="JAK49" s="1520"/>
      <c r="JAL49" s="2681"/>
      <c r="JAM49" s="1520"/>
      <c r="JAN49" s="2681"/>
      <c r="JAO49" s="1520"/>
      <c r="JAP49" s="2681"/>
      <c r="JAQ49" s="1520"/>
      <c r="JAR49" s="2681"/>
      <c r="JAS49" s="1520"/>
      <c r="JAT49" s="2681"/>
      <c r="JAU49" s="1520"/>
      <c r="JAV49" s="2681"/>
      <c r="JAW49" s="1520"/>
      <c r="JAX49" s="2681"/>
      <c r="JAY49" s="1520"/>
      <c r="JAZ49" s="2681"/>
      <c r="JBA49" s="1520"/>
      <c r="JBB49" s="2681"/>
      <c r="JBC49" s="1520"/>
      <c r="JBD49" s="2681"/>
      <c r="JBE49" s="1520"/>
      <c r="JBF49" s="2681"/>
      <c r="JBG49" s="1520"/>
      <c r="JBH49" s="2681"/>
      <c r="JBI49" s="1520"/>
      <c r="JBJ49" s="2681"/>
      <c r="JBK49" s="1520"/>
      <c r="JBL49" s="2681"/>
      <c r="JBM49" s="1520"/>
      <c r="JBN49" s="2681"/>
      <c r="JBO49" s="1520"/>
      <c r="JBP49" s="2681"/>
      <c r="JBQ49" s="1520"/>
      <c r="JBR49" s="2681"/>
      <c r="JBS49" s="1520"/>
      <c r="JBT49" s="2681"/>
      <c r="JBU49" s="1520"/>
      <c r="JBV49" s="2681"/>
      <c r="JBW49" s="1520"/>
      <c r="JBX49" s="2681"/>
      <c r="JBY49" s="1520"/>
      <c r="JBZ49" s="2681"/>
      <c r="JCA49" s="1520"/>
      <c r="JCB49" s="2681"/>
      <c r="JCC49" s="1520"/>
      <c r="JCD49" s="2681"/>
      <c r="JCE49" s="1520"/>
      <c r="JCF49" s="2681"/>
      <c r="JCG49" s="1520"/>
      <c r="JCH49" s="2681"/>
      <c r="JCI49" s="1520"/>
      <c r="JCJ49" s="2681"/>
      <c r="JCK49" s="1520"/>
      <c r="JCL49" s="2681"/>
      <c r="JCM49" s="1520"/>
      <c r="JCN49" s="2681"/>
      <c r="JCO49" s="1520"/>
      <c r="JCP49" s="2681"/>
      <c r="JCQ49" s="1520"/>
      <c r="JCR49" s="2681"/>
      <c r="JCS49" s="1520"/>
      <c r="JCT49" s="2681"/>
      <c r="JCU49" s="1520"/>
      <c r="JCV49" s="2681"/>
      <c r="JCW49" s="1520"/>
      <c r="JCX49" s="2681"/>
      <c r="JCY49" s="1520"/>
      <c r="JCZ49" s="2681"/>
      <c r="JDA49" s="1520"/>
      <c r="JDB49" s="2681"/>
      <c r="JDC49" s="1520"/>
      <c r="JDD49" s="2681"/>
      <c r="JDE49" s="1520"/>
      <c r="JDF49" s="2681"/>
      <c r="JDG49" s="1520"/>
      <c r="JDH49" s="2681"/>
      <c r="JDI49" s="1520"/>
      <c r="JDJ49" s="2681"/>
      <c r="JDK49" s="1520"/>
      <c r="JDL49" s="2681"/>
      <c r="JDM49" s="1520"/>
      <c r="JDN49" s="2681"/>
      <c r="JDO49" s="1520"/>
      <c r="JDP49" s="2681"/>
      <c r="JDQ49" s="1520"/>
      <c r="JDR49" s="2681"/>
      <c r="JDS49" s="1520"/>
      <c r="JDT49" s="2681"/>
      <c r="JDU49" s="1520"/>
      <c r="JDV49" s="2681"/>
      <c r="JDW49" s="1520"/>
      <c r="JDX49" s="2681"/>
      <c r="JDY49" s="1520"/>
      <c r="JDZ49" s="2681"/>
      <c r="JEA49" s="1520"/>
      <c r="JEB49" s="2681"/>
      <c r="JEC49" s="1520"/>
      <c r="JED49" s="2681"/>
      <c r="JEE49" s="1520"/>
      <c r="JEF49" s="2681"/>
      <c r="JEG49" s="1520"/>
      <c r="JEH49" s="2681"/>
      <c r="JEI49" s="1520"/>
      <c r="JEJ49" s="2681"/>
      <c r="JEK49" s="1520"/>
      <c r="JEL49" s="2681"/>
      <c r="JEM49" s="1520"/>
      <c r="JEN49" s="2681"/>
      <c r="JEO49" s="1520"/>
      <c r="JEP49" s="2681"/>
      <c r="JEQ49" s="1520"/>
      <c r="JER49" s="2681"/>
      <c r="JES49" s="1520"/>
      <c r="JET49" s="2681"/>
      <c r="JEU49" s="1520"/>
      <c r="JEV49" s="2681"/>
      <c r="JEW49" s="1520"/>
      <c r="JEX49" s="2681"/>
      <c r="JEY49" s="1520"/>
      <c r="JEZ49" s="2681"/>
      <c r="JFA49" s="1520"/>
      <c r="JFB49" s="2681"/>
      <c r="JFC49" s="1520"/>
      <c r="JFD49" s="2681"/>
      <c r="JFE49" s="1520"/>
      <c r="JFF49" s="2681"/>
      <c r="JFG49" s="1520"/>
      <c r="JFH49" s="2681"/>
      <c r="JFI49" s="1520"/>
      <c r="JFJ49" s="2681"/>
      <c r="JFK49" s="1520"/>
      <c r="JFL49" s="2681"/>
      <c r="JFM49" s="1520"/>
      <c r="JFN49" s="2681"/>
      <c r="JFO49" s="1520"/>
      <c r="JFP49" s="2681"/>
      <c r="JFQ49" s="1520"/>
      <c r="JFR49" s="2681"/>
      <c r="JFS49" s="1520"/>
      <c r="JFT49" s="2681"/>
      <c r="JFU49" s="1520"/>
      <c r="JFV49" s="2681"/>
      <c r="JFW49" s="1520"/>
      <c r="JFX49" s="2681"/>
      <c r="JFY49" s="1520"/>
      <c r="JFZ49" s="2681"/>
      <c r="JGA49" s="1520"/>
      <c r="JGB49" s="2681"/>
      <c r="JGC49" s="1520"/>
      <c r="JGD49" s="2681"/>
      <c r="JGE49" s="1520"/>
      <c r="JGF49" s="2681"/>
      <c r="JGG49" s="1520"/>
      <c r="JGH49" s="2681"/>
      <c r="JGI49" s="1520"/>
      <c r="JGJ49" s="2681"/>
      <c r="JGK49" s="1520"/>
      <c r="JGL49" s="2681"/>
      <c r="JGM49" s="1520"/>
      <c r="JGN49" s="2681"/>
      <c r="JGO49" s="1520"/>
      <c r="JGP49" s="2681"/>
      <c r="JGQ49" s="1520"/>
      <c r="JGR49" s="2681"/>
      <c r="JGS49" s="1520"/>
      <c r="JGT49" s="2681"/>
      <c r="JGU49" s="1520"/>
      <c r="JGV49" s="2681"/>
      <c r="JGW49" s="1520"/>
      <c r="JGX49" s="2681"/>
      <c r="JGY49" s="1520"/>
      <c r="JGZ49" s="2681"/>
      <c r="JHA49" s="1520"/>
      <c r="JHB49" s="2681"/>
      <c r="JHC49" s="1520"/>
      <c r="JHD49" s="2681"/>
      <c r="JHE49" s="1520"/>
      <c r="JHF49" s="2681"/>
      <c r="JHG49" s="1520"/>
      <c r="JHH49" s="2681"/>
      <c r="JHI49" s="1520"/>
      <c r="JHJ49" s="2681"/>
      <c r="JHK49" s="1520"/>
      <c r="JHL49" s="2681"/>
      <c r="JHM49" s="1520"/>
      <c r="JHN49" s="2681"/>
      <c r="JHO49" s="1520"/>
      <c r="JHP49" s="2681"/>
      <c r="JHQ49" s="1520"/>
      <c r="JHR49" s="2681"/>
      <c r="JHS49" s="1520"/>
      <c r="JHT49" s="2681"/>
      <c r="JHU49" s="1520"/>
      <c r="JHV49" s="2681"/>
      <c r="JHW49" s="1520"/>
      <c r="JHX49" s="2681"/>
      <c r="JHY49" s="1520"/>
      <c r="JHZ49" s="2681"/>
      <c r="JIA49" s="1520"/>
      <c r="JIB49" s="2681"/>
      <c r="JIC49" s="1520"/>
      <c r="JID49" s="2681"/>
      <c r="JIE49" s="1520"/>
      <c r="JIF49" s="2681"/>
      <c r="JIG49" s="1520"/>
      <c r="JIH49" s="2681"/>
      <c r="JII49" s="1520"/>
      <c r="JIJ49" s="2681"/>
      <c r="JIK49" s="1520"/>
      <c r="JIL49" s="2681"/>
      <c r="JIM49" s="1520"/>
      <c r="JIN49" s="2681"/>
      <c r="JIO49" s="1520"/>
      <c r="JIP49" s="2681"/>
      <c r="JIQ49" s="1520"/>
      <c r="JIR49" s="2681"/>
      <c r="JIS49" s="1520"/>
      <c r="JIT49" s="2681"/>
      <c r="JIU49" s="1520"/>
      <c r="JIV49" s="2681"/>
      <c r="JIW49" s="1520"/>
      <c r="JIX49" s="2681"/>
      <c r="JIY49" s="1520"/>
      <c r="JIZ49" s="2681"/>
      <c r="JJA49" s="1520"/>
      <c r="JJB49" s="2681"/>
      <c r="JJC49" s="1520"/>
      <c r="JJD49" s="2681"/>
      <c r="JJE49" s="1520"/>
      <c r="JJF49" s="2681"/>
      <c r="JJG49" s="1520"/>
      <c r="JJH49" s="2681"/>
      <c r="JJI49" s="1520"/>
      <c r="JJJ49" s="2681"/>
      <c r="JJK49" s="1520"/>
      <c r="JJL49" s="2681"/>
      <c r="JJM49" s="1520"/>
      <c r="JJN49" s="2681"/>
      <c r="JJO49" s="1520"/>
      <c r="JJP49" s="2681"/>
      <c r="JJQ49" s="1520"/>
      <c r="JJR49" s="2681"/>
      <c r="JJS49" s="1520"/>
      <c r="JJT49" s="2681"/>
      <c r="JJU49" s="1520"/>
      <c r="JJV49" s="2681"/>
      <c r="JJW49" s="1520"/>
      <c r="JJX49" s="2681"/>
      <c r="JJY49" s="1520"/>
      <c r="JJZ49" s="2681"/>
      <c r="JKA49" s="1520"/>
      <c r="JKB49" s="2681"/>
      <c r="JKC49" s="1520"/>
      <c r="JKD49" s="2681"/>
      <c r="JKE49" s="1520"/>
      <c r="JKF49" s="2681"/>
      <c r="JKG49" s="1520"/>
      <c r="JKH49" s="2681"/>
      <c r="JKI49" s="1520"/>
      <c r="JKJ49" s="2681"/>
      <c r="JKK49" s="1520"/>
      <c r="JKL49" s="2681"/>
      <c r="JKM49" s="1520"/>
      <c r="JKN49" s="2681"/>
      <c r="JKO49" s="1520"/>
      <c r="JKP49" s="2681"/>
      <c r="JKQ49" s="1520"/>
      <c r="JKR49" s="2681"/>
      <c r="JKS49" s="1520"/>
      <c r="JKT49" s="2681"/>
      <c r="JKU49" s="1520"/>
      <c r="JKV49" s="2681"/>
      <c r="JKW49" s="1520"/>
      <c r="JKX49" s="2681"/>
      <c r="JKY49" s="1520"/>
      <c r="JKZ49" s="2681"/>
      <c r="JLA49" s="1520"/>
      <c r="JLB49" s="2681"/>
      <c r="JLC49" s="1520"/>
      <c r="JLD49" s="2681"/>
      <c r="JLE49" s="1520"/>
      <c r="JLF49" s="2681"/>
      <c r="JLG49" s="1520"/>
      <c r="JLH49" s="2681"/>
      <c r="JLI49" s="1520"/>
      <c r="JLJ49" s="2681"/>
      <c r="JLK49" s="1520"/>
      <c r="JLL49" s="2681"/>
      <c r="JLM49" s="1520"/>
      <c r="JLN49" s="2681"/>
      <c r="JLO49" s="1520"/>
      <c r="JLP49" s="2681"/>
      <c r="JLQ49" s="1520"/>
      <c r="JLR49" s="2681"/>
      <c r="JLS49" s="1520"/>
      <c r="JLT49" s="2681"/>
      <c r="JLU49" s="1520"/>
      <c r="JLV49" s="2681"/>
      <c r="JLW49" s="1520"/>
      <c r="JLX49" s="2681"/>
      <c r="JLY49" s="1520"/>
      <c r="JLZ49" s="2681"/>
      <c r="JMA49" s="1520"/>
      <c r="JMB49" s="2681"/>
      <c r="JMC49" s="1520"/>
      <c r="JMD49" s="2681"/>
      <c r="JME49" s="1520"/>
      <c r="JMF49" s="2681"/>
      <c r="JMG49" s="1520"/>
      <c r="JMH49" s="2681"/>
      <c r="JMI49" s="1520"/>
      <c r="JMJ49" s="2681"/>
      <c r="JMK49" s="1520"/>
      <c r="JML49" s="2681"/>
      <c r="JMM49" s="1520"/>
      <c r="JMN49" s="2681"/>
      <c r="JMO49" s="1520"/>
      <c r="JMP49" s="2681"/>
      <c r="JMQ49" s="1520"/>
      <c r="JMR49" s="2681"/>
      <c r="JMS49" s="1520"/>
      <c r="JMT49" s="2681"/>
      <c r="JMU49" s="1520"/>
      <c r="JMV49" s="2681"/>
      <c r="JMW49" s="1520"/>
      <c r="JMX49" s="2681"/>
      <c r="JMY49" s="1520"/>
      <c r="JMZ49" s="2681"/>
      <c r="JNA49" s="1520"/>
      <c r="JNB49" s="2681"/>
      <c r="JNC49" s="1520"/>
      <c r="JND49" s="2681"/>
      <c r="JNE49" s="1520"/>
      <c r="JNF49" s="2681"/>
      <c r="JNG49" s="1520"/>
      <c r="JNH49" s="2681"/>
      <c r="JNI49" s="1520"/>
      <c r="JNJ49" s="2681"/>
      <c r="JNK49" s="1520"/>
      <c r="JNL49" s="2681"/>
      <c r="JNM49" s="1520"/>
      <c r="JNN49" s="2681"/>
      <c r="JNO49" s="1520"/>
      <c r="JNP49" s="2681"/>
      <c r="JNQ49" s="1520"/>
      <c r="JNR49" s="2681"/>
      <c r="JNS49" s="1520"/>
      <c r="JNT49" s="2681"/>
      <c r="JNU49" s="1520"/>
      <c r="JNV49" s="2681"/>
      <c r="JNW49" s="1520"/>
      <c r="JNX49" s="2681"/>
      <c r="JNY49" s="1520"/>
      <c r="JNZ49" s="2681"/>
      <c r="JOA49" s="1520"/>
      <c r="JOB49" s="2681"/>
      <c r="JOC49" s="1520"/>
      <c r="JOD49" s="2681"/>
      <c r="JOE49" s="1520"/>
      <c r="JOF49" s="2681"/>
      <c r="JOG49" s="1520"/>
      <c r="JOH49" s="2681"/>
      <c r="JOI49" s="1520"/>
      <c r="JOJ49" s="2681"/>
      <c r="JOK49" s="1520"/>
      <c r="JOL49" s="2681"/>
      <c r="JOM49" s="1520"/>
      <c r="JON49" s="2681"/>
      <c r="JOO49" s="1520"/>
      <c r="JOP49" s="2681"/>
      <c r="JOQ49" s="1520"/>
      <c r="JOR49" s="2681"/>
      <c r="JOS49" s="1520"/>
      <c r="JOT49" s="2681"/>
      <c r="JOU49" s="1520"/>
      <c r="JOV49" s="2681"/>
      <c r="JOW49" s="1520"/>
      <c r="JOX49" s="2681"/>
      <c r="JOY49" s="1520"/>
      <c r="JOZ49" s="2681"/>
      <c r="JPA49" s="1520"/>
      <c r="JPB49" s="2681"/>
      <c r="JPC49" s="1520"/>
      <c r="JPD49" s="2681"/>
      <c r="JPE49" s="1520"/>
      <c r="JPF49" s="2681"/>
      <c r="JPG49" s="1520"/>
      <c r="JPH49" s="2681"/>
      <c r="JPI49" s="1520"/>
      <c r="JPJ49" s="2681"/>
      <c r="JPK49" s="1520"/>
      <c r="JPL49" s="2681"/>
      <c r="JPM49" s="1520"/>
      <c r="JPN49" s="2681"/>
      <c r="JPO49" s="1520"/>
      <c r="JPP49" s="2681"/>
      <c r="JPQ49" s="1520"/>
      <c r="JPR49" s="2681"/>
      <c r="JPS49" s="1520"/>
      <c r="JPT49" s="2681"/>
      <c r="JPU49" s="1520"/>
      <c r="JPV49" s="2681"/>
      <c r="JPW49" s="1520"/>
      <c r="JPX49" s="2681"/>
      <c r="JPY49" s="1520"/>
      <c r="JPZ49" s="2681"/>
      <c r="JQA49" s="1520"/>
      <c r="JQB49" s="2681"/>
      <c r="JQC49" s="1520"/>
      <c r="JQD49" s="2681"/>
      <c r="JQE49" s="1520"/>
      <c r="JQF49" s="2681"/>
      <c r="JQG49" s="1520"/>
      <c r="JQH49" s="2681"/>
      <c r="JQI49" s="1520"/>
      <c r="JQJ49" s="2681"/>
      <c r="JQK49" s="1520"/>
      <c r="JQL49" s="2681"/>
      <c r="JQM49" s="1520"/>
      <c r="JQN49" s="2681"/>
      <c r="JQO49" s="1520"/>
      <c r="JQP49" s="2681"/>
      <c r="JQQ49" s="1520"/>
      <c r="JQR49" s="2681"/>
      <c r="JQS49" s="1520"/>
      <c r="JQT49" s="2681"/>
      <c r="JQU49" s="1520"/>
      <c r="JQV49" s="2681"/>
      <c r="JQW49" s="1520"/>
      <c r="JQX49" s="2681"/>
      <c r="JQY49" s="1520"/>
      <c r="JQZ49" s="2681"/>
      <c r="JRA49" s="1520"/>
      <c r="JRB49" s="2681"/>
      <c r="JRC49" s="1520"/>
      <c r="JRD49" s="2681"/>
      <c r="JRE49" s="1520"/>
      <c r="JRF49" s="2681"/>
      <c r="JRG49" s="1520"/>
      <c r="JRH49" s="2681"/>
      <c r="JRI49" s="1520"/>
      <c r="JRJ49" s="2681"/>
      <c r="JRK49" s="1520"/>
      <c r="JRL49" s="2681"/>
      <c r="JRM49" s="1520"/>
      <c r="JRN49" s="2681"/>
      <c r="JRO49" s="1520"/>
      <c r="JRP49" s="2681"/>
      <c r="JRQ49" s="1520"/>
      <c r="JRR49" s="2681"/>
      <c r="JRS49" s="1520"/>
      <c r="JRT49" s="2681"/>
      <c r="JRU49" s="1520"/>
      <c r="JRV49" s="2681"/>
      <c r="JRW49" s="1520"/>
      <c r="JRX49" s="2681"/>
      <c r="JRY49" s="1520"/>
      <c r="JRZ49" s="2681"/>
      <c r="JSA49" s="1520"/>
      <c r="JSB49" s="2681"/>
      <c r="JSC49" s="1520"/>
      <c r="JSD49" s="2681"/>
      <c r="JSE49" s="1520"/>
      <c r="JSF49" s="2681"/>
      <c r="JSG49" s="1520"/>
      <c r="JSH49" s="2681"/>
      <c r="JSI49" s="1520"/>
      <c r="JSJ49" s="2681"/>
      <c r="JSK49" s="1520"/>
      <c r="JSL49" s="2681"/>
      <c r="JSM49" s="1520"/>
      <c r="JSN49" s="2681"/>
      <c r="JSO49" s="1520"/>
      <c r="JSP49" s="2681"/>
      <c r="JSQ49" s="1520"/>
      <c r="JSR49" s="2681"/>
      <c r="JSS49" s="1520"/>
      <c r="JST49" s="2681"/>
      <c r="JSU49" s="1520"/>
      <c r="JSV49" s="2681"/>
      <c r="JSW49" s="1520"/>
      <c r="JSX49" s="2681"/>
      <c r="JSY49" s="1520"/>
      <c r="JSZ49" s="2681"/>
      <c r="JTA49" s="1520"/>
      <c r="JTB49" s="2681"/>
      <c r="JTC49" s="1520"/>
      <c r="JTD49" s="2681"/>
      <c r="JTE49" s="1520"/>
      <c r="JTF49" s="2681"/>
      <c r="JTG49" s="1520"/>
      <c r="JTH49" s="2681"/>
      <c r="JTI49" s="1520"/>
      <c r="JTJ49" s="2681"/>
      <c r="JTK49" s="1520"/>
      <c r="JTL49" s="2681"/>
      <c r="JTM49" s="1520"/>
      <c r="JTN49" s="2681"/>
      <c r="JTO49" s="1520"/>
      <c r="JTP49" s="2681"/>
      <c r="JTQ49" s="1520"/>
      <c r="JTR49" s="2681"/>
      <c r="JTS49" s="1520"/>
      <c r="JTT49" s="2681"/>
      <c r="JTU49" s="1520"/>
      <c r="JTV49" s="2681"/>
      <c r="JTW49" s="1520"/>
      <c r="JTX49" s="2681"/>
      <c r="JTY49" s="1520"/>
      <c r="JTZ49" s="2681"/>
      <c r="JUA49" s="1520"/>
      <c r="JUB49" s="2681"/>
      <c r="JUC49" s="1520"/>
      <c r="JUD49" s="2681"/>
      <c r="JUE49" s="1520"/>
      <c r="JUF49" s="2681"/>
      <c r="JUG49" s="1520"/>
      <c r="JUH49" s="2681"/>
      <c r="JUI49" s="1520"/>
      <c r="JUJ49" s="2681"/>
      <c r="JUK49" s="1520"/>
      <c r="JUL49" s="2681"/>
      <c r="JUM49" s="1520"/>
      <c r="JUN49" s="2681"/>
      <c r="JUO49" s="1520"/>
      <c r="JUP49" s="2681"/>
      <c r="JUQ49" s="1520"/>
      <c r="JUR49" s="2681"/>
      <c r="JUS49" s="1520"/>
      <c r="JUT49" s="2681"/>
      <c r="JUU49" s="1520"/>
      <c r="JUV49" s="2681"/>
      <c r="JUW49" s="1520"/>
      <c r="JUX49" s="2681"/>
      <c r="JUY49" s="1520"/>
      <c r="JUZ49" s="2681"/>
      <c r="JVA49" s="1520"/>
      <c r="JVB49" s="2681"/>
      <c r="JVC49" s="1520"/>
      <c r="JVD49" s="2681"/>
      <c r="JVE49" s="1520"/>
      <c r="JVF49" s="2681"/>
      <c r="JVG49" s="1520"/>
      <c r="JVH49" s="2681"/>
      <c r="JVI49" s="1520"/>
      <c r="JVJ49" s="2681"/>
      <c r="JVK49" s="1520"/>
      <c r="JVL49" s="2681"/>
      <c r="JVM49" s="1520"/>
      <c r="JVN49" s="2681"/>
      <c r="JVO49" s="1520"/>
      <c r="JVP49" s="2681"/>
      <c r="JVQ49" s="1520"/>
      <c r="JVR49" s="2681"/>
      <c r="JVS49" s="1520"/>
      <c r="JVT49" s="2681"/>
      <c r="JVU49" s="1520"/>
      <c r="JVV49" s="2681"/>
      <c r="JVW49" s="1520"/>
      <c r="JVX49" s="2681"/>
      <c r="JVY49" s="1520"/>
      <c r="JVZ49" s="2681"/>
      <c r="JWA49" s="1520"/>
      <c r="JWB49" s="2681"/>
      <c r="JWC49" s="1520"/>
      <c r="JWD49" s="2681"/>
      <c r="JWE49" s="1520"/>
      <c r="JWF49" s="2681"/>
      <c r="JWG49" s="1520"/>
      <c r="JWH49" s="2681"/>
      <c r="JWI49" s="1520"/>
      <c r="JWJ49" s="2681"/>
      <c r="JWK49" s="1520"/>
      <c r="JWL49" s="2681"/>
      <c r="JWM49" s="1520"/>
      <c r="JWN49" s="2681"/>
      <c r="JWO49" s="1520"/>
      <c r="JWP49" s="2681"/>
      <c r="JWQ49" s="1520"/>
      <c r="JWR49" s="2681"/>
      <c r="JWS49" s="1520"/>
      <c r="JWT49" s="2681"/>
      <c r="JWU49" s="1520"/>
      <c r="JWV49" s="2681"/>
      <c r="JWW49" s="1520"/>
      <c r="JWX49" s="2681"/>
      <c r="JWY49" s="1520"/>
      <c r="JWZ49" s="2681"/>
      <c r="JXA49" s="1520"/>
      <c r="JXB49" s="2681"/>
      <c r="JXC49" s="1520"/>
      <c r="JXD49" s="2681"/>
      <c r="JXE49" s="1520"/>
      <c r="JXF49" s="2681"/>
      <c r="JXG49" s="1520"/>
      <c r="JXH49" s="2681"/>
      <c r="JXI49" s="1520"/>
      <c r="JXJ49" s="2681"/>
      <c r="JXK49" s="1520"/>
      <c r="JXL49" s="2681"/>
      <c r="JXM49" s="1520"/>
      <c r="JXN49" s="2681"/>
      <c r="JXO49" s="1520"/>
      <c r="JXP49" s="2681"/>
      <c r="JXQ49" s="1520"/>
      <c r="JXR49" s="2681"/>
      <c r="JXS49" s="1520"/>
      <c r="JXT49" s="2681"/>
      <c r="JXU49" s="1520"/>
      <c r="JXV49" s="2681"/>
      <c r="JXW49" s="1520"/>
      <c r="JXX49" s="2681"/>
      <c r="JXY49" s="1520"/>
      <c r="JXZ49" s="2681"/>
      <c r="JYA49" s="1520"/>
      <c r="JYB49" s="2681"/>
      <c r="JYC49" s="1520"/>
      <c r="JYD49" s="2681"/>
      <c r="JYE49" s="1520"/>
      <c r="JYF49" s="2681"/>
      <c r="JYG49" s="1520"/>
      <c r="JYH49" s="2681"/>
      <c r="JYI49" s="1520"/>
      <c r="JYJ49" s="2681"/>
      <c r="JYK49" s="1520"/>
      <c r="JYL49" s="2681"/>
      <c r="JYM49" s="1520"/>
      <c r="JYN49" s="2681"/>
      <c r="JYO49" s="1520"/>
      <c r="JYP49" s="2681"/>
      <c r="JYQ49" s="1520"/>
      <c r="JYR49" s="2681"/>
      <c r="JYS49" s="1520"/>
      <c r="JYT49" s="2681"/>
      <c r="JYU49" s="1520"/>
      <c r="JYV49" s="2681"/>
      <c r="JYW49" s="1520"/>
      <c r="JYX49" s="2681"/>
      <c r="JYY49" s="1520"/>
      <c r="JYZ49" s="2681"/>
      <c r="JZA49" s="1520"/>
      <c r="JZB49" s="2681"/>
      <c r="JZC49" s="1520"/>
      <c r="JZD49" s="2681"/>
      <c r="JZE49" s="1520"/>
      <c r="JZF49" s="2681"/>
      <c r="JZG49" s="1520"/>
      <c r="JZH49" s="2681"/>
      <c r="JZI49" s="1520"/>
      <c r="JZJ49" s="2681"/>
      <c r="JZK49" s="1520"/>
      <c r="JZL49" s="2681"/>
      <c r="JZM49" s="1520"/>
      <c r="JZN49" s="2681"/>
      <c r="JZO49" s="1520"/>
      <c r="JZP49" s="2681"/>
      <c r="JZQ49" s="1520"/>
      <c r="JZR49" s="2681"/>
      <c r="JZS49" s="1520"/>
      <c r="JZT49" s="2681"/>
      <c r="JZU49" s="1520"/>
      <c r="JZV49" s="2681"/>
      <c r="JZW49" s="1520"/>
      <c r="JZX49" s="2681"/>
      <c r="JZY49" s="1520"/>
      <c r="JZZ49" s="2681"/>
      <c r="KAA49" s="1520"/>
      <c r="KAB49" s="2681"/>
      <c r="KAC49" s="1520"/>
      <c r="KAD49" s="2681"/>
      <c r="KAE49" s="1520"/>
      <c r="KAF49" s="2681"/>
      <c r="KAG49" s="1520"/>
      <c r="KAH49" s="2681"/>
      <c r="KAI49" s="1520"/>
      <c r="KAJ49" s="2681"/>
      <c r="KAK49" s="1520"/>
      <c r="KAL49" s="2681"/>
      <c r="KAM49" s="1520"/>
      <c r="KAN49" s="2681"/>
      <c r="KAO49" s="1520"/>
      <c r="KAP49" s="2681"/>
      <c r="KAQ49" s="1520"/>
      <c r="KAR49" s="2681"/>
      <c r="KAS49" s="1520"/>
      <c r="KAT49" s="2681"/>
      <c r="KAU49" s="1520"/>
      <c r="KAV49" s="2681"/>
      <c r="KAW49" s="1520"/>
      <c r="KAX49" s="2681"/>
      <c r="KAY49" s="1520"/>
      <c r="KAZ49" s="2681"/>
      <c r="KBA49" s="1520"/>
      <c r="KBB49" s="2681"/>
      <c r="KBC49" s="1520"/>
      <c r="KBD49" s="2681"/>
      <c r="KBE49" s="1520"/>
      <c r="KBF49" s="2681"/>
      <c r="KBG49" s="1520"/>
      <c r="KBH49" s="2681"/>
      <c r="KBI49" s="1520"/>
      <c r="KBJ49" s="2681"/>
      <c r="KBK49" s="1520"/>
      <c r="KBL49" s="2681"/>
      <c r="KBM49" s="1520"/>
      <c r="KBN49" s="2681"/>
      <c r="KBO49" s="1520"/>
      <c r="KBP49" s="2681"/>
      <c r="KBQ49" s="1520"/>
      <c r="KBR49" s="2681"/>
      <c r="KBS49" s="1520"/>
      <c r="KBT49" s="2681"/>
      <c r="KBU49" s="1520"/>
      <c r="KBV49" s="2681"/>
      <c r="KBW49" s="1520"/>
      <c r="KBX49" s="2681"/>
      <c r="KBY49" s="1520"/>
      <c r="KBZ49" s="2681"/>
      <c r="KCA49" s="1520"/>
      <c r="KCB49" s="2681"/>
      <c r="KCC49" s="1520"/>
      <c r="KCD49" s="2681"/>
      <c r="KCE49" s="1520"/>
      <c r="KCF49" s="2681"/>
      <c r="KCG49" s="1520"/>
      <c r="KCH49" s="2681"/>
      <c r="KCI49" s="1520"/>
      <c r="KCJ49" s="2681"/>
      <c r="KCK49" s="1520"/>
      <c r="KCL49" s="2681"/>
      <c r="KCM49" s="1520"/>
      <c r="KCN49" s="2681"/>
      <c r="KCO49" s="1520"/>
      <c r="KCP49" s="2681"/>
      <c r="KCQ49" s="1520"/>
      <c r="KCR49" s="2681"/>
      <c r="KCS49" s="1520"/>
      <c r="KCT49" s="2681"/>
      <c r="KCU49" s="1520"/>
      <c r="KCV49" s="2681"/>
      <c r="KCW49" s="1520"/>
      <c r="KCX49" s="2681"/>
      <c r="KCY49" s="1520"/>
      <c r="KCZ49" s="2681"/>
      <c r="KDA49" s="1520"/>
      <c r="KDB49" s="2681"/>
      <c r="KDC49" s="1520"/>
      <c r="KDD49" s="2681"/>
      <c r="KDE49" s="1520"/>
      <c r="KDF49" s="2681"/>
      <c r="KDG49" s="1520"/>
      <c r="KDH49" s="2681"/>
      <c r="KDI49" s="1520"/>
      <c r="KDJ49" s="2681"/>
      <c r="KDK49" s="1520"/>
      <c r="KDL49" s="2681"/>
      <c r="KDM49" s="1520"/>
      <c r="KDN49" s="2681"/>
      <c r="KDO49" s="1520"/>
      <c r="KDP49" s="2681"/>
      <c r="KDQ49" s="1520"/>
      <c r="KDR49" s="2681"/>
      <c r="KDS49" s="1520"/>
      <c r="KDT49" s="2681"/>
      <c r="KDU49" s="1520"/>
      <c r="KDV49" s="2681"/>
      <c r="KDW49" s="1520"/>
      <c r="KDX49" s="2681"/>
      <c r="KDY49" s="1520"/>
      <c r="KDZ49" s="2681"/>
      <c r="KEA49" s="1520"/>
      <c r="KEB49" s="2681"/>
      <c r="KEC49" s="1520"/>
      <c r="KED49" s="2681"/>
      <c r="KEE49" s="1520"/>
      <c r="KEF49" s="2681"/>
      <c r="KEG49" s="1520"/>
      <c r="KEH49" s="2681"/>
      <c r="KEI49" s="1520"/>
      <c r="KEJ49" s="2681"/>
      <c r="KEK49" s="1520"/>
      <c r="KEL49" s="2681"/>
      <c r="KEM49" s="1520"/>
      <c r="KEN49" s="2681"/>
      <c r="KEO49" s="1520"/>
      <c r="KEP49" s="2681"/>
      <c r="KEQ49" s="1520"/>
      <c r="KER49" s="2681"/>
      <c r="KES49" s="1520"/>
      <c r="KET49" s="2681"/>
      <c r="KEU49" s="1520"/>
      <c r="KEV49" s="2681"/>
      <c r="KEW49" s="1520"/>
      <c r="KEX49" s="2681"/>
      <c r="KEY49" s="1520"/>
      <c r="KEZ49" s="2681"/>
      <c r="KFA49" s="1520"/>
      <c r="KFB49" s="2681"/>
      <c r="KFC49" s="1520"/>
      <c r="KFD49" s="2681"/>
      <c r="KFE49" s="1520"/>
      <c r="KFF49" s="2681"/>
      <c r="KFG49" s="1520"/>
      <c r="KFH49" s="2681"/>
      <c r="KFI49" s="1520"/>
      <c r="KFJ49" s="2681"/>
      <c r="KFK49" s="1520"/>
      <c r="KFL49" s="2681"/>
      <c r="KFM49" s="1520"/>
      <c r="KFN49" s="2681"/>
      <c r="KFO49" s="1520"/>
      <c r="KFP49" s="2681"/>
      <c r="KFQ49" s="1520"/>
      <c r="KFR49" s="2681"/>
      <c r="KFS49" s="1520"/>
      <c r="KFT49" s="2681"/>
      <c r="KFU49" s="1520"/>
      <c r="KFV49" s="2681"/>
      <c r="KFW49" s="1520"/>
      <c r="KFX49" s="2681"/>
      <c r="KFY49" s="1520"/>
      <c r="KFZ49" s="2681"/>
      <c r="KGA49" s="1520"/>
      <c r="KGB49" s="2681"/>
      <c r="KGC49" s="1520"/>
      <c r="KGD49" s="2681"/>
      <c r="KGE49" s="1520"/>
      <c r="KGF49" s="2681"/>
      <c r="KGG49" s="1520"/>
      <c r="KGH49" s="2681"/>
      <c r="KGI49" s="1520"/>
      <c r="KGJ49" s="2681"/>
      <c r="KGK49" s="1520"/>
      <c r="KGL49" s="2681"/>
      <c r="KGM49" s="1520"/>
      <c r="KGN49" s="2681"/>
      <c r="KGO49" s="1520"/>
      <c r="KGP49" s="2681"/>
      <c r="KGQ49" s="1520"/>
      <c r="KGR49" s="2681"/>
      <c r="KGS49" s="1520"/>
      <c r="KGT49" s="2681"/>
      <c r="KGU49" s="1520"/>
      <c r="KGV49" s="2681"/>
      <c r="KGW49" s="1520"/>
      <c r="KGX49" s="2681"/>
      <c r="KGY49" s="1520"/>
      <c r="KGZ49" s="2681"/>
      <c r="KHA49" s="1520"/>
      <c r="KHB49" s="2681"/>
      <c r="KHC49" s="1520"/>
      <c r="KHD49" s="2681"/>
      <c r="KHE49" s="1520"/>
      <c r="KHF49" s="2681"/>
      <c r="KHG49" s="1520"/>
      <c r="KHH49" s="2681"/>
      <c r="KHI49" s="1520"/>
      <c r="KHJ49" s="2681"/>
      <c r="KHK49" s="1520"/>
      <c r="KHL49" s="2681"/>
      <c r="KHM49" s="1520"/>
      <c r="KHN49" s="2681"/>
      <c r="KHO49" s="1520"/>
      <c r="KHP49" s="2681"/>
      <c r="KHQ49" s="1520"/>
      <c r="KHR49" s="2681"/>
      <c r="KHS49" s="1520"/>
      <c r="KHT49" s="2681"/>
      <c r="KHU49" s="1520"/>
      <c r="KHV49" s="2681"/>
      <c r="KHW49" s="1520"/>
      <c r="KHX49" s="2681"/>
      <c r="KHY49" s="1520"/>
      <c r="KHZ49" s="2681"/>
      <c r="KIA49" s="1520"/>
      <c r="KIB49" s="2681"/>
      <c r="KIC49" s="1520"/>
      <c r="KID49" s="2681"/>
      <c r="KIE49" s="1520"/>
      <c r="KIF49" s="2681"/>
      <c r="KIG49" s="1520"/>
      <c r="KIH49" s="2681"/>
      <c r="KII49" s="1520"/>
      <c r="KIJ49" s="2681"/>
      <c r="KIK49" s="1520"/>
      <c r="KIL49" s="2681"/>
      <c r="KIM49" s="1520"/>
      <c r="KIN49" s="2681"/>
      <c r="KIO49" s="1520"/>
      <c r="KIP49" s="2681"/>
      <c r="KIQ49" s="1520"/>
      <c r="KIR49" s="2681"/>
      <c r="KIS49" s="1520"/>
      <c r="KIT49" s="2681"/>
      <c r="KIU49" s="1520"/>
      <c r="KIV49" s="2681"/>
      <c r="KIW49" s="1520"/>
      <c r="KIX49" s="2681"/>
      <c r="KIY49" s="1520"/>
      <c r="KIZ49" s="2681"/>
      <c r="KJA49" s="1520"/>
      <c r="KJB49" s="2681"/>
      <c r="KJC49" s="1520"/>
      <c r="KJD49" s="2681"/>
      <c r="KJE49" s="1520"/>
      <c r="KJF49" s="2681"/>
      <c r="KJG49" s="1520"/>
      <c r="KJH49" s="2681"/>
      <c r="KJI49" s="1520"/>
      <c r="KJJ49" s="2681"/>
      <c r="KJK49" s="1520"/>
      <c r="KJL49" s="2681"/>
      <c r="KJM49" s="1520"/>
      <c r="KJN49" s="2681"/>
      <c r="KJO49" s="1520"/>
      <c r="KJP49" s="2681"/>
      <c r="KJQ49" s="1520"/>
      <c r="KJR49" s="2681"/>
      <c r="KJS49" s="1520"/>
      <c r="KJT49" s="2681"/>
      <c r="KJU49" s="1520"/>
      <c r="KJV49" s="2681"/>
      <c r="KJW49" s="1520"/>
      <c r="KJX49" s="2681"/>
      <c r="KJY49" s="1520"/>
      <c r="KJZ49" s="2681"/>
      <c r="KKA49" s="1520"/>
      <c r="KKB49" s="2681"/>
      <c r="KKC49" s="1520"/>
      <c r="KKD49" s="2681"/>
      <c r="KKE49" s="1520"/>
      <c r="KKF49" s="2681"/>
      <c r="KKG49" s="1520"/>
      <c r="KKH49" s="2681"/>
      <c r="KKI49" s="1520"/>
      <c r="KKJ49" s="2681"/>
      <c r="KKK49" s="1520"/>
      <c r="KKL49" s="2681"/>
      <c r="KKM49" s="1520"/>
      <c r="KKN49" s="2681"/>
      <c r="KKO49" s="1520"/>
      <c r="KKP49" s="2681"/>
      <c r="KKQ49" s="1520"/>
      <c r="KKR49" s="2681"/>
      <c r="KKS49" s="1520"/>
      <c r="KKT49" s="2681"/>
      <c r="KKU49" s="1520"/>
      <c r="KKV49" s="2681"/>
      <c r="KKW49" s="1520"/>
      <c r="KKX49" s="2681"/>
      <c r="KKY49" s="1520"/>
      <c r="KKZ49" s="2681"/>
      <c r="KLA49" s="1520"/>
      <c r="KLB49" s="2681"/>
      <c r="KLC49" s="1520"/>
      <c r="KLD49" s="2681"/>
      <c r="KLE49" s="1520"/>
      <c r="KLF49" s="2681"/>
      <c r="KLG49" s="1520"/>
      <c r="KLH49" s="2681"/>
      <c r="KLI49" s="1520"/>
      <c r="KLJ49" s="2681"/>
      <c r="KLK49" s="1520"/>
      <c r="KLL49" s="2681"/>
      <c r="KLM49" s="1520"/>
      <c r="KLN49" s="2681"/>
      <c r="KLO49" s="1520"/>
      <c r="KLP49" s="2681"/>
      <c r="KLQ49" s="1520"/>
      <c r="KLR49" s="2681"/>
      <c r="KLS49" s="1520"/>
      <c r="KLT49" s="2681"/>
      <c r="KLU49" s="1520"/>
      <c r="KLV49" s="2681"/>
      <c r="KLW49" s="1520"/>
      <c r="KLX49" s="2681"/>
      <c r="KLY49" s="1520"/>
      <c r="KLZ49" s="2681"/>
      <c r="KMA49" s="1520"/>
      <c r="KMB49" s="2681"/>
      <c r="KMC49" s="1520"/>
      <c r="KMD49" s="2681"/>
      <c r="KME49" s="1520"/>
      <c r="KMF49" s="2681"/>
      <c r="KMG49" s="1520"/>
      <c r="KMH49" s="2681"/>
      <c r="KMI49" s="1520"/>
      <c r="KMJ49" s="2681"/>
      <c r="KMK49" s="1520"/>
      <c r="KML49" s="2681"/>
      <c r="KMM49" s="1520"/>
      <c r="KMN49" s="2681"/>
      <c r="KMO49" s="1520"/>
      <c r="KMP49" s="2681"/>
      <c r="KMQ49" s="1520"/>
      <c r="KMR49" s="2681"/>
      <c r="KMS49" s="1520"/>
      <c r="KMT49" s="2681"/>
      <c r="KMU49" s="1520"/>
      <c r="KMV49" s="2681"/>
      <c r="KMW49" s="1520"/>
      <c r="KMX49" s="2681"/>
      <c r="KMY49" s="1520"/>
      <c r="KMZ49" s="2681"/>
      <c r="KNA49" s="1520"/>
      <c r="KNB49" s="2681"/>
      <c r="KNC49" s="1520"/>
      <c r="KND49" s="2681"/>
      <c r="KNE49" s="1520"/>
      <c r="KNF49" s="2681"/>
      <c r="KNG49" s="1520"/>
      <c r="KNH49" s="2681"/>
      <c r="KNI49" s="1520"/>
      <c r="KNJ49" s="2681"/>
      <c r="KNK49" s="1520"/>
      <c r="KNL49" s="2681"/>
      <c r="KNM49" s="1520"/>
      <c r="KNN49" s="2681"/>
      <c r="KNO49" s="1520"/>
      <c r="KNP49" s="2681"/>
      <c r="KNQ49" s="1520"/>
      <c r="KNR49" s="2681"/>
      <c r="KNS49" s="1520"/>
      <c r="KNT49" s="2681"/>
      <c r="KNU49" s="1520"/>
      <c r="KNV49" s="2681"/>
      <c r="KNW49" s="1520"/>
      <c r="KNX49" s="2681"/>
      <c r="KNY49" s="1520"/>
      <c r="KNZ49" s="2681"/>
      <c r="KOA49" s="1520"/>
      <c r="KOB49" s="2681"/>
      <c r="KOC49" s="1520"/>
      <c r="KOD49" s="2681"/>
      <c r="KOE49" s="1520"/>
      <c r="KOF49" s="2681"/>
      <c r="KOG49" s="1520"/>
      <c r="KOH49" s="2681"/>
      <c r="KOI49" s="1520"/>
      <c r="KOJ49" s="2681"/>
      <c r="KOK49" s="1520"/>
      <c r="KOL49" s="2681"/>
      <c r="KOM49" s="1520"/>
      <c r="KON49" s="2681"/>
      <c r="KOO49" s="1520"/>
      <c r="KOP49" s="2681"/>
      <c r="KOQ49" s="1520"/>
      <c r="KOR49" s="2681"/>
      <c r="KOS49" s="1520"/>
      <c r="KOT49" s="2681"/>
      <c r="KOU49" s="1520"/>
      <c r="KOV49" s="2681"/>
      <c r="KOW49" s="1520"/>
      <c r="KOX49" s="2681"/>
      <c r="KOY49" s="1520"/>
      <c r="KOZ49" s="2681"/>
      <c r="KPA49" s="1520"/>
      <c r="KPB49" s="2681"/>
      <c r="KPC49" s="1520"/>
      <c r="KPD49" s="2681"/>
      <c r="KPE49" s="1520"/>
      <c r="KPF49" s="2681"/>
      <c r="KPG49" s="1520"/>
      <c r="KPH49" s="2681"/>
      <c r="KPI49" s="1520"/>
      <c r="KPJ49" s="2681"/>
      <c r="KPK49" s="1520"/>
      <c r="KPL49" s="2681"/>
      <c r="KPM49" s="1520"/>
      <c r="KPN49" s="2681"/>
      <c r="KPO49" s="1520"/>
      <c r="KPP49" s="2681"/>
      <c r="KPQ49" s="1520"/>
      <c r="KPR49" s="2681"/>
      <c r="KPS49" s="1520"/>
      <c r="KPT49" s="2681"/>
      <c r="KPU49" s="1520"/>
      <c r="KPV49" s="2681"/>
      <c r="KPW49" s="1520"/>
      <c r="KPX49" s="2681"/>
      <c r="KPY49" s="1520"/>
      <c r="KPZ49" s="2681"/>
      <c r="KQA49" s="1520"/>
      <c r="KQB49" s="2681"/>
      <c r="KQC49" s="1520"/>
      <c r="KQD49" s="2681"/>
      <c r="KQE49" s="1520"/>
      <c r="KQF49" s="2681"/>
      <c r="KQG49" s="1520"/>
      <c r="KQH49" s="2681"/>
      <c r="KQI49" s="1520"/>
      <c r="KQJ49" s="2681"/>
      <c r="KQK49" s="1520"/>
      <c r="KQL49" s="2681"/>
      <c r="KQM49" s="1520"/>
      <c r="KQN49" s="2681"/>
      <c r="KQO49" s="1520"/>
      <c r="KQP49" s="2681"/>
      <c r="KQQ49" s="1520"/>
      <c r="KQR49" s="2681"/>
      <c r="KQS49" s="1520"/>
      <c r="KQT49" s="2681"/>
      <c r="KQU49" s="1520"/>
      <c r="KQV49" s="2681"/>
      <c r="KQW49" s="1520"/>
      <c r="KQX49" s="2681"/>
      <c r="KQY49" s="1520"/>
      <c r="KQZ49" s="2681"/>
      <c r="KRA49" s="1520"/>
      <c r="KRB49" s="2681"/>
      <c r="KRC49" s="1520"/>
      <c r="KRD49" s="2681"/>
      <c r="KRE49" s="1520"/>
      <c r="KRF49" s="2681"/>
      <c r="KRG49" s="1520"/>
      <c r="KRH49" s="2681"/>
      <c r="KRI49" s="1520"/>
      <c r="KRJ49" s="2681"/>
      <c r="KRK49" s="1520"/>
      <c r="KRL49" s="2681"/>
      <c r="KRM49" s="1520"/>
      <c r="KRN49" s="2681"/>
      <c r="KRO49" s="1520"/>
      <c r="KRP49" s="2681"/>
      <c r="KRQ49" s="1520"/>
      <c r="KRR49" s="2681"/>
      <c r="KRS49" s="1520"/>
      <c r="KRT49" s="2681"/>
      <c r="KRU49" s="1520"/>
      <c r="KRV49" s="2681"/>
      <c r="KRW49" s="1520"/>
      <c r="KRX49" s="2681"/>
      <c r="KRY49" s="1520"/>
      <c r="KRZ49" s="2681"/>
      <c r="KSA49" s="1520"/>
      <c r="KSB49" s="2681"/>
      <c r="KSC49" s="1520"/>
      <c r="KSD49" s="2681"/>
      <c r="KSE49" s="1520"/>
      <c r="KSF49" s="2681"/>
      <c r="KSG49" s="1520"/>
      <c r="KSH49" s="2681"/>
      <c r="KSI49" s="1520"/>
      <c r="KSJ49" s="2681"/>
      <c r="KSK49" s="1520"/>
      <c r="KSL49" s="2681"/>
      <c r="KSM49" s="1520"/>
      <c r="KSN49" s="2681"/>
      <c r="KSO49" s="1520"/>
      <c r="KSP49" s="2681"/>
      <c r="KSQ49" s="1520"/>
      <c r="KSR49" s="2681"/>
      <c r="KSS49" s="1520"/>
      <c r="KST49" s="2681"/>
      <c r="KSU49" s="1520"/>
      <c r="KSV49" s="2681"/>
      <c r="KSW49" s="1520"/>
      <c r="KSX49" s="2681"/>
      <c r="KSY49" s="1520"/>
      <c r="KSZ49" s="2681"/>
      <c r="KTA49" s="1520"/>
      <c r="KTB49" s="2681"/>
      <c r="KTC49" s="1520"/>
      <c r="KTD49" s="2681"/>
      <c r="KTE49" s="1520"/>
      <c r="KTF49" s="2681"/>
      <c r="KTG49" s="1520"/>
      <c r="KTH49" s="2681"/>
      <c r="KTI49" s="1520"/>
      <c r="KTJ49" s="2681"/>
      <c r="KTK49" s="1520"/>
      <c r="KTL49" s="2681"/>
      <c r="KTM49" s="1520"/>
      <c r="KTN49" s="2681"/>
      <c r="KTO49" s="1520"/>
      <c r="KTP49" s="2681"/>
      <c r="KTQ49" s="1520"/>
      <c r="KTR49" s="2681"/>
      <c r="KTS49" s="1520"/>
      <c r="KTT49" s="2681"/>
      <c r="KTU49" s="1520"/>
      <c r="KTV49" s="2681"/>
      <c r="KTW49" s="1520"/>
      <c r="KTX49" s="2681"/>
      <c r="KTY49" s="1520"/>
      <c r="KTZ49" s="2681"/>
      <c r="KUA49" s="1520"/>
      <c r="KUB49" s="2681"/>
      <c r="KUC49" s="1520"/>
      <c r="KUD49" s="2681"/>
      <c r="KUE49" s="1520"/>
      <c r="KUF49" s="2681"/>
      <c r="KUG49" s="1520"/>
      <c r="KUH49" s="2681"/>
      <c r="KUI49" s="1520"/>
      <c r="KUJ49" s="2681"/>
      <c r="KUK49" s="1520"/>
      <c r="KUL49" s="2681"/>
      <c r="KUM49" s="1520"/>
      <c r="KUN49" s="2681"/>
      <c r="KUO49" s="1520"/>
      <c r="KUP49" s="2681"/>
      <c r="KUQ49" s="1520"/>
      <c r="KUR49" s="2681"/>
      <c r="KUS49" s="1520"/>
      <c r="KUT49" s="2681"/>
      <c r="KUU49" s="1520"/>
      <c r="KUV49" s="2681"/>
      <c r="KUW49" s="1520"/>
      <c r="KUX49" s="2681"/>
      <c r="KUY49" s="1520"/>
      <c r="KUZ49" s="2681"/>
      <c r="KVA49" s="1520"/>
      <c r="KVB49" s="2681"/>
      <c r="KVC49" s="1520"/>
      <c r="KVD49" s="2681"/>
      <c r="KVE49" s="1520"/>
      <c r="KVF49" s="2681"/>
      <c r="KVG49" s="1520"/>
      <c r="KVH49" s="2681"/>
      <c r="KVI49" s="1520"/>
      <c r="KVJ49" s="2681"/>
      <c r="KVK49" s="1520"/>
      <c r="KVL49" s="2681"/>
      <c r="KVM49" s="1520"/>
      <c r="KVN49" s="2681"/>
      <c r="KVO49" s="1520"/>
      <c r="KVP49" s="2681"/>
      <c r="KVQ49" s="1520"/>
      <c r="KVR49" s="2681"/>
      <c r="KVS49" s="1520"/>
      <c r="KVT49" s="2681"/>
      <c r="KVU49" s="1520"/>
      <c r="KVV49" s="2681"/>
      <c r="KVW49" s="1520"/>
      <c r="KVX49" s="2681"/>
      <c r="KVY49" s="1520"/>
      <c r="KVZ49" s="2681"/>
      <c r="KWA49" s="1520"/>
      <c r="KWB49" s="2681"/>
      <c r="KWC49" s="1520"/>
      <c r="KWD49" s="2681"/>
      <c r="KWE49" s="1520"/>
      <c r="KWF49" s="2681"/>
      <c r="KWG49" s="1520"/>
      <c r="KWH49" s="2681"/>
      <c r="KWI49" s="1520"/>
      <c r="KWJ49" s="2681"/>
      <c r="KWK49" s="1520"/>
      <c r="KWL49" s="2681"/>
      <c r="KWM49" s="1520"/>
      <c r="KWN49" s="2681"/>
      <c r="KWO49" s="1520"/>
      <c r="KWP49" s="2681"/>
      <c r="KWQ49" s="1520"/>
      <c r="KWR49" s="2681"/>
      <c r="KWS49" s="1520"/>
      <c r="KWT49" s="2681"/>
      <c r="KWU49" s="1520"/>
      <c r="KWV49" s="2681"/>
      <c r="KWW49" s="1520"/>
      <c r="KWX49" s="2681"/>
      <c r="KWY49" s="1520"/>
      <c r="KWZ49" s="2681"/>
      <c r="KXA49" s="1520"/>
      <c r="KXB49" s="2681"/>
      <c r="KXC49" s="1520"/>
      <c r="KXD49" s="2681"/>
      <c r="KXE49" s="1520"/>
      <c r="KXF49" s="2681"/>
      <c r="KXG49" s="1520"/>
      <c r="KXH49" s="2681"/>
      <c r="KXI49" s="1520"/>
      <c r="KXJ49" s="2681"/>
      <c r="KXK49" s="1520"/>
      <c r="KXL49" s="2681"/>
      <c r="KXM49" s="1520"/>
      <c r="KXN49" s="2681"/>
      <c r="KXO49" s="1520"/>
      <c r="KXP49" s="2681"/>
      <c r="KXQ49" s="1520"/>
      <c r="KXR49" s="2681"/>
      <c r="KXS49" s="1520"/>
      <c r="KXT49" s="2681"/>
      <c r="KXU49" s="1520"/>
      <c r="KXV49" s="2681"/>
      <c r="KXW49" s="1520"/>
      <c r="KXX49" s="2681"/>
      <c r="KXY49" s="1520"/>
      <c r="KXZ49" s="2681"/>
      <c r="KYA49" s="1520"/>
      <c r="KYB49" s="2681"/>
      <c r="KYC49" s="1520"/>
      <c r="KYD49" s="2681"/>
      <c r="KYE49" s="1520"/>
      <c r="KYF49" s="2681"/>
      <c r="KYG49" s="1520"/>
      <c r="KYH49" s="2681"/>
      <c r="KYI49" s="1520"/>
      <c r="KYJ49" s="2681"/>
      <c r="KYK49" s="1520"/>
      <c r="KYL49" s="2681"/>
      <c r="KYM49" s="1520"/>
      <c r="KYN49" s="2681"/>
      <c r="KYO49" s="1520"/>
      <c r="KYP49" s="2681"/>
      <c r="KYQ49" s="1520"/>
      <c r="KYR49" s="2681"/>
      <c r="KYS49" s="1520"/>
      <c r="KYT49" s="2681"/>
      <c r="KYU49" s="1520"/>
      <c r="KYV49" s="2681"/>
      <c r="KYW49" s="1520"/>
      <c r="KYX49" s="2681"/>
      <c r="KYY49" s="1520"/>
      <c r="KYZ49" s="2681"/>
      <c r="KZA49" s="1520"/>
      <c r="KZB49" s="2681"/>
      <c r="KZC49" s="1520"/>
      <c r="KZD49" s="2681"/>
      <c r="KZE49" s="1520"/>
      <c r="KZF49" s="2681"/>
      <c r="KZG49" s="1520"/>
      <c r="KZH49" s="2681"/>
      <c r="KZI49" s="1520"/>
      <c r="KZJ49" s="2681"/>
      <c r="KZK49" s="1520"/>
      <c r="KZL49" s="2681"/>
      <c r="KZM49" s="1520"/>
      <c r="KZN49" s="2681"/>
      <c r="KZO49" s="1520"/>
      <c r="KZP49" s="2681"/>
      <c r="KZQ49" s="1520"/>
      <c r="KZR49" s="2681"/>
      <c r="KZS49" s="1520"/>
      <c r="KZT49" s="2681"/>
      <c r="KZU49" s="1520"/>
      <c r="KZV49" s="2681"/>
      <c r="KZW49" s="1520"/>
      <c r="KZX49" s="2681"/>
      <c r="KZY49" s="1520"/>
      <c r="KZZ49" s="2681"/>
      <c r="LAA49" s="1520"/>
      <c r="LAB49" s="2681"/>
      <c r="LAC49" s="1520"/>
      <c r="LAD49" s="2681"/>
      <c r="LAE49" s="1520"/>
      <c r="LAF49" s="2681"/>
      <c r="LAG49" s="1520"/>
      <c r="LAH49" s="2681"/>
      <c r="LAI49" s="1520"/>
      <c r="LAJ49" s="2681"/>
      <c r="LAK49" s="1520"/>
      <c r="LAL49" s="2681"/>
      <c r="LAM49" s="1520"/>
      <c r="LAN49" s="2681"/>
      <c r="LAO49" s="1520"/>
      <c r="LAP49" s="2681"/>
      <c r="LAQ49" s="1520"/>
      <c r="LAR49" s="2681"/>
      <c r="LAS49" s="1520"/>
      <c r="LAT49" s="2681"/>
      <c r="LAU49" s="1520"/>
      <c r="LAV49" s="2681"/>
      <c r="LAW49" s="1520"/>
      <c r="LAX49" s="2681"/>
      <c r="LAY49" s="1520"/>
      <c r="LAZ49" s="2681"/>
      <c r="LBA49" s="1520"/>
      <c r="LBB49" s="2681"/>
      <c r="LBC49" s="1520"/>
      <c r="LBD49" s="2681"/>
      <c r="LBE49" s="1520"/>
      <c r="LBF49" s="2681"/>
      <c r="LBG49" s="1520"/>
      <c r="LBH49" s="2681"/>
      <c r="LBI49" s="1520"/>
      <c r="LBJ49" s="2681"/>
      <c r="LBK49" s="1520"/>
      <c r="LBL49" s="2681"/>
      <c r="LBM49" s="1520"/>
      <c r="LBN49" s="2681"/>
      <c r="LBO49" s="1520"/>
      <c r="LBP49" s="2681"/>
      <c r="LBQ49" s="1520"/>
      <c r="LBR49" s="2681"/>
      <c r="LBS49" s="1520"/>
      <c r="LBT49" s="2681"/>
      <c r="LBU49" s="1520"/>
      <c r="LBV49" s="2681"/>
      <c r="LBW49" s="1520"/>
      <c r="LBX49" s="2681"/>
      <c r="LBY49" s="1520"/>
      <c r="LBZ49" s="2681"/>
      <c r="LCA49" s="1520"/>
      <c r="LCB49" s="2681"/>
      <c r="LCC49" s="1520"/>
      <c r="LCD49" s="2681"/>
      <c r="LCE49" s="1520"/>
      <c r="LCF49" s="2681"/>
      <c r="LCG49" s="1520"/>
      <c r="LCH49" s="2681"/>
      <c r="LCI49" s="1520"/>
      <c r="LCJ49" s="2681"/>
      <c r="LCK49" s="1520"/>
      <c r="LCL49" s="2681"/>
      <c r="LCM49" s="1520"/>
      <c r="LCN49" s="2681"/>
      <c r="LCO49" s="1520"/>
      <c r="LCP49" s="2681"/>
      <c r="LCQ49" s="1520"/>
      <c r="LCR49" s="2681"/>
      <c r="LCS49" s="1520"/>
      <c r="LCT49" s="2681"/>
      <c r="LCU49" s="1520"/>
      <c r="LCV49" s="2681"/>
      <c r="LCW49" s="1520"/>
      <c r="LCX49" s="2681"/>
      <c r="LCY49" s="1520"/>
      <c r="LCZ49" s="2681"/>
      <c r="LDA49" s="1520"/>
      <c r="LDB49" s="2681"/>
      <c r="LDC49" s="1520"/>
      <c r="LDD49" s="2681"/>
      <c r="LDE49" s="1520"/>
      <c r="LDF49" s="2681"/>
      <c r="LDG49" s="1520"/>
      <c r="LDH49" s="2681"/>
      <c r="LDI49" s="1520"/>
      <c r="LDJ49" s="2681"/>
      <c r="LDK49" s="1520"/>
      <c r="LDL49" s="2681"/>
      <c r="LDM49" s="1520"/>
      <c r="LDN49" s="2681"/>
      <c r="LDO49" s="1520"/>
      <c r="LDP49" s="2681"/>
      <c r="LDQ49" s="1520"/>
      <c r="LDR49" s="2681"/>
      <c r="LDS49" s="1520"/>
      <c r="LDT49" s="2681"/>
      <c r="LDU49" s="1520"/>
      <c r="LDV49" s="2681"/>
      <c r="LDW49" s="1520"/>
      <c r="LDX49" s="2681"/>
      <c r="LDY49" s="1520"/>
      <c r="LDZ49" s="2681"/>
      <c r="LEA49" s="1520"/>
      <c r="LEB49" s="2681"/>
      <c r="LEC49" s="1520"/>
      <c r="LED49" s="2681"/>
      <c r="LEE49" s="1520"/>
      <c r="LEF49" s="2681"/>
      <c r="LEG49" s="1520"/>
      <c r="LEH49" s="2681"/>
      <c r="LEI49" s="1520"/>
      <c r="LEJ49" s="2681"/>
      <c r="LEK49" s="1520"/>
      <c r="LEL49" s="2681"/>
      <c r="LEM49" s="1520"/>
      <c r="LEN49" s="2681"/>
      <c r="LEO49" s="1520"/>
      <c r="LEP49" s="2681"/>
      <c r="LEQ49" s="1520"/>
      <c r="LER49" s="2681"/>
      <c r="LES49" s="1520"/>
      <c r="LET49" s="2681"/>
      <c r="LEU49" s="1520"/>
      <c r="LEV49" s="2681"/>
      <c r="LEW49" s="1520"/>
      <c r="LEX49" s="2681"/>
      <c r="LEY49" s="1520"/>
      <c r="LEZ49" s="2681"/>
      <c r="LFA49" s="1520"/>
      <c r="LFB49" s="2681"/>
      <c r="LFC49" s="1520"/>
      <c r="LFD49" s="2681"/>
      <c r="LFE49" s="1520"/>
      <c r="LFF49" s="2681"/>
      <c r="LFG49" s="1520"/>
      <c r="LFH49" s="2681"/>
      <c r="LFI49" s="1520"/>
      <c r="LFJ49" s="2681"/>
      <c r="LFK49" s="1520"/>
      <c r="LFL49" s="2681"/>
      <c r="LFM49" s="1520"/>
      <c r="LFN49" s="2681"/>
      <c r="LFO49" s="1520"/>
      <c r="LFP49" s="2681"/>
      <c r="LFQ49" s="1520"/>
      <c r="LFR49" s="2681"/>
      <c r="LFS49" s="1520"/>
      <c r="LFT49" s="2681"/>
      <c r="LFU49" s="1520"/>
      <c r="LFV49" s="2681"/>
      <c r="LFW49" s="1520"/>
      <c r="LFX49" s="2681"/>
      <c r="LFY49" s="1520"/>
      <c r="LFZ49" s="2681"/>
      <c r="LGA49" s="1520"/>
      <c r="LGB49" s="2681"/>
      <c r="LGC49" s="1520"/>
      <c r="LGD49" s="2681"/>
      <c r="LGE49" s="1520"/>
      <c r="LGF49" s="2681"/>
      <c r="LGG49" s="1520"/>
      <c r="LGH49" s="2681"/>
      <c r="LGI49" s="1520"/>
      <c r="LGJ49" s="2681"/>
      <c r="LGK49" s="1520"/>
      <c r="LGL49" s="2681"/>
      <c r="LGM49" s="1520"/>
      <c r="LGN49" s="2681"/>
      <c r="LGO49" s="1520"/>
      <c r="LGP49" s="2681"/>
      <c r="LGQ49" s="1520"/>
      <c r="LGR49" s="2681"/>
      <c r="LGS49" s="1520"/>
      <c r="LGT49" s="2681"/>
      <c r="LGU49" s="1520"/>
      <c r="LGV49" s="2681"/>
      <c r="LGW49" s="1520"/>
      <c r="LGX49" s="2681"/>
      <c r="LGY49" s="1520"/>
      <c r="LGZ49" s="2681"/>
      <c r="LHA49" s="1520"/>
      <c r="LHB49" s="2681"/>
      <c r="LHC49" s="1520"/>
      <c r="LHD49" s="2681"/>
      <c r="LHE49" s="1520"/>
      <c r="LHF49" s="2681"/>
      <c r="LHG49" s="1520"/>
      <c r="LHH49" s="2681"/>
      <c r="LHI49" s="1520"/>
      <c r="LHJ49" s="2681"/>
      <c r="LHK49" s="1520"/>
      <c r="LHL49" s="2681"/>
      <c r="LHM49" s="1520"/>
      <c r="LHN49" s="2681"/>
      <c r="LHO49" s="1520"/>
      <c r="LHP49" s="2681"/>
      <c r="LHQ49" s="1520"/>
      <c r="LHR49" s="2681"/>
      <c r="LHS49" s="1520"/>
      <c r="LHT49" s="2681"/>
      <c r="LHU49" s="1520"/>
      <c r="LHV49" s="2681"/>
      <c r="LHW49" s="1520"/>
      <c r="LHX49" s="2681"/>
      <c r="LHY49" s="1520"/>
      <c r="LHZ49" s="2681"/>
      <c r="LIA49" s="1520"/>
      <c r="LIB49" s="2681"/>
      <c r="LIC49" s="1520"/>
      <c r="LID49" s="2681"/>
      <c r="LIE49" s="1520"/>
      <c r="LIF49" s="2681"/>
      <c r="LIG49" s="1520"/>
      <c r="LIH49" s="2681"/>
      <c r="LII49" s="1520"/>
      <c r="LIJ49" s="2681"/>
      <c r="LIK49" s="1520"/>
      <c r="LIL49" s="2681"/>
      <c r="LIM49" s="1520"/>
      <c r="LIN49" s="2681"/>
      <c r="LIO49" s="1520"/>
      <c r="LIP49" s="2681"/>
      <c r="LIQ49" s="1520"/>
      <c r="LIR49" s="2681"/>
      <c r="LIS49" s="1520"/>
      <c r="LIT49" s="2681"/>
      <c r="LIU49" s="1520"/>
      <c r="LIV49" s="2681"/>
      <c r="LIW49" s="1520"/>
      <c r="LIX49" s="2681"/>
      <c r="LIY49" s="1520"/>
      <c r="LIZ49" s="2681"/>
      <c r="LJA49" s="1520"/>
      <c r="LJB49" s="2681"/>
      <c r="LJC49" s="1520"/>
      <c r="LJD49" s="2681"/>
      <c r="LJE49" s="1520"/>
      <c r="LJF49" s="2681"/>
      <c r="LJG49" s="1520"/>
      <c r="LJH49" s="2681"/>
      <c r="LJI49" s="1520"/>
      <c r="LJJ49" s="2681"/>
      <c r="LJK49" s="1520"/>
      <c r="LJL49" s="2681"/>
      <c r="LJM49" s="1520"/>
      <c r="LJN49" s="2681"/>
      <c r="LJO49" s="1520"/>
      <c r="LJP49" s="2681"/>
      <c r="LJQ49" s="1520"/>
      <c r="LJR49" s="2681"/>
      <c r="LJS49" s="1520"/>
      <c r="LJT49" s="2681"/>
      <c r="LJU49" s="1520"/>
      <c r="LJV49" s="2681"/>
      <c r="LJW49" s="1520"/>
      <c r="LJX49" s="2681"/>
      <c r="LJY49" s="1520"/>
      <c r="LJZ49" s="2681"/>
      <c r="LKA49" s="1520"/>
      <c r="LKB49" s="2681"/>
      <c r="LKC49" s="1520"/>
      <c r="LKD49" s="2681"/>
      <c r="LKE49" s="1520"/>
      <c r="LKF49" s="2681"/>
      <c r="LKG49" s="1520"/>
      <c r="LKH49" s="2681"/>
      <c r="LKI49" s="1520"/>
      <c r="LKJ49" s="2681"/>
      <c r="LKK49" s="1520"/>
      <c r="LKL49" s="2681"/>
      <c r="LKM49" s="1520"/>
      <c r="LKN49" s="2681"/>
      <c r="LKO49" s="1520"/>
      <c r="LKP49" s="2681"/>
      <c r="LKQ49" s="1520"/>
      <c r="LKR49" s="2681"/>
      <c r="LKS49" s="1520"/>
      <c r="LKT49" s="2681"/>
      <c r="LKU49" s="1520"/>
      <c r="LKV49" s="2681"/>
      <c r="LKW49" s="1520"/>
      <c r="LKX49" s="2681"/>
      <c r="LKY49" s="1520"/>
      <c r="LKZ49" s="2681"/>
      <c r="LLA49" s="1520"/>
      <c r="LLB49" s="2681"/>
      <c r="LLC49" s="1520"/>
      <c r="LLD49" s="2681"/>
      <c r="LLE49" s="1520"/>
      <c r="LLF49" s="2681"/>
      <c r="LLG49" s="1520"/>
      <c r="LLH49" s="2681"/>
      <c r="LLI49" s="1520"/>
      <c r="LLJ49" s="2681"/>
      <c r="LLK49" s="1520"/>
      <c r="LLL49" s="2681"/>
      <c r="LLM49" s="1520"/>
      <c r="LLN49" s="2681"/>
      <c r="LLO49" s="1520"/>
      <c r="LLP49" s="2681"/>
      <c r="LLQ49" s="1520"/>
      <c r="LLR49" s="2681"/>
      <c r="LLS49" s="1520"/>
      <c r="LLT49" s="2681"/>
      <c r="LLU49" s="1520"/>
      <c r="LLV49" s="2681"/>
      <c r="LLW49" s="1520"/>
      <c r="LLX49" s="2681"/>
      <c r="LLY49" s="1520"/>
      <c r="LLZ49" s="2681"/>
      <c r="LMA49" s="1520"/>
      <c r="LMB49" s="2681"/>
      <c r="LMC49" s="1520"/>
      <c r="LMD49" s="2681"/>
      <c r="LME49" s="1520"/>
      <c r="LMF49" s="2681"/>
      <c r="LMG49" s="1520"/>
      <c r="LMH49" s="2681"/>
      <c r="LMI49" s="1520"/>
      <c r="LMJ49" s="2681"/>
      <c r="LMK49" s="1520"/>
      <c r="LML49" s="2681"/>
      <c r="LMM49" s="1520"/>
      <c r="LMN49" s="2681"/>
      <c r="LMO49" s="1520"/>
      <c r="LMP49" s="2681"/>
      <c r="LMQ49" s="1520"/>
      <c r="LMR49" s="2681"/>
      <c r="LMS49" s="1520"/>
      <c r="LMT49" s="2681"/>
      <c r="LMU49" s="1520"/>
      <c r="LMV49" s="2681"/>
      <c r="LMW49" s="1520"/>
      <c r="LMX49" s="2681"/>
      <c r="LMY49" s="1520"/>
      <c r="LMZ49" s="2681"/>
      <c r="LNA49" s="1520"/>
      <c r="LNB49" s="2681"/>
      <c r="LNC49" s="1520"/>
      <c r="LND49" s="2681"/>
      <c r="LNE49" s="1520"/>
      <c r="LNF49" s="2681"/>
      <c r="LNG49" s="1520"/>
      <c r="LNH49" s="2681"/>
      <c r="LNI49" s="1520"/>
      <c r="LNJ49" s="2681"/>
      <c r="LNK49" s="1520"/>
      <c r="LNL49" s="2681"/>
      <c r="LNM49" s="1520"/>
      <c r="LNN49" s="2681"/>
      <c r="LNO49" s="1520"/>
      <c r="LNP49" s="2681"/>
      <c r="LNQ49" s="1520"/>
      <c r="LNR49" s="2681"/>
      <c r="LNS49" s="1520"/>
      <c r="LNT49" s="2681"/>
      <c r="LNU49" s="1520"/>
      <c r="LNV49" s="2681"/>
      <c r="LNW49" s="1520"/>
      <c r="LNX49" s="2681"/>
      <c r="LNY49" s="1520"/>
      <c r="LNZ49" s="2681"/>
      <c r="LOA49" s="1520"/>
      <c r="LOB49" s="2681"/>
      <c r="LOC49" s="1520"/>
      <c r="LOD49" s="2681"/>
      <c r="LOE49" s="1520"/>
      <c r="LOF49" s="2681"/>
      <c r="LOG49" s="1520"/>
      <c r="LOH49" s="2681"/>
      <c r="LOI49" s="1520"/>
      <c r="LOJ49" s="2681"/>
      <c r="LOK49" s="1520"/>
      <c r="LOL49" s="2681"/>
      <c r="LOM49" s="1520"/>
      <c r="LON49" s="2681"/>
      <c r="LOO49" s="1520"/>
      <c r="LOP49" s="2681"/>
      <c r="LOQ49" s="1520"/>
      <c r="LOR49" s="2681"/>
      <c r="LOS49" s="1520"/>
      <c r="LOT49" s="2681"/>
      <c r="LOU49" s="1520"/>
      <c r="LOV49" s="2681"/>
      <c r="LOW49" s="1520"/>
      <c r="LOX49" s="2681"/>
      <c r="LOY49" s="1520"/>
      <c r="LOZ49" s="2681"/>
      <c r="LPA49" s="1520"/>
      <c r="LPB49" s="2681"/>
      <c r="LPC49" s="1520"/>
      <c r="LPD49" s="2681"/>
      <c r="LPE49" s="1520"/>
      <c r="LPF49" s="2681"/>
      <c r="LPG49" s="1520"/>
      <c r="LPH49" s="2681"/>
      <c r="LPI49" s="1520"/>
      <c r="LPJ49" s="2681"/>
      <c r="LPK49" s="1520"/>
      <c r="LPL49" s="2681"/>
      <c r="LPM49" s="1520"/>
      <c r="LPN49" s="2681"/>
      <c r="LPO49" s="1520"/>
      <c r="LPP49" s="2681"/>
      <c r="LPQ49" s="1520"/>
      <c r="LPR49" s="2681"/>
      <c r="LPS49" s="1520"/>
      <c r="LPT49" s="2681"/>
      <c r="LPU49" s="1520"/>
      <c r="LPV49" s="2681"/>
      <c r="LPW49" s="1520"/>
      <c r="LPX49" s="2681"/>
      <c r="LPY49" s="1520"/>
      <c r="LPZ49" s="2681"/>
      <c r="LQA49" s="1520"/>
      <c r="LQB49" s="2681"/>
      <c r="LQC49" s="1520"/>
      <c r="LQD49" s="2681"/>
      <c r="LQE49" s="1520"/>
      <c r="LQF49" s="2681"/>
      <c r="LQG49" s="1520"/>
      <c r="LQH49" s="2681"/>
      <c r="LQI49" s="1520"/>
      <c r="LQJ49" s="2681"/>
      <c r="LQK49" s="1520"/>
      <c r="LQL49" s="2681"/>
      <c r="LQM49" s="1520"/>
      <c r="LQN49" s="2681"/>
      <c r="LQO49" s="1520"/>
      <c r="LQP49" s="2681"/>
      <c r="LQQ49" s="1520"/>
      <c r="LQR49" s="2681"/>
      <c r="LQS49" s="1520"/>
      <c r="LQT49" s="2681"/>
      <c r="LQU49" s="1520"/>
      <c r="LQV49" s="2681"/>
      <c r="LQW49" s="1520"/>
      <c r="LQX49" s="2681"/>
      <c r="LQY49" s="1520"/>
      <c r="LQZ49" s="2681"/>
      <c r="LRA49" s="1520"/>
      <c r="LRB49" s="2681"/>
      <c r="LRC49" s="1520"/>
      <c r="LRD49" s="2681"/>
      <c r="LRE49" s="1520"/>
      <c r="LRF49" s="2681"/>
      <c r="LRG49" s="1520"/>
      <c r="LRH49" s="2681"/>
      <c r="LRI49" s="1520"/>
      <c r="LRJ49" s="2681"/>
      <c r="LRK49" s="1520"/>
      <c r="LRL49" s="2681"/>
      <c r="LRM49" s="1520"/>
      <c r="LRN49" s="2681"/>
      <c r="LRO49" s="1520"/>
      <c r="LRP49" s="2681"/>
      <c r="LRQ49" s="1520"/>
      <c r="LRR49" s="2681"/>
      <c r="LRS49" s="1520"/>
      <c r="LRT49" s="2681"/>
      <c r="LRU49" s="1520"/>
      <c r="LRV49" s="2681"/>
      <c r="LRW49" s="1520"/>
      <c r="LRX49" s="2681"/>
      <c r="LRY49" s="1520"/>
      <c r="LRZ49" s="2681"/>
      <c r="LSA49" s="1520"/>
      <c r="LSB49" s="2681"/>
      <c r="LSC49" s="1520"/>
      <c r="LSD49" s="2681"/>
      <c r="LSE49" s="1520"/>
      <c r="LSF49" s="2681"/>
      <c r="LSG49" s="1520"/>
      <c r="LSH49" s="2681"/>
      <c r="LSI49" s="1520"/>
      <c r="LSJ49" s="2681"/>
      <c r="LSK49" s="1520"/>
      <c r="LSL49" s="2681"/>
      <c r="LSM49" s="1520"/>
      <c r="LSN49" s="2681"/>
      <c r="LSO49" s="1520"/>
      <c r="LSP49" s="2681"/>
      <c r="LSQ49" s="1520"/>
      <c r="LSR49" s="2681"/>
      <c r="LSS49" s="1520"/>
      <c r="LST49" s="2681"/>
      <c r="LSU49" s="1520"/>
      <c r="LSV49" s="2681"/>
      <c r="LSW49" s="1520"/>
      <c r="LSX49" s="2681"/>
      <c r="LSY49" s="1520"/>
      <c r="LSZ49" s="2681"/>
      <c r="LTA49" s="1520"/>
      <c r="LTB49" s="2681"/>
      <c r="LTC49" s="1520"/>
      <c r="LTD49" s="2681"/>
      <c r="LTE49" s="1520"/>
      <c r="LTF49" s="2681"/>
      <c r="LTG49" s="1520"/>
      <c r="LTH49" s="2681"/>
      <c r="LTI49" s="1520"/>
      <c r="LTJ49" s="2681"/>
      <c r="LTK49" s="1520"/>
      <c r="LTL49" s="2681"/>
      <c r="LTM49" s="1520"/>
      <c r="LTN49" s="2681"/>
      <c r="LTO49" s="1520"/>
      <c r="LTP49" s="2681"/>
      <c r="LTQ49" s="1520"/>
      <c r="LTR49" s="2681"/>
      <c r="LTS49" s="1520"/>
      <c r="LTT49" s="2681"/>
      <c r="LTU49" s="1520"/>
      <c r="LTV49" s="2681"/>
      <c r="LTW49" s="1520"/>
      <c r="LTX49" s="2681"/>
      <c r="LTY49" s="1520"/>
      <c r="LTZ49" s="2681"/>
      <c r="LUA49" s="1520"/>
      <c r="LUB49" s="2681"/>
      <c r="LUC49" s="1520"/>
      <c r="LUD49" s="2681"/>
      <c r="LUE49" s="1520"/>
      <c r="LUF49" s="2681"/>
      <c r="LUG49" s="1520"/>
      <c r="LUH49" s="2681"/>
      <c r="LUI49" s="1520"/>
      <c r="LUJ49" s="2681"/>
      <c r="LUK49" s="1520"/>
      <c r="LUL49" s="2681"/>
      <c r="LUM49" s="1520"/>
      <c r="LUN49" s="2681"/>
      <c r="LUO49" s="1520"/>
      <c r="LUP49" s="2681"/>
      <c r="LUQ49" s="1520"/>
      <c r="LUR49" s="2681"/>
      <c r="LUS49" s="1520"/>
      <c r="LUT49" s="2681"/>
      <c r="LUU49" s="1520"/>
      <c r="LUV49" s="2681"/>
      <c r="LUW49" s="1520"/>
      <c r="LUX49" s="2681"/>
      <c r="LUY49" s="1520"/>
      <c r="LUZ49" s="2681"/>
      <c r="LVA49" s="1520"/>
      <c r="LVB49" s="2681"/>
      <c r="LVC49" s="1520"/>
      <c r="LVD49" s="2681"/>
      <c r="LVE49" s="1520"/>
      <c r="LVF49" s="2681"/>
      <c r="LVG49" s="1520"/>
      <c r="LVH49" s="2681"/>
      <c r="LVI49" s="1520"/>
      <c r="LVJ49" s="2681"/>
      <c r="LVK49" s="1520"/>
      <c r="LVL49" s="2681"/>
      <c r="LVM49" s="1520"/>
      <c r="LVN49" s="2681"/>
      <c r="LVO49" s="1520"/>
      <c r="LVP49" s="2681"/>
      <c r="LVQ49" s="1520"/>
      <c r="LVR49" s="2681"/>
      <c r="LVS49" s="1520"/>
      <c r="LVT49" s="2681"/>
      <c r="LVU49" s="1520"/>
      <c r="LVV49" s="2681"/>
      <c r="LVW49" s="1520"/>
      <c r="LVX49" s="2681"/>
      <c r="LVY49" s="1520"/>
      <c r="LVZ49" s="2681"/>
      <c r="LWA49" s="1520"/>
      <c r="LWB49" s="2681"/>
      <c r="LWC49" s="1520"/>
      <c r="LWD49" s="2681"/>
      <c r="LWE49" s="1520"/>
      <c r="LWF49" s="2681"/>
      <c r="LWG49" s="1520"/>
      <c r="LWH49" s="2681"/>
      <c r="LWI49" s="1520"/>
      <c r="LWJ49" s="2681"/>
      <c r="LWK49" s="1520"/>
      <c r="LWL49" s="2681"/>
      <c r="LWM49" s="1520"/>
      <c r="LWN49" s="2681"/>
      <c r="LWO49" s="1520"/>
      <c r="LWP49" s="2681"/>
      <c r="LWQ49" s="1520"/>
      <c r="LWR49" s="2681"/>
      <c r="LWS49" s="1520"/>
      <c r="LWT49" s="2681"/>
      <c r="LWU49" s="1520"/>
      <c r="LWV49" s="2681"/>
      <c r="LWW49" s="1520"/>
      <c r="LWX49" s="2681"/>
      <c r="LWY49" s="1520"/>
      <c r="LWZ49" s="2681"/>
      <c r="LXA49" s="1520"/>
      <c r="LXB49" s="2681"/>
      <c r="LXC49" s="1520"/>
      <c r="LXD49" s="2681"/>
      <c r="LXE49" s="1520"/>
      <c r="LXF49" s="2681"/>
      <c r="LXG49" s="1520"/>
      <c r="LXH49" s="2681"/>
      <c r="LXI49" s="1520"/>
      <c r="LXJ49" s="2681"/>
      <c r="LXK49" s="1520"/>
      <c r="LXL49" s="2681"/>
      <c r="LXM49" s="1520"/>
      <c r="LXN49" s="2681"/>
      <c r="LXO49" s="1520"/>
      <c r="LXP49" s="2681"/>
      <c r="LXQ49" s="1520"/>
      <c r="LXR49" s="2681"/>
      <c r="LXS49" s="1520"/>
      <c r="LXT49" s="2681"/>
      <c r="LXU49" s="1520"/>
      <c r="LXV49" s="2681"/>
      <c r="LXW49" s="1520"/>
      <c r="LXX49" s="2681"/>
      <c r="LXY49" s="1520"/>
      <c r="LXZ49" s="2681"/>
      <c r="LYA49" s="1520"/>
      <c r="LYB49" s="2681"/>
      <c r="LYC49" s="1520"/>
      <c r="LYD49" s="2681"/>
      <c r="LYE49" s="1520"/>
      <c r="LYF49" s="2681"/>
      <c r="LYG49" s="1520"/>
      <c r="LYH49" s="2681"/>
      <c r="LYI49" s="1520"/>
      <c r="LYJ49" s="2681"/>
      <c r="LYK49" s="1520"/>
      <c r="LYL49" s="2681"/>
      <c r="LYM49" s="1520"/>
      <c r="LYN49" s="2681"/>
      <c r="LYO49" s="1520"/>
      <c r="LYP49" s="2681"/>
      <c r="LYQ49" s="1520"/>
      <c r="LYR49" s="2681"/>
      <c r="LYS49" s="1520"/>
      <c r="LYT49" s="2681"/>
      <c r="LYU49" s="1520"/>
      <c r="LYV49" s="2681"/>
      <c r="LYW49" s="1520"/>
      <c r="LYX49" s="2681"/>
      <c r="LYY49" s="1520"/>
      <c r="LYZ49" s="2681"/>
      <c r="LZA49" s="1520"/>
      <c r="LZB49" s="2681"/>
      <c r="LZC49" s="1520"/>
      <c r="LZD49" s="2681"/>
      <c r="LZE49" s="1520"/>
      <c r="LZF49" s="2681"/>
      <c r="LZG49" s="1520"/>
      <c r="LZH49" s="2681"/>
      <c r="LZI49" s="1520"/>
      <c r="LZJ49" s="2681"/>
      <c r="LZK49" s="1520"/>
      <c r="LZL49" s="2681"/>
      <c r="LZM49" s="1520"/>
      <c r="LZN49" s="2681"/>
      <c r="LZO49" s="1520"/>
      <c r="LZP49" s="2681"/>
      <c r="LZQ49" s="1520"/>
      <c r="LZR49" s="2681"/>
      <c r="LZS49" s="1520"/>
      <c r="LZT49" s="2681"/>
      <c r="LZU49" s="1520"/>
      <c r="LZV49" s="2681"/>
      <c r="LZW49" s="1520"/>
      <c r="LZX49" s="2681"/>
      <c r="LZY49" s="1520"/>
      <c r="LZZ49" s="2681"/>
      <c r="MAA49" s="1520"/>
      <c r="MAB49" s="2681"/>
      <c r="MAC49" s="1520"/>
      <c r="MAD49" s="2681"/>
      <c r="MAE49" s="1520"/>
      <c r="MAF49" s="2681"/>
      <c r="MAG49" s="1520"/>
      <c r="MAH49" s="2681"/>
      <c r="MAI49" s="1520"/>
      <c r="MAJ49" s="2681"/>
      <c r="MAK49" s="1520"/>
      <c r="MAL49" s="2681"/>
      <c r="MAM49" s="1520"/>
      <c r="MAN49" s="2681"/>
      <c r="MAO49" s="1520"/>
      <c r="MAP49" s="2681"/>
      <c r="MAQ49" s="1520"/>
      <c r="MAR49" s="2681"/>
      <c r="MAS49" s="1520"/>
      <c r="MAT49" s="2681"/>
      <c r="MAU49" s="1520"/>
      <c r="MAV49" s="2681"/>
      <c r="MAW49" s="1520"/>
      <c r="MAX49" s="2681"/>
      <c r="MAY49" s="1520"/>
      <c r="MAZ49" s="2681"/>
      <c r="MBA49" s="1520"/>
      <c r="MBB49" s="2681"/>
      <c r="MBC49" s="1520"/>
      <c r="MBD49" s="2681"/>
      <c r="MBE49" s="1520"/>
      <c r="MBF49" s="2681"/>
      <c r="MBG49" s="1520"/>
      <c r="MBH49" s="2681"/>
      <c r="MBI49" s="1520"/>
      <c r="MBJ49" s="2681"/>
      <c r="MBK49" s="1520"/>
      <c r="MBL49" s="2681"/>
      <c r="MBM49" s="1520"/>
      <c r="MBN49" s="2681"/>
      <c r="MBO49" s="1520"/>
      <c r="MBP49" s="2681"/>
      <c r="MBQ49" s="1520"/>
      <c r="MBR49" s="2681"/>
      <c r="MBS49" s="1520"/>
      <c r="MBT49" s="2681"/>
      <c r="MBU49" s="1520"/>
      <c r="MBV49" s="2681"/>
      <c r="MBW49" s="1520"/>
      <c r="MBX49" s="2681"/>
      <c r="MBY49" s="1520"/>
      <c r="MBZ49" s="2681"/>
      <c r="MCA49" s="1520"/>
      <c r="MCB49" s="2681"/>
      <c r="MCC49" s="1520"/>
      <c r="MCD49" s="2681"/>
      <c r="MCE49" s="1520"/>
      <c r="MCF49" s="2681"/>
      <c r="MCG49" s="1520"/>
      <c r="MCH49" s="2681"/>
      <c r="MCI49" s="1520"/>
      <c r="MCJ49" s="2681"/>
      <c r="MCK49" s="1520"/>
      <c r="MCL49" s="2681"/>
      <c r="MCM49" s="1520"/>
      <c r="MCN49" s="2681"/>
      <c r="MCO49" s="1520"/>
      <c r="MCP49" s="2681"/>
      <c r="MCQ49" s="1520"/>
      <c r="MCR49" s="2681"/>
      <c r="MCS49" s="1520"/>
      <c r="MCT49" s="2681"/>
      <c r="MCU49" s="1520"/>
      <c r="MCV49" s="2681"/>
      <c r="MCW49" s="1520"/>
      <c r="MCX49" s="2681"/>
      <c r="MCY49" s="1520"/>
      <c r="MCZ49" s="2681"/>
      <c r="MDA49" s="1520"/>
      <c r="MDB49" s="2681"/>
      <c r="MDC49" s="1520"/>
      <c r="MDD49" s="2681"/>
      <c r="MDE49" s="1520"/>
      <c r="MDF49" s="2681"/>
      <c r="MDG49" s="1520"/>
      <c r="MDH49" s="2681"/>
      <c r="MDI49" s="1520"/>
      <c r="MDJ49" s="2681"/>
      <c r="MDK49" s="1520"/>
      <c r="MDL49" s="2681"/>
      <c r="MDM49" s="1520"/>
      <c r="MDN49" s="2681"/>
      <c r="MDO49" s="1520"/>
      <c r="MDP49" s="2681"/>
      <c r="MDQ49" s="1520"/>
      <c r="MDR49" s="2681"/>
      <c r="MDS49" s="1520"/>
      <c r="MDT49" s="2681"/>
      <c r="MDU49" s="1520"/>
      <c r="MDV49" s="2681"/>
      <c r="MDW49" s="1520"/>
      <c r="MDX49" s="2681"/>
      <c r="MDY49" s="1520"/>
      <c r="MDZ49" s="2681"/>
      <c r="MEA49" s="1520"/>
      <c r="MEB49" s="2681"/>
      <c r="MEC49" s="1520"/>
      <c r="MED49" s="2681"/>
      <c r="MEE49" s="1520"/>
      <c r="MEF49" s="2681"/>
      <c r="MEG49" s="1520"/>
      <c r="MEH49" s="2681"/>
      <c r="MEI49" s="1520"/>
      <c r="MEJ49" s="2681"/>
      <c r="MEK49" s="1520"/>
      <c r="MEL49" s="2681"/>
      <c r="MEM49" s="1520"/>
      <c r="MEN49" s="2681"/>
      <c r="MEO49" s="1520"/>
      <c r="MEP49" s="2681"/>
      <c r="MEQ49" s="1520"/>
      <c r="MER49" s="2681"/>
      <c r="MES49" s="1520"/>
      <c r="MET49" s="2681"/>
      <c r="MEU49" s="1520"/>
      <c r="MEV49" s="2681"/>
      <c r="MEW49" s="1520"/>
      <c r="MEX49" s="2681"/>
      <c r="MEY49" s="1520"/>
      <c r="MEZ49" s="2681"/>
      <c r="MFA49" s="1520"/>
      <c r="MFB49" s="2681"/>
      <c r="MFC49" s="1520"/>
      <c r="MFD49" s="2681"/>
      <c r="MFE49" s="1520"/>
      <c r="MFF49" s="2681"/>
      <c r="MFG49" s="1520"/>
      <c r="MFH49" s="2681"/>
      <c r="MFI49" s="1520"/>
      <c r="MFJ49" s="2681"/>
      <c r="MFK49" s="1520"/>
      <c r="MFL49" s="2681"/>
      <c r="MFM49" s="1520"/>
      <c r="MFN49" s="2681"/>
      <c r="MFO49" s="1520"/>
      <c r="MFP49" s="2681"/>
      <c r="MFQ49" s="1520"/>
      <c r="MFR49" s="2681"/>
      <c r="MFS49" s="1520"/>
      <c r="MFT49" s="2681"/>
      <c r="MFU49" s="1520"/>
      <c r="MFV49" s="2681"/>
      <c r="MFW49" s="1520"/>
      <c r="MFX49" s="2681"/>
      <c r="MFY49" s="1520"/>
      <c r="MFZ49" s="2681"/>
      <c r="MGA49" s="1520"/>
      <c r="MGB49" s="2681"/>
      <c r="MGC49" s="1520"/>
      <c r="MGD49" s="2681"/>
      <c r="MGE49" s="1520"/>
      <c r="MGF49" s="2681"/>
      <c r="MGG49" s="1520"/>
      <c r="MGH49" s="2681"/>
      <c r="MGI49" s="1520"/>
      <c r="MGJ49" s="2681"/>
      <c r="MGK49" s="1520"/>
      <c r="MGL49" s="2681"/>
      <c r="MGM49" s="1520"/>
      <c r="MGN49" s="2681"/>
      <c r="MGO49" s="1520"/>
      <c r="MGP49" s="2681"/>
      <c r="MGQ49" s="1520"/>
      <c r="MGR49" s="2681"/>
      <c r="MGS49" s="1520"/>
      <c r="MGT49" s="2681"/>
      <c r="MGU49" s="1520"/>
      <c r="MGV49" s="2681"/>
      <c r="MGW49" s="1520"/>
      <c r="MGX49" s="2681"/>
      <c r="MGY49" s="1520"/>
      <c r="MGZ49" s="2681"/>
      <c r="MHA49" s="1520"/>
      <c r="MHB49" s="2681"/>
      <c r="MHC49" s="1520"/>
      <c r="MHD49" s="2681"/>
      <c r="MHE49" s="1520"/>
      <c r="MHF49" s="2681"/>
      <c r="MHG49" s="1520"/>
      <c r="MHH49" s="2681"/>
      <c r="MHI49" s="1520"/>
      <c r="MHJ49" s="2681"/>
      <c r="MHK49" s="1520"/>
      <c r="MHL49" s="2681"/>
      <c r="MHM49" s="1520"/>
      <c r="MHN49" s="2681"/>
      <c r="MHO49" s="1520"/>
      <c r="MHP49" s="2681"/>
      <c r="MHQ49" s="1520"/>
      <c r="MHR49" s="2681"/>
      <c r="MHS49" s="1520"/>
      <c r="MHT49" s="2681"/>
      <c r="MHU49" s="1520"/>
      <c r="MHV49" s="2681"/>
      <c r="MHW49" s="1520"/>
      <c r="MHX49" s="2681"/>
      <c r="MHY49" s="1520"/>
      <c r="MHZ49" s="2681"/>
      <c r="MIA49" s="1520"/>
      <c r="MIB49" s="2681"/>
      <c r="MIC49" s="1520"/>
      <c r="MID49" s="2681"/>
      <c r="MIE49" s="1520"/>
      <c r="MIF49" s="2681"/>
      <c r="MIG49" s="1520"/>
      <c r="MIH49" s="2681"/>
      <c r="MII49" s="1520"/>
      <c r="MIJ49" s="2681"/>
      <c r="MIK49" s="1520"/>
      <c r="MIL49" s="2681"/>
      <c r="MIM49" s="1520"/>
      <c r="MIN49" s="2681"/>
      <c r="MIO49" s="1520"/>
      <c r="MIP49" s="2681"/>
      <c r="MIQ49" s="1520"/>
      <c r="MIR49" s="2681"/>
      <c r="MIS49" s="1520"/>
      <c r="MIT49" s="2681"/>
      <c r="MIU49" s="1520"/>
      <c r="MIV49" s="2681"/>
      <c r="MIW49" s="1520"/>
      <c r="MIX49" s="2681"/>
      <c r="MIY49" s="1520"/>
      <c r="MIZ49" s="2681"/>
      <c r="MJA49" s="1520"/>
      <c r="MJB49" s="2681"/>
      <c r="MJC49" s="1520"/>
      <c r="MJD49" s="2681"/>
      <c r="MJE49" s="1520"/>
      <c r="MJF49" s="2681"/>
      <c r="MJG49" s="1520"/>
      <c r="MJH49" s="2681"/>
      <c r="MJI49" s="1520"/>
      <c r="MJJ49" s="2681"/>
      <c r="MJK49" s="1520"/>
      <c r="MJL49" s="2681"/>
      <c r="MJM49" s="1520"/>
      <c r="MJN49" s="2681"/>
      <c r="MJO49" s="1520"/>
      <c r="MJP49" s="2681"/>
      <c r="MJQ49" s="1520"/>
      <c r="MJR49" s="2681"/>
      <c r="MJS49" s="1520"/>
      <c r="MJT49" s="2681"/>
      <c r="MJU49" s="1520"/>
      <c r="MJV49" s="2681"/>
      <c r="MJW49" s="1520"/>
      <c r="MJX49" s="2681"/>
      <c r="MJY49" s="1520"/>
      <c r="MJZ49" s="2681"/>
      <c r="MKA49" s="1520"/>
      <c r="MKB49" s="2681"/>
      <c r="MKC49" s="1520"/>
      <c r="MKD49" s="2681"/>
      <c r="MKE49" s="1520"/>
      <c r="MKF49" s="2681"/>
      <c r="MKG49" s="1520"/>
      <c r="MKH49" s="2681"/>
      <c r="MKI49" s="1520"/>
      <c r="MKJ49" s="2681"/>
      <c r="MKK49" s="1520"/>
      <c r="MKL49" s="2681"/>
      <c r="MKM49" s="1520"/>
      <c r="MKN49" s="2681"/>
      <c r="MKO49" s="1520"/>
      <c r="MKP49" s="2681"/>
      <c r="MKQ49" s="1520"/>
      <c r="MKR49" s="2681"/>
      <c r="MKS49" s="1520"/>
      <c r="MKT49" s="2681"/>
      <c r="MKU49" s="1520"/>
      <c r="MKV49" s="2681"/>
      <c r="MKW49" s="1520"/>
      <c r="MKX49" s="2681"/>
      <c r="MKY49" s="1520"/>
      <c r="MKZ49" s="2681"/>
      <c r="MLA49" s="1520"/>
      <c r="MLB49" s="2681"/>
      <c r="MLC49" s="1520"/>
      <c r="MLD49" s="2681"/>
      <c r="MLE49" s="1520"/>
      <c r="MLF49" s="2681"/>
      <c r="MLG49" s="1520"/>
      <c r="MLH49" s="2681"/>
      <c r="MLI49" s="1520"/>
      <c r="MLJ49" s="2681"/>
      <c r="MLK49" s="1520"/>
      <c r="MLL49" s="2681"/>
      <c r="MLM49" s="1520"/>
      <c r="MLN49" s="2681"/>
      <c r="MLO49" s="1520"/>
      <c r="MLP49" s="2681"/>
      <c r="MLQ49" s="1520"/>
      <c r="MLR49" s="2681"/>
      <c r="MLS49" s="1520"/>
      <c r="MLT49" s="2681"/>
      <c r="MLU49" s="1520"/>
      <c r="MLV49" s="2681"/>
      <c r="MLW49" s="1520"/>
      <c r="MLX49" s="2681"/>
      <c r="MLY49" s="1520"/>
      <c r="MLZ49" s="2681"/>
      <c r="MMA49" s="1520"/>
      <c r="MMB49" s="2681"/>
      <c r="MMC49" s="1520"/>
      <c r="MMD49" s="2681"/>
      <c r="MME49" s="1520"/>
      <c r="MMF49" s="2681"/>
      <c r="MMG49" s="1520"/>
      <c r="MMH49" s="2681"/>
      <c r="MMI49" s="1520"/>
      <c r="MMJ49" s="2681"/>
      <c r="MMK49" s="1520"/>
      <c r="MML49" s="2681"/>
      <c r="MMM49" s="1520"/>
      <c r="MMN49" s="2681"/>
      <c r="MMO49" s="1520"/>
      <c r="MMP49" s="2681"/>
      <c r="MMQ49" s="1520"/>
      <c r="MMR49" s="2681"/>
      <c r="MMS49" s="1520"/>
      <c r="MMT49" s="2681"/>
      <c r="MMU49" s="1520"/>
      <c r="MMV49" s="2681"/>
      <c r="MMW49" s="1520"/>
      <c r="MMX49" s="2681"/>
      <c r="MMY49" s="1520"/>
      <c r="MMZ49" s="2681"/>
      <c r="MNA49" s="1520"/>
      <c r="MNB49" s="2681"/>
      <c r="MNC49" s="1520"/>
      <c r="MND49" s="2681"/>
      <c r="MNE49" s="1520"/>
      <c r="MNF49" s="2681"/>
      <c r="MNG49" s="1520"/>
      <c r="MNH49" s="2681"/>
      <c r="MNI49" s="1520"/>
      <c r="MNJ49" s="2681"/>
      <c r="MNK49" s="1520"/>
      <c r="MNL49" s="2681"/>
      <c r="MNM49" s="1520"/>
      <c r="MNN49" s="2681"/>
      <c r="MNO49" s="1520"/>
      <c r="MNP49" s="2681"/>
      <c r="MNQ49" s="1520"/>
      <c r="MNR49" s="2681"/>
      <c r="MNS49" s="1520"/>
      <c r="MNT49" s="2681"/>
      <c r="MNU49" s="1520"/>
      <c r="MNV49" s="2681"/>
      <c r="MNW49" s="1520"/>
      <c r="MNX49" s="2681"/>
      <c r="MNY49" s="1520"/>
      <c r="MNZ49" s="2681"/>
      <c r="MOA49" s="1520"/>
      <c r="MOB49" s="2681"/>
      <c r="MOC49" s="1520"/>
      <c r="MOD49" s="2681"/>
      <c r="MOE49" s="1520"/>
      <c r="MOF49" s="2681"/>
      <c r="MOG49" s="1520"/>
      <c r="MOH49" s="2681"/>
      <c r="MOI49" s="1520"/>
      <c r="MOJ49" s="2681"/>
      <c r="MOK49" s="1520"/>
      <c r="MOL49" s="2681"/>
      <c r="MOM49" s="1520"/>
      <c r="MON49" s="2681"/>
      <c r="MOO49" s="1520"/>
      <c r="MOP49" s="2681"/>
      <c r="MOQ49" s="1520"/>
      <c r="MOR49" s="2681"/>
      <c r="MOS49" s="1520"/>
      <c r="MOT49" s="2681"/>
      <c r="MOU49" s="1520"/>
      <c r="MOV49" s="2681"/>
      <c r="MOW49" s="1520"/>
      <c r="MOX49" s="2681"/>
      <c r="MOY49" s="1520"/>
      <c r="MOZ49" s="2681"/>
      <c r="MPA49" s="1520"/>
      <c r="MPB49" s="2681"/>
      <c r="MPC49" s="1520"/>
      <c r="MPD49" s="2681"/>
      <c r="MPE49" s="1520"/>
      <c r="MPF49" s="2681"/>
      <c r="MPG49" s="1520"/>
      <c r="MPH49" s="2681"/>
      <c r="MPI49" s="1520"/>
      <c r="MPJ49" s="2681"/>
      <c r="MPK49" s="1520"/>
      <c r="MPL49" s="2681"/>
      <c r="MPM49" s="1520"/>
      <c r="MPN49" s="2681"/>
      <c r="MPO49" s="1520"/>
      <c r="MPP49" s="2681"/>
      <c r="MPQ49" s="1520"/>
      <c r="MPR49" s="2681"/>
      <c r="MPS49" s="1520"/>
      <c r="MPT49" s="2681"/>
      <c r="MPU49" s="1520"/>
      <c r="MPV49" s="2681"/>
      <c r="MPW49" s="1520"/>
      <c r="MPX49" s="2681"/>
      <c r="MPY49" s="1520"/>
      <c r="MPZ49" s="2681"/>
      <c r="MQA49" s="1520"/>
      <c r="MQB49" s="2681"/>
      <c r="MQC49" s="1520"/>
      <c r="MQD49" s="2681"/>
      <c r="MQE49" s="1520"/>
      <c r="MQF49" s="2681"/>
      <c r="MQG49" s="1520"/>
      <c r="MQH49" s="2681"/>
      <c r="MQI49" s="1520"/>
      <c r="MQJ49" s="2681"/>
      <c r="MQK49" s="1520"/>
      <c r="MQL49" s="2681"/>
      <c r="MQM49" s="1520"/>
      <c r="MQN49" s="2681"/>
      <c r="MQO49" s="1520"/>
      <c r="MQP49" s="2681"/>
      <c r="MQQ49" s="1520"/>
      <c r="MQR49" s="2681"/>
      <c r="MQS49" s="1520"/>
      <c r="MQT49" s="2681"/>
      <c r="MQU49" s="1520"/>
      <c r="MQV49" s="2681"/>
      <c r="MQW49" s="1520"/>
      <c r="MQX49" s="2681"/>
      <c r="MQY49" s="1520"/>
      <c r="MQZ49" s="2681"/>
      <c r="MRA49" s="1520"/>
      <c r="MRB49" s="2681"/>
      <c r="MRC49" s="1520"/>
      <c r="MRD49" s="2681"/>
      <c r="MRE49" s="1520"/>
      <c r="MRF49" s="2681"/>
      <c r="MRG49" s="1520"/>
      <c r="MRH49" s="2681"/>
      <c r="MRI49" s="1520"/>
      <c r="MRJ49" s="2681"/>
      <c r="MRK49" s="1520"/>
      <c r="MRL49" s="2681"/>
      <c r="MRM49" s="1520"/>
      <c r="MRN49" s="2681"/>
      <c r="MRO49" s="1520"/>
      <c r="MRP49" s="2681"/>
      <c r="MRQ49" s="1520"/>
      <c r="MRR49" s="2681"/>
      <c r="MRS49" s="1520"/>
      <c r="MRT49" s="2681"/>
      <c r="MRU49" s="1520"/>
      <c r="MRV49" s="2681"/>
      <c r="MRW49" s="1520"/>
      <c r="MRX49" s="2681"/>
      <c r="MRY49" s="1520"/>
      <c r="MRZ49" s="2681"/>
      <c r="MSA49" s="1520"/>
      <c r="MSB49" s="2681"/>
      <c r="MSC49" s="1520"/>
      <c r="MSD49" s="2681"/>
      <c r="MSE49" s="1520"/>
      <c r="MSF49" s="2681"/>
      <c r="MSG49" s="1520"/>
      <c r="MSH49" s="2681"/>
      <c r="MSI49" s="1520"/>
      <c r="MSJ49" s="2681"/>
      <c r="MSK49" s="1520"/>
      <c r="MSL49" s="2681"/>
      <c r="MSM49" s="1520"/>
      <c r="MSN49" s="2681"/>
      <c r="MSO49" s="1520"/>
      <c r="MSP49" s="2681"/>
      <c r="MSQ49" s="1520"/>
      <c r="MSR49" s="2681"/>
      <c r="MSS49" s="1520"/>
      <c r="MST49" s="2681"/>
      <c r="MSU49" s="1520"/>
      <c r="MSV49" s="2681"/>
      <c r="MSW49" s="1520"/>
      <c r="MSX49" s="2681"/>
      <c r="MSY49" s="1520"/>
      <c r="MSZ49" s="2681"/>
      <c r="MTA49" s="1520"/>
      <c r="MTB49" s="2681"/>
      <c r="MTC49" s="1520"/>
      <c r="MTD49" s="2681"/>
      <c r="MTE49" s="1520"/>
      <c r="MTF49" s="2681"/>
      <c r="MTG49" s="1520"/>
      <c r="MTH49" s="2681"/>
      <c r="MTI49" s="1520"/>
      <c r="MTJ49" s="2681"/>
      <c r="MTK49" s="1520"/>
      <c r="MTL49" s="2681"/>
      <c r="MTM49" s="1520"/>
      <c r="MTN49" s="2681"/>
      <c r="MTO49" s="1520"/>
      <c r="MTP49" s="2681"/>
      <c r="MTQ49" s="1520"/>
      <c r="MTR49" s="2681"/>
      <c r="MTS49" s="1520"/>
      <c r="MTT49" s="2681"/>
      <c r="MTU49" s="1520"/>
      <c r="MTV49" s="2681"/>
      <c r="MTW49" s="1520"/>
      <c r="MTX49" s="2681"/>
      <c r="MTY49" s="1520"/>
      <c r="MTZ49" s="2681"/>
      <c r="MUA49" s="1520"/>
      <c r="MUB49" s="2681"/>
      <c r="MUC49" s="1520"/>
      <c r="MUD49" s="2681"/>
      <c r="MUE49" s="1520"/>
      <c r="MUF49" s="2681"/>
      <c r="MUG49" s="1520"/>
      <c r="MUH49" s="2681"/>
      <c r="MUI49" s="1520"/>
      <c r="MUJ49" s="2681"/>
      <c r="MUK49" s="1520"/>
      <c r="MUL49" s="2681"/>
      <c r="MUM49" s="1520"/>
      <c r="MUN49" s="2681"/>
      <c r="MUO49" s="1520"/>
      <c r="MUP49" s="2681"/>
      <c r="MUQ49" s="1520"/>
      <c r="MUR49" s="2681"/>
      <c r="MUS49" s="1520"/>
      <c r="MUT49" s="2681"/>
      <c r="MUU49" s="1520"/>
      <c r="MUV49" s="2681"/>
      <c r="MUW49" s="1520"/>
      <c r="MUX49" s="2681"/>
      <c r="MUY49" s="1520"/>
      <c r="MUZ49" s="2681"/>
      <c r="MVA49" s="1520"/>
      <c r="MVB49" s="2681"/>
      <c r="MVC49" s="1520"/>
      <c r="MVD49" s="2681"/>
      <c r="MVE49" s="1520"/>
      <c r="MVF49" s="2681"/>
      <c r="MVG49" s="1520"/>
      <c r="MVH49" s="2681"/>
      <c r="MVI49" s="1520"/>
      <c r="MVJ49" s="2681"/>
      <c r="MVK49" s="1520"/>
      <c r="MVL49" s="2681"/>
      <c r="MVM49" s="1520"/>
      <c r="MVN49" s="2681"/>
      <c r="MVO49" s="1520"/>
      <c r="MVP49" s="2681"/>
      <c r="MVQ49" s="1520"/>
      <c r="MVR49" s="2681"/>
      <c r="MVS49" s="1520"/>
      <c r="MVT49" s="2681"/>
      <c r="MVU49" s="1520"/>
      <c r="MVV49" s="2681"/>
      <c r="MVW49" s="1520"/>
      <c r="MVX49" s="2681"/>
      <c r="MVY49" s="1520"/>
      <c r="MVZ49" s="2681"/>
      <c r="MWA49" s="1520"/>
      <c r="MWB49" s="2681"/>
      <c r="MWC49" s="1520"/>
      <c r="MWD49" s="2681"/>
      <c r="MWE49" s="1520"/>
      <c r="MWF49" s="2681"/>
      <c r="MWG49" s="1520"/>
      <c r="MWH49" s="2681"/>
      <c r="MWI49" s="1520"/>
      <c r="MWJ49" s="2681"/>
      <c r="MWK49" s="1520"/>
      <c r="MWL49" s="2681"/>
      <c r="MWM49" s="1520"/>
      <c r="MWN49" s="2681"/>
      <c r="MWO49" s="1520"/>
      <c r="MWP49" s="2681"/>
      <c r="MWQ49" s="1520"/>
      <c r="MWR49" s="2681"/>
      <c r="MWS49" s="1520"/>
      <c r="MWT49" s="2681"/>
      <c r="MWU49" s="1520"/>
      <c r="MWV49" s="2681"/>
      <c r="MWW49" s="1520"/>
      <c r="MWX49" s="2681"/>
      <c r="MWY49" s="1520"/>
      <c r="MWZ49" s="2681"/>
      <c r="MXA49" s="1520"/>
      <c r="MXB49" s="2681"/>
      <c r="MXC49" s="1520"/>
      <c r="MXD49" s="2681"/>
      <c r="MXE49" s="1520"/>
      <c r="MXF49" s="2681"/>
      <c r="MXG49" s="1520"/>
      <c r="MXH49" s="2681"/>
      <c r="MXI49" s="1520"/>
      <c r="MXJ49" s="2681"/>
      <c r="MXK49" s="1520"/>
      <c r="MXL49" s="2681"/>
      <c r="MXM49" s="1520"/>
      <c r="MXN49" s="2681"/>
      <c r="MXO49" s="1520"/>
      <c r="MXP49" s="2681"/>
      <c r="MXQ49" s="1520"/>
      <c r="MXR49" s="2681"/>
      <c r="MXS49" s="1520"/>
      <c r="MXT49" s="2681"/>
      <c r="MXU49" s="1520"/>
      <c r="MXV49" s="2681"/>
      <c r="MXW49" s="1520"/>
      <c r="MXX49" s="2681"/>
      <c r="MXY49" s="1520"/>
      <c r="MXZ49" s="2681"/>
      <c r="MYA49" s="1520"/>
      <c r="MYB49" s="2681"/>
      <c r="MYC49" s="1520"/>
      <c r="MYD49" s="2681"/>
      <c r="MYE49" s="1520"/>
      <c r="MYF49" s="2681"/>
      <c r="MYG49" s="1520"/>
      <c r="MYH49" s="2681"/>
      <c r="MYI49" s="1520"/>
      <c r="MYJ49" s="2681"/>
      <c r="MYK49" s="1520"/>
      <c r="MYL49" s="2681"/>
      <c r="MYM49" s="1520"/>
      <c r="MYN49" s="2681"/>
      <c r="MYO49" s="1520"/>
      <c r="MYP49" s="2681"/>
      <c r="MYQ49" s="1520"/>
      <c r="MYR49" s="2681"/>
      <c r="MYS49" s="1520"/>
      <c r="MYT49" s="2681"/>
      <c r="MYU49" s="1520"/>
      <c r="MYV49" s="2681"/>
      <c r="MYW49" s="1520"/>
      <c r="MYX49" s="2681"/>
      <c r="MYY49" s="1520"/>
      <c r="MYZ49" s="2681"/>
      <c r="MZA49" s="1520"/>
      <c r="MZB49" s="2681"/>
      <c r="MZC49" s="1520"/>
      <c r="MZD49" s="2681"/>
      <c r="MZE49" s="1520"/>
      <c r="MZF49" s="2681"/>
      <c r="MZG49" s="1520"/>
      <c r="MZH49" s="2681"/>
      <c r="MZI49" s="1520"/>
      <c r="MZJ49" s="2681"/>
      <c r="MZK49" s="1520"/>
      <c r="MZL49" s="2681"/>
      <c r="MZM49" s="1520"/>
      <c r="MZN49" s="2681"/>
      <c r="MZO49" s="1520"/>
      <c r="MZP49" s="2681"/>
      <c r="MZQ49" s="1520"/>
      <c r="MZR49" s="2681"/>
      <c r="MZS49" s="1520"/>
      <c r="MZT49" s="2681"/>
      <c r="MZU49" s="1520"/>
      <c r="MZV49" s="2681"/>
      <c r="MZW49" s="1520"/>
      <c r="MZX49" s="2681"/>
      <c r="MZY49" s="1520"/>
      <c r="MZZ49" s="2681"/>
      <c r="NAA49" s="1520"/>
      <c r="NAB49" s="2681"/>
      <c r="NAC49" s="1520"/>
      <c r="NAD49" s="2681"/>
      <c r="NAE49" s="1520"/>
      <c r="NAF49" s="2681"/>
      <c r="NAG49" s="1520"/>
      <c r="NAH49" s="2681"/>
      <c r="NAI49" s="1520"/>
      <c r="NAJ49" s="2681"/>
      <c r="NAK49" s="1520"/>
      <c r="NAL49" s="2681"/>
      <c r="NAM49" s="1520"/>
      <c r="NAN49" s="2681"/>
      <c r="NAO49" s="1520"/>
      <c r="NAP49" s="2681"/>
      <c r="NAQ49" s="1520"/>
      <c r="NAR49" s="2681"/>
      <c r="NAS49" s="1520"/>
      <c r="NAT49" s="2681"/>
      <c r="NAU49" s="1520"/>
      <c r="NAV49" s="2681"/>
      <c r="NAW49" s="1520"/>
      <c r="NAX49" s="2681"/>
      <c r="NAY49" s="1520"/>
      <c r="NAZ49" s="2681"/>
      <c r="NBA49" s="1520"/>
      <c r="NBB49" s="2681"/>
      <c r="NBC49" s="1520"/>
      <c r="NBD49" s="2681"/>
      <c r="NBE49" s="1520"/>
      <c r="NBF49" s="2681"/>
      <c r="NBG49" s="1520"/>
      <c r="NBH49" s="2681"/>
      <c r="NBI49" s="1520"/>
      <c r="NBJ49" s="2681"/>
      <c r="NBK49" s="1520"/>
      <c r="NBL49" s="2681"/>
      <c r="NBM49" s="1520"/>
      <c r="NBN49" s="2681"/>
      <c r="NBO49" s="1520"/>
      <c r="NBP49" s="2681"/>
      <c r="NBQ49" s="1520"/>
      <c r="NBR49" s="2681"/>
      <c r="NBS49" s="1520"/>
      <c r="NBT49" s="2681"/>
      <c r="NBU49" s="1520"/>
      <c r="NBV49" s="2681"/>
      <c r="NBW49" s="1520"/>
      <c r="NBX49" s="2681"/>
      <c r="NBY49" s="1520"/>
      <c r="NBZ49" s="2681"/>
      <c r="NCA49" s="1520"/>
      <c r="NCB49" s="2681"/>
      <c r="NCC49" s="1520"/>
      <c r="NCD49" s="2681"/>
      <c r="NCE49" s="1520"/>
      <c r="NCF49" s="2681"/>
      <c r="NCG49" s="1520"/>
      <c r="NCH49" s="2681"/>
      <c r="NCI49" s="1520"/>
      <c r="NCJ49" s="2681"/>
      <c r="NCK49" s="1520"/>
      <c r="NCL49" s="2681"/>
      <c r="NCM49" s="1520"/>
      <c r="NCN49" s="2681"/>
      <c r="NCO49" s="1520"/>
      <c r="NCP49" s="2681"/>
      <c r="NCQ49" s="1520"/>
      <c r="NCR49" s="2681"/>
      <c r="NCS49" s="1520"/>
      <c r="NCT49" s="2681"/>
      <c r="NCU49" s="1520"/>
      <c r="NCV49" s="2681"/>
      <c r="NCW49" s="1520"/>
      <c r="NCX49" s="2681"/>
      <c r="NCY49" s="1520"/>
      <c r="NCZ49" s="2681"/>
      <c r="NDA49" s="1520"/>
      <c r="NDB49" s="2681"/>
      <c r="NDC49" s="1520"/>
      <c r="NDD49" s="2681"/>
      <c r="NDE49" s="1520"/>
      <c r="NDF49" s="2681"/>
      <c r="NDG49" s="1520"/>
      <c r="NDH49" s="2681"/>
      <c r="NDI49" s="1520"/>
      <c r="NDJ49" s="2681"/>
      <c r="NDK49" s="1520"/>
      <c r="NDL49" s="2681"/>
      <c r="NDM49" s="1520"/>
      <c r="NDN49" s="2681"/>
      <c r="NDO49" s="1520"/>
      <c r="NDP49" s="2681"/>
      <c r="NDQ49" s="1520"/>
      <c r="NDR49" s="2681"/>
      <c r="NDS49" s="1520"/>
      <c r="NDT49" s="2681"/>
      <c r="NDU49" s="1520"/>
      <c r="NDV49" s="2681"/>
      <c r="NDW49" s="1520"/>
      <c r="NDX49" s="2681"/>
      <c r="NDY49" s="1520"/>
      <c r="NDZ49" s="2681"/>
      <c r="NEA49" s="1520"/>
      <c r="NEB49" s="2681"/>
      <c r="NEC49" s="1520"/>
      <c r="NED49" s="2681"/>
      <c r="NEE49" s="1520"/>
      <c r="NEF49" s="2681"/>
      <c r="NEG49" s="1520"/>
      <c r="NEH49" s="2681"/>
      <c r="NEI49" s="1520"/>
      <c r="NEJ49" s="2681"/>
      <c r="NEK49" s="1520"/>
      <c r="NEL49" s="2681"/>
      <c r="NEM49" s="1520"/>
      <c r="NEN49" s="2681"/>
      <c r="NEO49" s="1520"/>
      <c r="NEP49" s="2681"/>
      <c r="NEQ49" s="1520"/>
      <c r="NER49" s="2681"/>
      <c r="NES49" s="1520"/>
      <c r="NET49" s="2681"/>
      <c r="NEU49" s="1520"/>
      <c r="NEV49" s="2681"/>
      <c r="NEW49" s="1520"/>
      <c r="NEX49" s="2681"/>
      <c r="NEY49" s="1520"/>
      <c r="NEZ49" s="2681"/>
      <c r="NFA49" s="1520"/>
      <c r="NFB49" s="2681"/>
      <c r="NFC49" s="1520"/>
      <c r="NFD49" s="2681"/>
      <c r="NFE49" s="1520"/>
      <c r="NFF49" s="2681"/>
      <c r="NFG49" s="1520"/>
      <c r="NFH49" s="2681"/>
      <c r="NFI49" s="1520"/>
      <c r="NFJ49" s="2681"/>
      <c r="NFK49" s="1520"/>
      <c r="NFL49" s="2681"/>
      <c r="NFM49" s="1520"/>
      <c r="NFN49" s="2681"/>
      <c r="NFO49" s="1520"/>
      <c r="NFP49" s="2681"/>
      <c r="NFQ49" s="1520"/>
      <c r="NFR49" s="2681"/>
      <c r="NFS49" s="1520"/>
      <c r="NFT49" s="2681"/>
      <c r="NFU49" s="1520"/>
      <c r="NFV49" s="2681"/>
      <c r="NFW49" s="1520"/>
      <c r="NFX49" s="2681"/>
      <c r="NFY49" s="1520"/>
      <c r="NFZ49" s="2681"/>
      <c r="NGA49" s="1520"/>
      <c r="NGB49" s="2681"/>
      <c r="NGC49" s="1520"/>
      <c r="NGD49" s="2681"/>
      <c r="NGE49" s="1520"/>
      <c r="NGF49" s="2681"/>
      <c r="NGG49" s="1520"/>
      <c r="NGH49" s="2681"/>
      <c r="NGI49" s="1520"/>
      <c r="NGJ49" s="2681"/>
      <c r="NGK49" s="1520"/>
      <c r="NGL49" s="2681"/>
      <c r="NGM49" s="1520"/>
      <c r="NGN49" s="2681"/>
      <c r="NGO49" s="1520"/>
      <c r="NGP49" s="2681"/>
      <c r="NGQ49" s="1520"/>
      <c r="NGR49" s="2681"/>
      <c r="NGS49" s="1520"/>
      <c r="NGT49" s="2681"/>
      <c r="NGU49" s="1520"/>
      <c r="NGV49" s="2681"/>
      <c r="NGW49" s="1520"/>
      <c r="NGX49" s="2681"/>
      <c r="NGY49" s="1520"/>
      <c r="NGZ49" s="2681"/>
      <c r="NHA49" s="1520"/>
      <c r="NHB49" s="2681"/>
      <c r="NHC49" s="1520"/>
      <c r="NHD49" s="2681"/>
      <c r="NHE49" s="1520"/>
      <c r="NHF49" s="2681"/>
      <c r="NHG49" s="1520"/>
      <c r="NHH49" s="2681"/>
      <c r="NHI49" s="1520"/>
      <c r="NHJ49" s="2681"/>
      <c r="NHK49" s="1520"/>
      <c r="NHL49" s="2681"/>
      <c r="NHM49" s="1520"/>
      <c r="NHN49" s="2681"/>
      <c r="NHO49" s="1520"/>
      <c r="NHP49" s="2681"/>
      <c r="NHQ49" s="1520"/>
      <c r="NHR49" s="2681"/>
      <c r="NHS49" s="1520"/>
      <c r="NHT49" s="2681"/>
      <c r="NHU49" s="1520"/>
      <c r="NHV49" s="2681"/>
      <c r="NHW49" s="1520"/>
      <c r="NHX49" s="2681"/>
      <c r="NHY49" s="1520"/>
      <c r="NHZ49" s="2681"/>
      <c r="NIA49" s="1520"/>
      <c r="NIB49" s="2681"/>
      <c r="NIC49" s="1520"/>
      <c r="NID49" s="2681"/>
      <c r="NIE49" s="1520"/>
      <c r="NIF49" s="2681"/>
      <c r="NIG49" s="1520"/>
      <c r="NIH49" s="2681"/>
      <c r="NII49" s="1520"/>
      <c r="NIJ49" s="2681"/>
      <c r="NIK49" s="1520"/>
      <c r="NIL49" s="2681"/>
      <c r="NIM49" s="1520"/>
      <c r="NIN49" s="2681"/>
      <c r="NIO49" s="1520"/>
      <c r="NIP49" s="2681"/>
      <c r="NIQ49" s="1520"/>
      <c r="NIR49" s="2681"/>
      <c r="NIS49" s="1520"/>
      <c r="NIT49" s="2681"/>
      <c r="NIU49" s="1520"/>
      <c r="NIV49" s="2681"/>
      <c r="NIW49" s="1520"/>
      <c r="NIX49" s="2681"/>
      <c r="NIY49" s="1520"/>
      <c r="NIZ49" s="2681"/>
      <c r="NJA49" s="1520"/>
      <c r="NJB49" s="2681"/>
      <c r="NJC49" s="1520"/>
      <c r="NJD49" s="2681"/>
      <c r="NJE49" s="1520"/>
      <c r="NJF49" s="2681"/>
      <c r="NJG49" s="1520"/>
      <c r="NJH49" s="2681"/>
      <c r="NJI49" s="1520"/>
      <c r="NJJ49" s="2681"/>
      <c r="NJK49" s="1520"/>
      <c r="NJL49" s="2681"/>
      <c r="NJM49" s="1520"/>
      <c r="NJN49" s="2681"/>
      <c r="NJO49" s="1520"/>
      <c r="NJP49" s="2681"/>
      <c r="NJQ49" s="1520"/>
      <c r="NJR49" s="2681"/>
      <c r="NJS49" s="1520"/>
      <c r="NJT49" s="2681"/>
      <c r="NJU49" s="1520"/>
      <c r="NJV49" s="2681"/>
      <c r="NJW49" s="1520"/>
      <c r="NJX49" s="2681"/>
      <c r="NJY49" s="1520"/>
      <c r="NJZ49" s="2681"/>
      <c r="NKA49" s="1520"/>
      <c r="NKB49" s="2681"/>
      <c r="NKC49" s="1520"/>
      <c r="NKD49" s="2681"/>
      <c r="NKE49" s="1520"/>
      <c r="NKF49" s="2681"/>
      <c r="NKG49" s="1520"/>
      <c r="NKH49" s="2681"/>
      <c r="NKI49" s="1520"/>
      <c r="NKJ49" s="2681"/>
      <c r="NKK49" s="1520"/>
      <c r="NKL49" s="2681"/>
      <c r="NKM49" s="1520"/>
      <c r="NKN49" s="2681"/>
      <c r="NKO49" s="1520"/>
      <c r="NKP49" s="2681"/>
      <c r="NKQ49" s="1520"/>
      <c r="NKR49" s="2681"/>
      <c r="NKS49" s="1520"/>
      <c r="NKT49" s="2681"/>
      <c r="NKU49" s="1520"/>
      <c r="NKV49" s="2681"/>
      <c r="NKW49" s="1520"/>
      <c r="NKX49" s="2681"/>
      <c r="NKY49" s="1520"/>
      <c r="NKZ49" s="2681"/>
      <c r="NLA49" s="1520"/>
      <c r="NLB49" s="2681"/>
      <c r="NLC49" s="1520"/>
      <c r="NLD49" s="2681"/>
      <c r="NLE49" s="1520"/>
      <c r="NLF49" s="2681"/>
      <c r="NLG49" s="1520"/>
      <c r="NLH49" s="2681"/>
      <c r="NLI49" s="1520"/>
      <c r="NLJ49" s="2681"/>
      <c r="NLK49" s="1520"/>
      <c r="NLL49" s="2681"/>
      <c r="NLM49" s="1520"/>
      <c r="NLN49" s="2681"/>
      <c r="NLO49" s="1520"/>
      <c r="NLP49" s="2681"/>
      <c r="NLQ49" s="1520"/>
      <c r="NLR49" s="2681"/>
      <c r="NLS49" s="1520"/>
      <c r="NLT49" s="2681"/>
      <c r="NLU49" s="1520"/>
      <c r="NLV49" s="2681"/>
      <c r="NLW49" s="1520"/>
      <c r="NLX49" s="2681"/>
      <c r="NLY49" s="1520"/>
      <c r="NLZ49" s="2681"/>
      <c r="NMA49" s="1520"/>
      <c r="NMB49" s="2681"/>
      <c r="NMC49" s="1520"/>
      <c r="NMD49" s="2681"/>
      <c r="NME49" s="1520"/>
      <c r="NMF49" s="2681"/>
      <c r="NMG49" s="1520"/>
      <c r="NMH49" s="2681"/>
      <c r="NMI49" s="1520"/>
      <c r="NMJ49" s="2681"/>
      <c r="NMK49" s="1520"/>
      <c r="NML49" s="2681"/>
      <c r="NMM49" s="1520"/>
      <c r="NMN49" s="2681"/>
      <c r="NMO49" s="1520"/>
      <c r="NMP49" s="2681"/>
      <c r="NMQ49" s="1520"/>
      <c r="NMR49" s="2681"/>
      <c r="NMS49" s="1520"/>
      <c r="NMT49" s="2681"/>
      <c r="NMU49" s="1520"/>
      <c r="NMV49" s="2681"/>
      <c r="NMW49" s="1520"/>
      <c r="NMX49" s="2681"/>
      <c r="NMY49" s="1520"/>
      <c r="NMZ49" s="2681"/>
      <c r="NNA49" s="1520"/>
      <c r="NNB49" s="2681"/>
      <c r="NNC49" s="1520"/>
      <c r="NND49" s="2681"/>
      <c r="NNE49" s="1520"/>
      <c r="NNF49" s="2681"/>
      <c r="NNG49" s="1520"/>
      <c r="NNH49" s="2681"/>
      <c r="NNI49" s="1520"/>
      <c r="NNJ49" s="2681"/>
      <c r="NNK49" s="1520"/>
      <c r="NNL49" s="2681"/>
      <c r="NNM49" s="1520"/>
      <c r="NNN49" s="2681"/>
      <c r="NNO49" s="1520"/>
      <c r="NNP49" s="2681"/>
      <c r="NNQ49" s="1520"/>
      <c r="NNR49" s="2681"/>
      <c r="NNS49" s="1520"/>
      <c r="NNT49" s="2681"/>
      <c r="NNU49" s="1520"/>
      <c r="NNV49" s="2681"/>
      <c r="NNW49" s="1520"/>
      <c r="NNX49" s="2681"/>
      <c r="NNY49" s="1520"/>
      <c r="NNZ49" s="2681"/>
      <c r="NOA49" s="1520"/>
      <c r="NOB49" s="2681"/>
      <c r="NOC49" s="1520"/>
      <c r="NOD49" s="2681"/>
      <c r="NOE49" s="1520"/>
      <c r="NOF49" s="2681"/>
      <c r="NOG49" s="1520"/>
      <c r="NOH49" s="2681"/>
      <c r="NOI49" s="1520"/>
      <c r="NOJ49" s="2681"/>
      <c r="NOK49" s="1520"/>
      <c r="NOL49" s="2681"/>
      <c r="NOM49" s="1520"/>
      <c r="NON49" s="2681"/>
      <c r="NOO49" s="1520"/>
      <c r="NOP49" s="2681"/>
      <c r="NOQ49" s="1520"/>
      <c r="NOR49" s="2681"/>
      <c r="NOS49" s="1520"/>
      <c r="NOT49" s="2681"/>
      <c r="NOU49" s="1520"/>
      <c r="NOV49" s="2681"/>
      <c r="NOW49" s="1520"/>
      <c r="NOX49" s="2681"/>
      <c r="NOY49" s="1520"/>
      <c r="NOZ49" s="2681"/>
      <c r="NPA49" s="1520"/>
      <c r="NPB49" s="2681"/>
      <c r="NPC49" s="1520"/>
      <c r="NPD49" s="2681"/>
      <c r="NPE49" s="1520"/>
      <c r="NPF49" s="2681"/>
      <c r="NPG49" s="1520"/>
      <c r="NPH49" s="2681"/>
      <c r="NPI49" s="1520"/>
      <c r="NPJ49" s="2681"/>
      <c r="NPK49" s="1520"/>
      <c r="NPL49" s="2681"/>
      <c r="NPM49" s="1520"/>
      <c r="NPN49" s="2681"/>
      <c r="NPO49" s="1520"/>
      <c r="NPP49" s="2681"/>
      <c r="NPQ49" s="1520"/>
      <c r="NPR49" s="2681"/>
      <c r="NPS49" s="1520"/>
      <c r="NPT49" s="2681"/>
      <c r="NPU49" s="1520"/>
      <c r="NPV49" s="2681"/>
      <c r="NPW49" s="1520"/>
      <c r="NPX49" s="2681"/>
      <c r="NPY49" s="1520"/>
      <c r="NPZ49" s="2681"/>
      <c r="NQA49" s="1520"/>
      <c r="NQB49" s="2681"/>
      <c r="NQC49" s="1520"/>
      <c r="NQD49" s="2681"/>
      <c r="NQE49" s="1520"/>
      <c r="NQF49" s="2681"/>
      <c r="NQG49" s="1520"/>
      <c r="NQH49" s="2681"/>
      <c r="NQI49" s="1520"/>
      <c r="NQJ49" s="2681"/>
      <c r="NQK49" s="1520"/>
      <c r="NQL49" s="2681"/>
      <c r="NQM49" s="1520"/>
      <c r="NQN49" s="2681"/>
      <c r="NQO49" s="1520"/>
      <c r="NQP49" s="2681"/>
      <c r="NQQ49" s="1520"/>
      <c r="NQR49" s="2681"/>
      <c r="NQS49" s="1520"/>
      <c r="NQT49" s="2681"/>
      <c r="NQU49" s="1520"/>
      <c r="NQV49" s="2681"/>
      <c r="NQW49" s="1520"/>
      <c r="NQX49" s="2681"/>
      <c r="NQY49" s="1520"/>
      <c r="NQZ49" s="2681"/>
      <c r="NRA49" s="1520"/>
      <c r="NRB49" s="2681"/>
      <c r="NRC49" s="1520"/>
      <c r="NRD49" s="2681"/>
      <c r="NRE49" s="1520"/>
      <c r="NRF49" s="2681"/>
      <c r="NRG49" s="1520"/>
      <c r="NRH49" s="2681"/>
      <c r="NRI49" s="1520"/>
      <c r="NRJ49" s="2681"/>
      <c r="NRK49" s="1520"/>
      <c r="NRL49" s="2681"/>
      <c r="NRM49" s="1520"/>
      <c r="NRN49" s="2681"/>
      <c r="NRO49" s="1520"/>
      <c r="NRP49" s="2681"/>
      <c r="NRQ49" s="1520"/>
      <c r="NRR49" s="2681"/>
      <c r="NRS49" s="1520"/>
      <c r="NRT49" s="2681"/>
      <c r="NRU49" s="1520"/>
      <c r="NRV49" s="2681"/>
      <c r="NRW49" s="1520"/>
      <c r="NRX49" s="2681"/>
      <c r="NRY49" s="1520"/>
      <c r="NRZ49" s="2681"/>
      <c r="NSA49" s="1520"/>
      <c r="NSB49" s="2681"/>
      <c r="NSC49" s="1520"/>
      <c r="NSD49" s="2681"/>
      <c r="NSE49" s="1520"/>
      <c r="NSF49" s="2681"/>
      <c r="NSG49" s="1520"/>
      <c r="NSH49" s="2681"/>
      <c r="NSI49" s="1520"/>
      <c r="NSJ49" s="2681"/>
      <c r="NSK49" s="1520"/>
      <c r="NSL49" s="2681"/>
      <c r="NSM49" s="1520"/>
      <c r="NSN49" s="2681"/>
      <c r="NSO49" s="1520"/>
      <c r="NSP49" s="2681"/>
      <c r="NSQ49" s="1520"/>
      <c r="NSR49" s="2681"/>
      <c r="NSS49" s="1520"/>
      <c r="NST49" s="2681"/>
      <c r="NSU49" s="1520"/>
      <c r="NSV49" s="2681"/>
      <c r="NSW49" s="1520"/>
      <c r="NSX49" s="2681"/>
      <c r="NSY49" s="1520"/>
      <c r="NSZ49" s="2681"/>
      <c r="NTA49" s="1520"/>
      <c r="NTB49" s="2681"/>
      <c r="NTC49" s="1520"/>
      <c r="NTD49" s="2681"/>
      <c r="NTE49" s="1520"/>
      <c r="NTF49" s="2681"/>
      <c r="NTG49" s="1520"/>
      <c r="NTH49" s="2681"/>
      <c r="NTI49" s="1520"/>
      <c r="NTJ49" s="2681"/>
      <c r="NTK49" s="1520"/>
      <c r="NTL49" s="2681"/>
      <c r="NTM49" s="1520"/>
      <c r="NTN49" s="2681"/>
      <c r="NTO49" s="1520"/>
      <c r="NTP49" s="2681"/>
      <c r="NTQ49" s="1520"/>
      <c r="NTR49" s="2681"/>
      <c r="NTS49" s="1520"/>
      <c r="NTT49" s="2681"/>
      <c r="NTU49" s="1520"/>
      <c r="NTV49" s="2681"/>
      <c r="NTW49" s="1520"/>
      <c r="NTX49" s="2681"/>
      <c r="NTY49" s="1520"/>
      <c r="NTZ49" s="2681"/>
      <c r="NUA49" s="1520"/>
      <c r="NUB49" s="2681"/>
      <c r="NUC49" s="1520"/>
      <c r="NUD49" s="2681"/>
      <c r="NUE49" s="1520"/>
      <c r="NUF49" s="2681"/>
      <c r="NUG49" s="1520"/>
      <c r="NUH49" s="2681"/>
      <c r="NUI49" s="1520"/>
      <c r="NUJ49" s="2681"/>
      <c r="NUK49" s="1520"/>
      <c r="NUL49" s="2681"/>
      <c r="NUM49" s="1520"/>
      <c r="NUN49" s="2681"/>
      <c r="NUO49" s="1520"/>
      <c r="NUP49" s="2681"/>
      <c r="NUQ49" s="1520"/>
      <c r="NUR49" s="2681"/>
      <c r="NUS49" s="1520"/>
      <c r="NUT49" s="2681"/>
      <c r="NUU49" s="1520"/>
      <c r="NUV49" s="2681"/>
      <c r="NUW49" s="1520"/>
      <c r="NUX49" s="2681"/>
      <c r="NUY49" s="1520"/>
      <c r="NUZ49" s="2681"/>
      <c r="NVA49" s="1520"/>
      <c r="NVB49" s="2681"/>
      <c r="NVC49" s="1520"/>
      <c r="NVD49" s="2681"/>
      <c r="NVE49" s="1520"/>
      <c r="NVF49" s="2681"/>
      <c r="NVG49" s="1520"/>
      <c r="NVH49" s="2681"/>
      <c r="NVI49" s="1520"/>
      <c r="NVJ49" s="2681"/>
      <c r="NVK49" s="1520"/>
      <c r="NVL49" s="2681"/>
      <c r="NVM49" s="1520"/>
      <c r="NVN49" s="2681"/>
      <c r="NVO49" s="1520"/>
      <c r="NVP49" s="2681"/>
      <c r="NVQ49" s="1520"/>
      <c r="NVR49" s="2681"/>
      <c r="NVS49" s="1520"/>
      <c r="NVT49" s="2681"/>
      <c r="NVU49" s="1520"/>
      <c r="NVV49" s="2681"/>
      <c r="NVW49" s="1520"/>
      <c r="NVX49" s="2681"/>
      <c r="NVY49" s="1520"/>
      <c r="NVZ49" s="2681"/>
      <c r="NWA49" s="1520"/>
      <c r="NWB49" s="2681"/>
      <c r="NWC49" s="1520"/>
      <c r="NWD49" s="2681"/>
      <c r="NWE49" s="1520"/>
      <c r="NWF49" s="2681"/>
      <c r="NWG49" s="1520"/>
      <c r="NWH49" s="2681"/>
      <c r="NWI49" s="1520"/>
      <c r="NWJ49" s="2681"/>
      <c r="NWK49" s="1520"/>
      <c r="NWL49" s="2681"/>
      <c r="NWM49" s="1520"/>
      <c r="NWN49" s="2681"/>
      <c r="NWO49" s="1520"/>
      <c r="NWP49" s="2681"/>
      <c r="NWQ49" s="1520"/>
      <c r="NWR49" s="2681"/>
      <c r="NWS49" s="1520"/>
      <c r="NWT49" s="2681"/>
      <c r="NWU49" s="1520"/>
      <c r="NWV49" s="2681"/>
      <c r="NWW49" s="1520"/>
      <c r="NWX49" s="2681"/>
      <c r="NWY49" s="1520"/>
      <c r="NWZ49" s="2681"/>
      <c r="NXA49" s="1520"/>
      <c r="NXB49" s="2681"/>
      <c r="NXC49" s="1520"/>
      <c r="NXD49" s="2681"/>
      <c r="NXE49" s="1520"/>
      <c r="NXF49" s="2681"/>
      <c r="NXG49" s="1520"/>
      <c r="NXH49" s="2681"/>
      <c r="NXI49" s="1520"/>
      <c r="NXJ49" s="2681"/>
      <c r="NXK49" s="1520"/>
      <c r="NXL49" s="2681"/>
      <c r="NXM49" s="1520"/>
      <c r="NXN49" s="2681"/>
      <c r="NXO49" s="1520"/>
      <c r="NXP49" s="2681"/>
      <c r="NXQ49" s="1520"/>
      <c r="NXR49" s="2681"/>
      <c r="NXS49" s="1520"/>
      <c r="NXT49" s="2681"/>
      <c r="NXU49" s="1520"/>
      <c r="NXV49" s="2681"/>
      <c r="NXW49" s="1520"/>
      <c r="NXX49" s="2681"/>
      <c r="NXY49" s="1520"/>
      <c r="NXZ49" s="2681"/>
      <c r="NYA49" s="1520"/>
      <c r="NYB49" s="2681"/>
      <c r="NYC49" s="1520"/>
      <c r="NYD49" s="2681"/>
      <c r="NYE49" s="1520"/>
      <c r="NYF49" s="2681"/>
      <c r="NYG49" s="1520"/>
      <c r="NYH49" s="2681"/>
      <c r="NYI49" s="1520"/>
      <c r="NYJ49" s="2681"/>
      <c r="NYK49" s="1520"/>
      <c r="NYL49" s="2681"/>
      <c r="NYM49" s="1520"/>
      <c r="NYN49" s="2681"/>
      <c r="NYO49" s="1520"/>
      <c r="NYP49" s="2681"/>
      <c r="NYQ49" s="1520"/>
      <c r="NYR49" s="2681"/>
      <c r="NYS49" s="1520"/>
      <c r="NYT49" s="2681"/>
      <c r="NYU49" s="1520"/>
      <c r="NYV49" s="2681"/>
      <c r="NYW49" s="1520"/>
      <c r="NYX49" s="2681"/>
      <c r="NYY49" s="1520"/>
      <c r="NYZ49" s="2681"/>
      <c r="NZA49" s="1520"/>
      <c r="NZB49" s="2681"/>
      <c r="NZC49" s="1520"/>
      <c r="NZD49" s="2681"/>
      <c r="NZE49" s="1520"/>
      <c r="NZF49" s="2681"/>
      <c r="NZG49" s="1520"/>
      <c r="NZH49" s="2681"/>
      <c r="NZI49" s="1520"/>
      <c r="NZJ49" s="2681"/>
      <c r="NZK49" s="1520"/>
      <c r="NZL49" s="2681"/>
      <c r="NZM49" s="1520"/>
      <c r="NZN49" s="2681"/>
      <c r="NZO49" s="1520"/>
      <c r="NZP49" s="2681"/>
      <c r="NZQ49" s="1520"/>
      <c r="NZR49" s="2681"/>
      <c r="NZS49" s="1520"/>
      <c r="NZT49" s="2681"/>
      <c r="NZU49" s="1520"/>
      <c r="NZV49" s="2681"/>
      <c r="NZW49" s="1520"/>
      <c r="NZX49" s="2681"/>
      <c r="NZY49" s="1520"/>
      <c r="NZZ49" s="2681"/>
      <c r="OAA49" s="1520"/>
      <c r="OAB49" s="2681"/>
      <c r="OAC49" s="1520"/>
      <c r="OAD49" s="2681"/>
      <c r="OAE49" s="1520"/>
      <c r="OAF49" s="2681"/>
      <c r="OAG49" s="1520"/>
      <c r="OAH49" s="2681"/>
      <c r="OAI49" s="1520"/>
      <c r="OAJ49" s="2681"/>
      <c r="OAK49" s="1520"/>
      <c r="OAL49" s="2681"/>
      <c r="OAM49" s="1520"/>
      <c r="OAN49" s="2681"/>
      <c r="OAO49" s="1520"/>
      <c r="OAP49" s="2681"/>
      <c r="OAQ49" s="1520"/>
      <c r="OAR49" s="2681"/>
      <c r="OAS49" s="1520"/>
      <c r="OAT49" s="2681"/>
      <c r="OAU49" s="1520"/>
      <c r="OAV49" s="2681"/>
      <c r="OAW49" s="1520"/>
      <c r="OAX49" s="2681"/>
      <c r="OAY49" s="1520"/>
      <c r="OAZ49" s="2681"/>
      <c r="OBA49" s="1520"/>
      <c r="OBB49" s="2681"/>
      <c r="OBC49" s="1520"/>
      <c r="OBD49" s="2681"/>
      <c r="OBE49" s="1520"/>
      <c r="OBF49" s="2681"/>
      <c r="OBG49" s="1520"/>
      <c r="OBH49" s="2681"/>
      <c r="OBI49" s="1520"/>
      <c r="OBJ49" s="2681"/>
      <c r="OBK49" s="1520"/>
      <c r="OBL49" s="2681"/>
      <c r="OBM49" s="1520"/>
      <c r="OBN49" s="2681"/>
      <c r="OBO49" s="1520"/>
      <c r="OBP49" s="2681"/>
      <c r="OBQ49" s="1520"/>
      <c r="OBR49" s="2681"/>
      <c r="OBS49" s="1520"/>
      <c r="OBT49" s="2681"/>
      <c r="OBU49" s="1520"/>
      <c r="OBV49" s="2681"/>
      <c r="OBW49" s="1520"/>
      <c r="OBX49" s="2681"/>
      <c r="OBY49" s="1520"/>
      <c r="OBZ49" s="2681"/>
      <c r="OCA49" s="1520"/>
      <c r="OCB49" s="2681"/>
      <c r="OCC49" s="1520"/>
      <c r="OCD49" s="2681"/>
      <c r="OCE49" s="1520"/>
      <c r="OCF49" s="2681"/>
      <c r="OCG49" s="1520"/>
      <c r="OCH49" s="2681"/>
      <c r="OCI49" s="1520"/>
      <c r="OCJ49" s="2681"/>
      <c r="OCK49" s="1520"/>
      <c r="OCL49" s="2681"/>
      <c r="OCM49" s="1520"/>
      <c r="OCN49" s="2681"/>
      <c r="OCO49" s="1520"/>
      <c r="OCP49" s="2681"/>
      <c r="OCQ49" s="1520"/>
      <c r="OCR49" s="2681"/>
      <c r="OCS49" s="1520"/>
      <c r="OCT49" s="2681"/>
      <c r="OCU49" s="1520"/>
      <c r="OCV49" s="2681"/>
      <c r="OCW49" s="1520"/>
      <c r="OCX49" s="2681"/>
      <c r="OCY49" s="1520"/>
      <c r="OCZ49" s="2681"/>
      <c r="ODA49" s="1520"/>
      <c r="ODB49" s="2681"/>
      <c r="ODC49" s="1520"/>
      <c r="ODD49" s="2681"/>
      <c r="ODE49" s="1520"/>
      <c r="ODF49" s="2681"/>
      <c r="ODG49" s="1520"/>
      <c r="ODH49" s="2681"/>
      <c r="ODI49" s="1520"/>
      <c r="ODJ49" s="2681"/>
      <c r="ODK49" s="1520"/>
      <c r="ODL49" s="2681"/>
      <c r="ODM49" s="1520"/>
      <c r="ODN49" s="2681"/>
      <c r="ODO49" s="1520"/>
      <c r="ODP49" s="2681"/>
      <c r="ODQ49" s="1520"/>
      <c r="ODR49" s="2681"/>
      <c r="ODS49" s="1520"/>
      <c r="ODT49" s="2681"/>
      <c r="ODU49" s="1520"/>
      <c r="ODV49" s="2681"/>
      <c r="ODW49" s="1520"/>
      <c r="ODX49" s="2681"/>
      <c r="ODY49" s="1520"/>
      <c r="ODZ49" s="2681"/>
      <c r="OEA49" s="1520"/>
      <c r="OEB49" s="2681"/>
      <c r="OEC49" s="1520"/>
      <c r="OED49" s="2681"/>
      <c r="OEE49" s="1520"/>
      <c r="OEF49" s="2681"/>
      <c r="OEG49" s="1520"/>
      <c r="OEH49" s="2681"/>
      <c r="OEI49" s="1520"/>
      <c r="OEJ49" s="2681"/>
      <c r="OEK49" s="1520"/>
      <c r="OEL49" s="2681"/>
      <c r="OEM49" s="1520"/>
      <c r="OEN49" s="2681"/>
      <c r="OEO49" s="1520"/>
      <c r="OEP49" s="2681"/>
      <c r="OEQ49" s="1520"/>
      <c r="OER49" s="2681"/>
      <c r="OES49" s="1520"/>
      <c r="OET49" s="2681"/>
      <c r="OEU49" s="1520"/>
      <c r="OEV49" s="2681"/>
      <c r="OEW49" s="1520"/>
      <c r="OEX49" s="2681"/>
      <c r="OEY49" s="1520"/>
      <c r="OEZ49" s="2681"/>
      <c r="OFA49" s="1520"/>
      <c r="OFB49" s="2681"/>
      <c r="OFC49" s="1520"/>
      <c r="OFD49" s="2681"/>
      <c r="OFE49" s="1520"/>
      <c r="OFF49" s="2681"/>
      <c r="OFG49" s="1520"/>
      <c r="OFH49" s="2681"/>
      <c r="OFI49" s="1520"/>
      <c r="OFJ49" s="2681"/>
      <c r="OFK49" s="1520"/>
      <c r="OFL49" s="2681"/>
      <c r="OFM49" s="1520"/>
      <c r="OFN49" s="2681"/>
      <c r="OFO49" s="1520"/>
      <c r="OFP49" s="2681"/>
      <c r="OFQ49" s="1520"/>
      <c r="OFR49" s="2681"/>
      <c r="OFS49" s="1520"/>
      <c r="OFT49" s="2681"/>
      <c r="OFU49" s="1520"/>
      <c r="OFV49" s="2681"/>
      <c r="OFW49" s="1520"/>
      <c r="OFX49" s="2681"/>
      <c r="OFY49" s="1520"/>
      <c r="OFZ49" s="2681"/>
      <c r="OGA49" s="1520"/>
      <c r="OGB49" s="2681"/>
      <c r="OGC49" s="1520"/>
      <c r="OGD49" s="2681"/>
      <c r="OGE49" s="1520"/>
      <c r="OGF49" s="2681"/>
      <c r="OGG49" s="1520"/>
      <c r="OGH49" s="2681"/>
      <c r="OGI49" s="1520"/>
      <c r="OGJ49" s="2681"/>
      <c r="OGK49" s="1520"/>
      <c r="OGL49" s="2681"/>
      <c r="OGM49" s="1520"/>
      <c r="OGN49" s="2681"/>
      <c r="OGO49" s="1520"/>
      <c r="OGP49" s="2681"/>
      <c r="OGQ49" s="1520"/>
      <c r="OGR49" s="2681"/>
      <c r="OGS49" s="1520"/>
      <c r="OGT49" s="2681"/>
      <c r="OGU49" s="1520"/>
      <c r="OGV49" s="2681"/>
      <c r="OGW49" s="1520"/>
      <c r="OGX49" s="2681"/>
      <c r="OGY49" s="1520"/>
      <c r="OGZ49" s="2681"/>
      <c r="OHA49" s="1520"/>
      <c r="OHB49" s="2681"/>
      <c r="OHC49" s="1520"/>
      <c r="OHD49" s="2681"/>
      <c r="OHE49" s="1520"/>
      <c r="OHF49" s="2681"/>
      <c r="OHG49" s="1520"/>
      <c r="OHH49" s="2681"/>
      <c r="OHI49" s="1520"/>
      <c r="OHJ49" s="2681"/>
      <c r="OHK49" s="1520"/>
      <c r="OHL49" s="2681"/>
      <c r="OHM49" s="1520"/>
      <c r="OHN49" s="2681"/>
      <c r="OHO49" s="1520"/>
      <c r="OHP49" s="2681"/>
      <c r="OHQ49" s="1520"/>
      <c r="OHR49" s="2681"/>
      <c r="OHS49" s="1520"/>
      <c r="OHT49" s="2681"/>
      <c r="OHU49" s="1520"/>
      <c r="OHV49" s="2681"/>
      <c r="OHW49" s="1520"/>
      <c r="OHX49" s="2681"/>
      <c r="OHY49" s="1520"/>
      <c r="OHZ49" s="2681"/>
      <c r="OIA49" s="1520"/>
      <c r="OIB49" s="2681"/>
      <c r="OIC49" s="1520"/>
      <c r="OID49" s="2681"/>
      <c r="OIE49" s="1520"/>
      <c r="OIF49" s="2681"/>
      <c r="OIG49" s="1520"/>
      <c r="OIH49" s="2681"/>
      <c r="OII49" s="1520"/>
      <c r="OIJ49" s="2681"/>
      <c r="OIK49" s="1520"/>
      <c r="OIL49" s="2681"/>
      <c r="OIM49" s="1520"/>
      <c r="OIN49" s="2681"/>
      <c r="OIO49" s="1520"/>
      <c r="OIP49" s="2681"/>
      <c r="OIQ49" s="1520"/>
      <c r="OIR49" s="2681"/>
      <c r="OIS49" s="1520"/>
      <c r="OIT49" s="2681"/>
      <c r="OIU49" s="1520"/>
      <c r="OIV49" s="2681"/>
      <c r="OIW49" s="1520"/>
      <c r="OIX49" s="2681"/>
      <c r="OIY49" s="1520"/>
      <c r="OIZ49" s="2681"/>
      <c r="OJA49" s="1520"/>
      <c r="OJB49" s="2681"/>
      <c r="OJC49" s="1520"/>
      <c r="OJD49" s="2681"/>
      <c r="OJE49" s="1520"/>
      <c r="OJF49" s="2681"/>
      <c r="OJG49" s="1520"/>
      <c r="OJH49" s="2681"/>
      <c r="OJI49" s="1520"/>
      <c r="OJJ49" s="2681"/>
      <c r="OJK49" s="1520"/>
      <c r="OJL49" s="2681"/>
      <c r="OJM49" s="1520"/>
      <c r="OJN49" s="2681"/>
      <c r="OJO49" s="1520"/>
      <c r="OJP49" s="2681"/>
      <c r="OJQ49" s="1520"/>
      <c r="OJR49" s="2681"/>
      <c r="OJS49" s="1520"/>
      <c r="OJT49" s="2681"/>
      <c r="OJU49" s="1520"/>
      <c r="OJV49" s="2681"/>
      <c r="OJW49" s="1520"/>
      <c r="OJX49" s="2681"/>
      <c r="OJY49" s="1520"/>
      <c r="OJZ49" s="2681"/>
      <c r="OKA49" s="1520"/>
      <c r="OKB49" s="2681"/>
      <c r="OKC49" s="1520"/>
      <c r="OKD49" s="2681"/>
      <c r="OKE49" s="1520"/>
      <c r="OKF49" s="2681"/>
      <c r="OKG49" s="1520"/>
      <c r="OKH49" s="2681"/>
      <c r="OKI49" s="1520"/>
      <c r="OKJ49" s="2681"/>
      <c r="OKK49" s="1520"/>
      <c r="OKL49" s="2681"/>
      <c r="OKM49" s="1520"/>
      <c r="OKN49" s="2681"/>
      <c r="OKO49" s="1520"/>
      <c r="OKP49" s="2681"/>
      <c r="OKQ49" s="1520"/>
      <c r="OKR49" s="2681"/>
      <c r="OKS49" s="1520"/>
      <c r="OKT49" s="2681"/>
      <c r="OKU49" s="1520"/>
      <c r="OKV49" s="2681"/>
      <c r="OKW49" s="1520"/>
      <c r="OKX49" s="2681"/>
      <c r="OKY49" s="1520"/>
      <c r="OKZ49" s="2681"/>
      <c r="OLA49" s="1520"/>
      <c r="OLB49" s="2681"/>
      <c r="OLC49" s="1520"/>
      <c r="OLD49" s="2681"/>
      <c r="OLE49" s="1520"/>
      <c r="OLF49" s="2681"/>
      <c r="OLG49" s="1520"/>
      <c r="OLH49" s="2681"/>
      <c r="OLI49" s="1520"/>
      <c r="OLJ49" s="2681"/>
      <c r="OLK49" s="1520"/>
      <c r="OLL49" s="2681"/>
      <c r="OLM49" s="1520"/>
      <c r="OLN49" s="2681"/>
      <c r="OLO49" s="1520"/>
      <c r="OLP49" s="2681"/>
      <c r="OLQ49" s="1520"/>
      <c r="OLR49" s="2681"/>
      <c r="OLS49" s="1520"/>
      <c r="OLT49" s="2681"/>
      <c r="OLU49" s="1520"/>
      <c r="OLV49" s="2681"/>
      <c r="OLW49" s="1520"/>
      <c r="OLX49" s="2681"/>
      <c r="OLY49" s="1520"/>
      <c r="OLZ49" s="2681"/>
      <c r="OMA49" s="1520"/>
      <c r="OMB49" s="2681"/>
      <c r="OMC49" s="1520"/>
      <c r="OMD49" s="2681"/>
      <c r="OME49" s="1520"/>
      <c r="OMF49" s="2681"/>
      <c r="OMG49" s="1520"/>
      <c r="OMH49" s="2681"/>
      <c r="OMI49" s="1520"/>
      <c r="OMJ49" s="2681"/>
      <c r="OMK49" s="1520"/>
      <c r="OML49" s="2681"/>
      <c r="OMM49" s="1520"/>
      <c r="OMN49" s="2681"/>
      <c r="OMO49" s="1520"/>
      <c r="OMP49" s="2681"/>
      <c r="OMQ49" s="1520"/>
      <c r="OMR49" s="2681"/>
      <c r="OMS49" s="1520"/>
      <c r="OMT49" s="2681"/>
      <c r="OMU49" s="1520"/>
      <c r="OMV49" s="2681"/>
      <c r="OMW49" s="1520"/>
      <c r="OMX49" s="2681"/>
      <c r="OMY49" s="1520"/>
      <c r="OMZ49" s="2681"/>
      <c r="ONA49" s="1520"/>
      <c r="ONB49" s="2681"/>
      <c r="ONC49" s="1520"/>
      <c r="OND49" s="2681"/>
      <c r="ONE49" s="1520"/>
      <c r="ONF49" s="2681"/>
      <c r="ONG49" s="1520"/>
      <c r="ONH49" s="2681"/>
      <c r="ONI49" s="1520"/>
      <c r="ONJ49" s="2681"/>
      <c r="ONK49" s="1520"/>
      <c r="ONL49" s="2681"/>
      <c r="ONM49" s="1520"/>
      <c r="ONN49" s="2681"/>
      <c r="ONO49" s="1520"/>
      <c r="ONP49" s="2681"/>
      <c r="ONQ49" s="1520"/>
      <c r="ONR49" s="2681"/>
      <c r="ONS49" s="1520"/>
      <c r="ONT49" s="2681"/>
      <c r="ONU49" s="1520"/>
      <c r="ONV49" s="2681"/>
      <c r="ONW49" s="1520"/>
      <c r="ONX49" s="2681"/>
      <c r="ONY49" s="1520"/>
      <c r="ONZ49" s="2681"/>
      <c r="OOA49" s="1520"/>
      <c r="OOB49" s="2681"/>
      <c r="OOC49" s="1520"/>
      <c r="OOD49" s="2681"/>
      <c r="OOE49" s="1520"/>
      <c r="OOF49" s="2681"/>
      <c r="OOG49" s="1520"/>
      <c r="OOH49" s="2681"/>
      <c r="OOI49" s="1520"/>
      <c r="OOJ49" s="2681"/>
      <c r="OOK49" s="1520"/>
      <c r="OOL49" s="2681"/>
      <c r="OOM49" s="1520"/>
      <c r="OON49" s="2681"/>
      <c r="OOO49" s="1520"/>
      <c r="OOP49" s="2681"/>
      <c r="OOQ49" s="1520"/>
      <c r="OOR49" s="2681"/>
      <c r="OOS49" s="1520"/>
      <c r="OOT49" s="2681"/>
      <c r="OOU49" s="1520"/>
      <c r="OOV49" s="2681"/>
      <c r="OOW49" s="1520"/>
      <c r="OOX49" s="2681"/>
      <c r="OOY49" s="1520"/>
      <c r="OOZ49" s="2681"/>
      <c r="OPA49" s="1520"/>
      <c r="OPB49" s="2681"/>
      <c r="OPC49" s="1520"/>
      <c r="OPD49" s="2681"/>
      <c r="OPE49" s="1520"/>
      <c r="OPF49" s="2681"/>
      <c r="OPG49" s="1520"/>
      <c r="OPH49" s="2681"/>
      <c r="OPI49" s="1520"/>
      <c r="OPJ49" s="2681"/>
      <c r="OPK49" s="1520"/>
      <c r="OPL49" s="2681"/>
      <c r="OPM49" s="1520"/>
      <c r="OPN49" s="2681"/>
      <c r="OPO49" s="1520"/>
      <c r="OPP49" s="2681"/>
      <c r="OPQ49" s="1520"/>
      <c r="OPR49" s="2681"/>
      <c r="OPS49" s="1520"/>
      <c r="OPT49" s="2681"/>
      <c r="OPU49" s="1520"/>
      <c r="OPV49" s="2681"/>
      <c r="OPW49" s="1520"/>
      <c r="OPX49" s="2681"/>
      <c r="OPY49" s="1520"/>
      <c r="OPZ49" s="2681"/>
      <c r="OQA49" s="1520"/>
      <c r="OQB49" s="2681"/>
      <c r="OQC49" s="1520"/>
      <c r="OQD49" s="2681"/>
      <c r="OQE49" s="1520"/>
      <c r="OQF49" s="2681"/>
      <c r="OQG49" s="1520"/>
      <c r="OQH49" s="2681"/>
      <c r="OQI49" s="1520"/>
      <c r="OQJ49" s="2681"/>
      <c r="OQK49" s="1520"/>
      <c r="OQL49" s="2681"/>
      <c r="OQM49" s="1520"/>
      <c r="OQN49" s="2681"/>
      <c r="OQO49" s="1520"/>
      <c r="OQP49" s="2681"/>
      <c r="OQQ49" s="1520"/>
      <c r="OQR49" s="2681"/>
      <c r="OQS49" s="1520"/>
      <c r="OQT49" s="2681"/>
      <c r="OQU49" s="1520"/>
      <c r="OQV49" s="2681"/>
      <c r="OQW49" s="1520"/>
      <c r="OQX49" s="2681"/>
      <c r="OQY49" s="1520"/>
      <c r="OQZ49" s="2681"/>
      <c r="ORA49" s="1520"/>
      <c r="ORB49" s="2681"/>
      <c r="ORC49" s="1520"/>
      <c r="ORD49" s="2681"/>
      <c r="ORE49" s="1520"/>
      <c r="ORF49" s="2681"/>
      <c r="ORG49" s="1520"/>
      <c r="ORH49" s="2681"/>
      <c r="ORI49" s="1520"/>
      <c r="ORJ49" s="2681"/>
      <c r="ORK49" s="1520"/>
      <c r="ORL49" s="2681"/>
      <c r="ORM49" s="1520"/>
      <c r="ORN49" s="2681"/>
      <c r="ORO49" s="1520"/>
      <c r="ORP49" s="2681"/>
      <c r="ORQ49" s="1520"/>
      <c r="ORR49" s="2681"/>
      <c r="ORS49" s="1520"/>
      <c r="ORT49" s="2681"/>
      <c r="ORU49" s="1520"/>
      <c r="ORV49" s="2681"/>
      <c r="ORW49" s="1520"/>
      <c r="ORX49" s="2681"/>
      <c r="ORY49" s="1520"/>
      <c r="ORZ49" s="2681"/>
      <c r="OSA49" s="1520"/>
      <c r="OSB49" s="2681"/>
      <c r="OSC49" s="1520"/>
      <c r="OSD49" s="2681"/>
      <c r="OSE49" s="1520"/>
      <c r="OSF49" s="2681"/>
      <c r="OSG49" s="1520"/>
      <c r="OSH49" s="2681"/>
      <c r="OSI49" s="1520"/>
      <c r="OSJ49" s="2681"/>
      <c r="OSK49" s="1520"/>
      <c r="OSL49" s="2681"/>
      <c r="OSM49" s="1520"/>
      <c r="OSN49" s="2681"/>
      <c r="OSO49" s="1520"/>
      <c r="OSP49" s="2681"/>
      <c r="OSQ49" s="1520"/>
      <c r="OSR49" s="2681"/>
      <c r="OSS49" s="1520"/>
      <c r="OST49" s="2681"/>
      <c r="OSU49" s="1520"/>
      <c r="OSV49" s="2681"/>
      <c r="OSW49" s="1520"/>
      <c r="OSX49" s="2681"/>
      <c r="OSY49" s="1520"/>
      <c r="OSZ49" s="2681"/>
      <c r="OTA49" s="1520"/>
      <c r="OTB49" s="2681"/>
      <c r="OTC49" s="1520"/>
      <c r="OTD49" s="2681"/>
      <c r="OTE49" s="1520"/>
      <c r="OTF49" s="2681"/>
      <c r="OTG49" s="1520"/>
      <c r="OTH49" s="2681"/>
      <c r="OTI49" s="1520"/>
      <c r="OTJ49" s="2681"/>
      <c r="OTK49" s="1520"/>
      <c r="OTL49" s="2681"/>
      <c r="OTM49" s="1520"/>
      <c r="OTN49" s="2681"/>
      <c r="OTO49" s="1520"/>
      <c r="OTP49" s="2681"/>
      <c r="OTQ49" s="1520"/>
      <c r="OTR49" s="2681"/>
      <c r="OTS49" s="1520"/>
      <c r="OTT49" s="2681"/>
      <c r="OTU49" s="1520"/>
      <c r="OTV49" s="2681"/>
      <c r="OTW49" s="1520"/>
      <c r="OTX49" s="2681"/>
      <c r="OTY49" s="1520"/>
      <c r="OTZ49" s="2681"/>
      <c r="OUA49" s="1520"/>
      <c r="OUB49" s="2681"/>
      <c r="OUC49" s="1520"/>
      <c r="OUD49" s="2681"/>
      <c r="OUE49" s="1520"/>
      <c r="OUF49" s="2681"/>
      <c r="OUG49" s="1520"/>
      <c r="OUH49" s="2681"/>
      <c r="OUI49" s="1520"/>
      <c r="OUJ49" s="2681"/>
      <c r="OUK49" s="1520"/>
      <c r="OUL49" s="2681"/>
      <c r="OUM49" s="1520"/>
      <c r="OUN49" s="2681"/>
      <c r="OUO49" s="1520"/>
      <c r="OUP49" s="2681"/>
      <c r="OUQ49" s="1520"/>
      <c r="OUR49" s="2681"/>
      <c r="OUS49" s="1520"/>
      <c r="OUT49" s="2681"/>
      <c r="OUU49" s="1520"/>
      <c r="OUV49" s="2681"/>
      <c r="OUW49" s="1520"/>
      <c r="OUX49" s="2681"/>
      <c r="OUY49" s="1520"/>
      <c r="OUZ49" s="2681"/>
      <c r="OVA49" s="1520"/>
      <c r="OVB49" s="2681"/>
      <c r="OVC49" s="1520"/>
      <c r="OVD49" s="2681"/>
      <c r="OVE49" s="1520"/>
      <c r="OVF49" s="2681"/>
      <c r="OVG49" s="1520"/>
      <c r="OVH49" s="2681"/>
      <c r="OVI49" s="1520"/>
      <c r="OVJ49" s="2681"/>
      <c r="OVK49" s="1520"/>
      <c r="OVL49" s="2681"/>
      <c r="OVM49" s="1520"/>
      <c r="OVN49" s="2681"/>
      <c r="OVO49" s="1520"/>
      <c r="OVP49" s="2681"/>
      <c r="OVQ49" s="1520"/>
      <c r="OVR49" s="2681"/>
      <c r="OVS49" s="1520"/>
      <c r="OVT49" s="2681"/>
      <c r="OVU49" s="1520"/>
      <c r="OVV49" s="2681"/>
      <c r="OVW49" s="1520"/>
      <c r="OVX49" s="2681"/>
      <c r="OVY49" s="1520"/>
      <c r="OVZ49" s="2681"/>
      <c r="OWA49" s="1520"/>
      <c r="OWB49" s="2681"/>
      <c r="OWC49" s="1520"/>
      <c r="OWD49" s="2681"/>
      <c r="OWE49" s="1520"/>
      <c r="OWF49" s="2681"/>
      <c r="OWG49" s="1520"/>
      <c r="OWH49" s="2681"/>
      <c r="OWI49" s="1520"/>
      <c r="OWJ49" s="2681"/>
      <c r="OWK49" s="1520"/>
      <c r="OWL49" s="2681"/>
      <c r="OWM49" s="1520"/>
      <c r="OWN49" s="2681"/>
      <c r="OWO49" s="1520"/>
      <c r="OWP49" s="2681"/>
      <c r="OWQ49" s="1520"/>
      <c r="OWR49" s="2681"/>
      <c r="OWS49" s="1520"/>
      <c r="OWT49" s="2681"/>
      <c r="OWU49" s="1520"/>
      <c r="OWV49" s="2681"/>
      <c r="OWW49" s="1520"/>
      <c r="OWX49" s="2681"/>
      <c r="OWY49" s="1520"/>
      <c r="OWZ49" s="2681"/>
      <c r="OXA49" s="1520"/>
      <c r="OXB49" s="2681"/>
      <c r="OXC49" s="1520"/>
      <c r="OXD49" s="2681"/>
      <c r="OXE49" s="1520"/>
      <c r="OXF49" s="2681"/>
      <c r="OXG49" s="1520"/>
      <c r="OXH49" s="2681"/>
      <c r="OXI49" s="1520"/>
      <c r="OXJ49" s="2681"/>
      <c r="OXK49" s="1520"/>
      <c r="OXL49" s="2681"/>
      <c r="OXM49" s="1520"/>
      <c r="OXN49" s="2681"/>
      <c r="OXO49" s="1520"/>
      <c r="OXP49" s="2681"/>
      <c r="OXQ49" s="1520"/>
      <c r="OXR49" s="2681"/>
      <c r="OXS49" s="1520"/>
      <c r="OXT49" s="2681"/>
      <c r="OXU49" s="1520"/>
      <c r="OXV49" s="2681"/>
      <c r="OXW49" s="1520"/>
      <c r="OXX49" s="2681"/>
      <c r="OXY49" s="1520"/>
      <c r="OXZ49" s="2681"/>
      <c r="OYA49" s="1520"/>
      <c r="OYB49" s="2681"/>
      <c r="OYC49" s="1520"/>
      <c r="OYD49" s="2681"/>
      <c r="OYE49" s="1520"/>
      <c r="OYF49" s="2681"/>
      <c r="OYG49" s="1520"/>
      <c r="OYH49" s="2681"/>
      <c r="OYI49" s="1520"/>
      <c r="OYJ49" s="2681"/>
      <c r="OYK49" s="1520"/>
      <c r="OYL49" s="2681"/>
      <c r="OYM49" s="1520"/>
      <c r="OYN49" s="2681"/>
      <c r="OYO49" s="1520"/>
      <c r="OYP49" s="2681"/>
      <c r="OYQ49" s="1520"/>
      <c r="OYR49" s="2681"/>
      <c r="OYS49" s="1520"/>
      <c r="OYT49" s="2681"/>
      <c r="OYU49" s="1520"/>
      <c r="OYV49" s="2681"/>
      <c r="OYW49" s="1520"/>
      <c r="OYX49" s="2681"/>
      <c r="OYY49" s="1520"/>
      <c r="OYZ49" s="2681"/>
      <c r="OZA49" s="1520"/>
      <c r="OZB49" s="2681"/>
      <c r="OZC49" s="1520"/>
      <c r="OZD49" s="2681"/>
      <c r="OZE49" s="1520"/>
      <c r="OZF49" s="2681"/>
      <c r="OZG49" s="1520"/>
      <c r="OZH49" s="2681"/>
      <c r="OZI49" s="1520"/>
      <c r="OZJ49" s="2681"/>
      <c r="OZK49" s="1520"/>
      <c r="OZL49" s="2681"/>
      <c r="OZM49" s="1520"/>
      <c r="OZN49" s="2681"/>
      <c r="OZO49" s="1520"/>
      <c r="OZP49" s="2681"/>
      <c r="OZQ49" s="1520"/>
      <c r="OZR49" s="2681"/>
      <c r="OZS49" s="1520"/>
      <c r="OZT49" s="2681"/>
      <c r="OZU49" s="1520"/>
      <c r="OZV49" s="2681"/>
      <c r="OZW49" s="1520"/>
      <c r="OZX49" s="2681"/>
      <c r="OZY49" s="1520"/>
      <c r="OZZ49" s="2681"/>
      <c r="PAA49" s="1520"/>
      <c r="PAB49" s="2681"/>
      <c r="PAC49" s="1520"/>
      <c r="PAD49" s="2681"/>
      <c r="PAE49" s="1520"/>
      <c r="PAF49" s="2681"/>
      <c r="PAG49" s="1520"/>
      <c r="PAH49" s="2681"/>
      <c r="PAI49" s="1520"/>
      <c r="PAJ49" s="2681"/>
      <c r="PAK49" s="1520"/>
      <c r="PAL49" s="2681"/>
      <c r="PAM49" s="1520"/>
      <c r="PAN49" s="2681"/>
      <c r="PAO49" s="1520"/>
      <c r="PAP49" s="2681"/>
      <c r="PAQ49" s="1520"/>
      <c r="PAR49" s="2681"/>
      <c r="PAS49" s="1520"/>
      <c r="PAT49" s="2681"/>
      <c r="PAU49" s="1520"/>
      <c r="PAV49" s="2681"/>
      <c r="PAW49" s="1520"/>
      <c r="PAX49" s="2681"/>
      <c r="PAY49" s="1520"/>
      <c r="PAZ49" s="2681"/>
      <c r="PBA49" s="1520"/>
      <c r="PBB49" s="2681"/>
      <c r="PBC49" s="1520"/>
      <c r="PBD49" s="2681"/>
      <c r="PBE49" s="1520"/>
      <c r="PBF49" s="2681"/>
      <c r="PBG49" s="1520"/>
      <c r="PBH49" s="2681"/>
      <c r="PBI49" s="1520"/>
      <c r="PBJ49" s="2681"/>
      <c r="PBK49" s="1520"/>
      <c r="PBL49" s="2681"/>
      <c r="PBM49" s="1520"/>
      <c r="PBN49" s="2681"/>
      <c r="PBO49" s="1520"/>
      <c r="PBP49" s="2681"/>
      <c r="PBQ49" s="1520"/>
      <c r="PBR49" s="2681"/>
      <c r="PBS49" s="1520"/>
      <c r="PBT49" s="2681"/>
      <c r="PBU49" s="1520"/>
      <c r="PBV49" s="2681"/>
      <c r="PBW49" s="1520"/>
      <c r="PBX49" s="2681"/>
      <c r="PBY49" s="1520"/>
      <c r="PBZ49" s="2681"/>
      <c r="PCA49" s="1520"/>
      <c r="PCB49" s="2681"/>
      <c r="PCC49" s="1520"/>
      <c r="PCD49" s="2681"/>
      <c r="PCE49" s="1520"/>
      <c r="PCF49" s="2681"/>
      <c r="PCG49" s="1520"/>
      <c r="PCH49" s="2681"/>
      <c r="PCI49" s="1520"/>
      <c r="PCJ49" s="2681"/>
      <c r="PCK49" s="1520"/>
      <c r="PCL49" s="2681"/>
      <c r="PCM49" s="1520"/>
      <c r="PCN49" s="2681"/>
      <c r="PCO49" s="1520"/>
      <c r="PCP49" s="2681"/>
      <c r="PCQ49" s="1520"/>
      <c r="PCR49" s="2681"/>
      <c r="PCS49" s="1520"/>
      <c r="PCT49" s="2681"/>
      <c r="PCU49" s="1520"/>
      <c r="PCV49" s="2681"/>
      <c r="PCW49" s="1520"/>
      <c r="PCX49" s="2681"/>
      <c r="PCY49" s="1520"/>
      <c r="PCZ49" s="2681"/>
      <c r="PDA49" s="1520"/>
      <c r="PDB49" s="2681"/>
      <c r="PDC49" s="1520"/>
      <c r="PDD49" s="2681"/>
      <c r="PDE49" s="1520"/>
      <c r="PDF49" s="2681"/>
      <c r="PDG49" s="1520"/>
      <c r="PDH49" s="2681"/>
      <c r="PDI49" s="1520"/>
      <c r="PDJ49" s="2681"/>
      <c r="PDK49" s="1520"/>
      <c r="PDL49" s="2681"/>
      <c r="PDM49" s="1520"/>
      <c r="PDN49" s="2681"/>
      <c r="PDO49" s="1520"/>
      <c r="PDP49" s="2681"/>
      <c r="PDQ49" s="1520"/>
      <c r="PDR49" s="2681"/>
      <c r="PDS49" s="1520"/>
      <c r="PDT49" s="2681"/>
      <c r="PDU49" s="1520"/>
      <c r="PDV49" s="2681"/>
      <c r="PDW49" s="1520"/>
      <c r="PDX49" s="2681"/>
      <c r="PDY49" s="1520"/>
      <c r="PDZ49" s="2681"/>
      <c r="PEA49" s="1520"/>
      <c r="PEB49" s="2681"/>
      <c r="PEC49" s="1520"/>
      <c r="PED49" s="2681"/>
      <c r="PEE49" s="1520"/>
      <c r="PEF49" s="2681"/>
      <c r="PEG49" s="1520"/>
      <c r="PEH49" s="2681"/>
      <c r="PEI49" s="1520"/>
      <c r="PEJ49" s="2681"/>
      <c r="PEK49" s="1520"/>
      <c r="PEL49" s="2681"/>
      <c r="PEM49" s="1520"/>
      <c r="PEN49" s="2681"/>
      <c r="PEO49" s="1520"/>
      <c r="PEP49" s="2681"/>
      <c r="PEQ49" s="1520"/>
      <c r="PER49" s="2681"/>
      <c r="PES49" s="1520"/>
      <c r="PET49" s="2681"/>
      <c r="PEU49" s="1520"/>
      <c r="PEV49" s="2681"/>
      <c r="PEW49" s="1520"/>
      <c r="PEX49" s="2681"/>
      <c r="PEY49" s="1520"/>
      <c r="PEZ49" s="2681"/>
      <c r="PFA49" s="1520"/>
      <c r="PFB49" s="2681"/>
      <c r="PFC49" s="1520"/>
      <c r="PFD49" s="2681"/>
      <c r="PFE49" s="1520"/>
      <c r="PFF49" s="2681"/>
      <c r="PFG49" s="1520"/>
      <c r="PFH49" s="2681"/>
      <c r="PFI49" s="1520"/>
      <c r="PFJ49" s="2681"/>
      <c r="PFK49" s="1520"/>
      <c r="PFL49" s="2681"/>
      <c r="PFM49" s="1520"/>
      <c r="PFN49" s="2681"/>
      <c r="PFO49" s="1520"/>
      <c r="PFP49" s="2681"/>
      <c r="PFQ49" s="1520"/>
      <c r="PFR49" s="2681"/>
      <c r="PFS49" s="1520"/>
      <c r="PFT49" s="2681"/>
      <c r="PFU49" s="1520"/>
      <c r="PFV49" s="2681"/>
      <c r="PFW49" s="1520"/>
      <c r="PFX49" s="2681"/>
      <c r="PFY49" s="1520"/>
      <c r="PFZ49" s="2681"/>
      <c r="PGA49" s="1520"/>
      <c r="PGB49" s="2681"/>
      <c r="PGC49" s="1520"/>
      <c r="PGD49" s="2681"/>
      <c r="PGE49" s="1520"/>
      <c r="PGF49" s="2681"/>
      <c r="PGG49" s="1520"/>
      <c r="PGH49" s="2681"/>
      <c r="PGI49" s="1520"/>
      <c r="PGJ49" s="2681"/>
      <c r="PGK49" s="1520"/>
      <c r="PGL49" s="2681"/>
      <c r="PGM49" s="1520"/>
      <c r="PGN49" s="2681"/>
      <c r="PGO49" s="1520"/>
      <c r="PGP49" s="2681"/>
      <c r="PGQ49" s="1520"/>
      <c r="PGR49" s="2681"/>
      <c r="PGS49" s="1520"/>
      <c r="PGT49" s="2681"/>
      <c r="PGU49" s="1520"/>
      <c r="PGV49" s="2681"/>
      <c r="PGW49" s="1520"/>
      <c r="PGX49" s="2681"/>
      <c r="PGY49" s="1520"/>
      <c r="PGZ49" s="2681"/>
      <c r="PHA49" s="1520"/>
      <c r="PHB49" s="2681"/>
      <c r="PHC49" s="1520"/>
      <c r="PHD49" s="2681"/>
      <c r="PHE49" s="1520"/>
      <c r="PHF49" s="2681"/>
      <c r="PHG49" s="1520"/>
      <c r="PHH49" s="2681"/>
      <c r="PHI49" s="1520"/>
      <c r="PHJ49" s="2681"/>
      <c r="PHK49" s="1520"/>
      <c r="PHL49" s="2681"/>
      <c r="PHM49" s="1520"/>
      <c r="PHN49" s="2681"/>
      <c r="PHO49" s="1520"/>
      <c r="PHP49" s="2681"/>
      <c r="PHQ49" s="1520"/>
      <c r="PHR49" s="2681"/>
      <c r="PHS49" s="1520"/>
      <c r="PHT49" s="2681"/>
      <c r="PHU49" s="1520"/>
      <c r="PHV49" s="2681"/>
      <c r="PHW49" s="1520"/>
      <c r="PHX49" s="2681"/>
      <c r="PHY49" s="1520"/>
      <c r="PHZ49" s="2681"/>
      <c r="PIA49" s="1520"/>
      <c r="PIB49" s="2681"/>
      <c r="PIC49" s="1520"/>
      <c r="PID49" s="2681"/>
      <c r="PIE49" s="1520"/>
      <c r="PIF49" s="2681"/>
      <c r="PIG49" s="1520"/>
      <c r="PIH49" s="2681"/>
      <c r="PII49" s="1520"/>
      <c r="PIJ49" s="2681"/>
      <c r="PIK49" s="1520"/>
      <c r="PIL49" s="2681"/>
      <c r="PIM49" s="1520"/>
      <c r="PIN49" s="2681"/>
      <c r="PIO49" s="1520"/>
      <c r="PIP49" s="2681"/>
      <c r="PIQ49" s="1520"/>
      <c r="PIR49" s="2681"/>
      <c r="PIS49" s="1520"/>
      <c r="PIT49" s="2681"/>
      <c r="PIU49" s="1520"/>
      <c r="PIV49" s="2681"/>
      <c r="PIW49" s="1520"/>
      <c r="PIX49" s="2681"/>
      <c r="PIY49" s="1520"/>
      <c r="PIZ49" s="2681"/>
      <c r="PJA49" s="1520"/>
      <c r="PJB49" s="2681"/>
      <c r="PJC49" s="1520"/>
      <c r="PJD49" s="2681"/>
      <c r="PJE49" s="1520"/>
      <c r="PJF49" s="2681"/>
      <c r="PJG49" s="1520"/>
      <c r="PJH49" s="2681"/>
      <c r="PJI49" s="1520"/>
      <c r="PJJ49" s="2681"/>
      <c r="PJK49" s="1520"/>
      <c r="PJL49" s="2681"/>
      <c r="PJM49" s="1520"/>
      <c r="PJN49" s="2681"/>
      <c r="PJO49" s="1520"/>
      <c r="PJP49" s="2681"/>
      <c r="PJQ49" s="1520"/>
      <c r="PJR49" s="2681"/>
      <c r="PJS49" s="1520"/>
      <c r="PJT49" s="2681"/>
      <c r="PJU49" s="1520"/>
      <c r="PJV49" s="2681"/>
      <c r="PJW49" s="1520"/>
      <c r="PJX49" s="2681"/>
      <c r="PJY49" s="1520"/>
      <c r="PJZ49" s="2681"/>
      <c r="PKA49" s="1520"/>
      <c r="PKB49" s="2681"/>
      <c r="PKC49" s="1520"/>
      <c r="PKD49" s="2681"/>
      <c r="PKE49" s="1520"/>
      <c r="PKF49" s="2681"/>
      <c r="PKG49" s="1520"/>
      <c r="PKH49" s="2681"/>
      <c r="PKI49" s="1520"/>
      <c r="PKJ49" s="2681"/>
      <c r="PKK49" s="1520"/>
      <c r="PKL49" s="2681"/>
      <c r="PKM49" s="1520"/>
      <c r="PKN49" s="2681"/>
      <c r="PKO49" s="1520"/>
      <c r="PKP49" s="2681"/>
      <c r="PKQ49" s="1520"/>
      <c r="PKR49" s="2681"/>
      <c r="PKS49" s="1520"/>
      <c r="PKT49" s="2681"/>
      <c r="PKU49" s="1520"/>
      <c r="PKV49" s="2681"/>
      <c r="PKW49" s="1520"/>
      <c r="PKX49" s="2681"/>
      <c r="PKY49" s="1520"/>
      <c r="PKZ49" s="2681"/>
      <c r="PLA49" s="1520"/>
      <c r="PLB49" s="2681"/>
      <c r="PLC49" s="1520"/>
      <c r="PLD49" s="2681"/>
      <c r="PLE49" s="1520"/>
      <c r="PLF49" s="2681"/>
      <c r="PLG49" s="1520"/>
      <c r="PLH49" s="2681"/>
      <c r="PLI49" s="1520"/>
      <c r="PLJ49" s="2681"/>
      <c r="PLK49" s="1520"/>
      <c r="PLL49" s="2681"/>
      <c r="PLM49" s="1520"/>
      <c r="PLN49" s="2681"/>
      <c r="PLO49" s="1520"/>
      <c r="PLP49" s="2681"/>
      <c r="PLQ49" s="1520"/>
      <c r="PLR49" s="2681"/>
      <c r="PLS49" s="1520"/>
      <c r="PLT49" s="2681"/>
      <c r="PLU49" s="1520"/>
      <c r="PLV49" s="2681"/>
      <c r="PLW49" s="1520"/>
      <c r="PLX49" s="2681"/>
      <c r="PLY49" s="1520"/>
      <c r="PLZ49" s="2681"/>
      <c r="PMA49" s="1520"/>
      <c r="PMB49" s="2681"/>
      <c r="PMC49" s="1520"/>
      <c r="PMD49" s="2681"/>
      <c r="PME49" s="1520"/>
      <c r="PMF49" s="2681"/>
      <c r="PMG49" s="1520"/>
      <c r="PMH49" s="2681"/>
      <c r="PMI49" s="1520"/>
      <c r="PMJ49" s="2681"/>
      <c r="PMK49" s="1520"/>
      <c r="PML49" s="2681"/>
      <c r="PMM49" s="1520"/>
      <c r="PMN49" s="2681"/>
      <c r="PMO49" s="1520"/>
      <c r="PMP49" s="2681"/>
      <c r="PMQ49" s="1520"/>
      <c r="PMR49" s="2681"/>
      <c r="PMS49" s="1520"/>
      <c r="PMT49" s="2681"/>
      <c r="PMU49" s="1520"/>
      <c r="PMV49" s="2681"/>
      <c r="PMW49" s="1520"/>
      <c r="PMX49" s="2681"/>
      <c r="PMY49" s="1520"/>
      <c r="PMZ49" s="2681"/>
      <c r="PNA49" s="1520"/>
      <c r="PNB49" s="2681"/>
      <c r="PNC49" s="1520"/>
      <c r="PND49" s="2681"/>
      <c r="PNE49" s="1520"/>
      <c r="PNF49" s="2681"/>
      <c r="PNG49" s="1520"/>
      <c r="PNH49" s="2681"/>
      <c r="PNI49" s="1520"/>
      <c r="PNJ49" s="2681"/>
      <c r="PNK49" s="1520"/>
      <c r="PNL49" s="2681"/>
      <c r="PNM49" s="1520"/>
      <c r="PNN49" s="2681"/>
      <c r="PNO49" s="1520"/>
      <c r="PNP49" s="2681"/>
      <c r="PNQ49" s="1520"/>
      <c r="PNR49" s="2681"/>
      <c r="PNS49" s="1520"/>
      <c r="PNT49" s="2681"/>
      <c r="PNU49" s="1520"/>
      <c r="PNV49" s="2681"/>
      <c r="PNW49" s="1520"/>
      <c r="PNX49" s="2681"/>
      <c r="PNY49" s="1520"/>
      <c r="PNZ49" s="2681"/>
      <c r="POA49" s="1520"/>
      <c r="POB49" s="2681"/>
      <c r="POC49" s="1520"/>
      <c r="POD49" s="2681"/>
      <c r="POE49" s="1520"/>
      <c r="POF49" s="2681"/>
      <c r="POG49" s="1520"/>
      <c r="POH49" s="2681"/>
      <c r="POI49" s="1520"/>
      <c r="POJ49" s="2681"/>
      <c r="POK49" s="1520"/>
      <c r="POL49" s="2681"/>
      <c r="POM49" s="1520"/>
      <c r="PON49" s="2681"/>
      <c r="POO49" s="1520"/>
      <c r="POP49" s="2681"/>
      <c r="POQ49" s="1520"/>
      <c r="POR49" s="2681"/>
      <c r="POS49" s="1520"/>
      <c r="POT49" s="2681"/>
      <c r="POU49" s="1520"/>
      <c r="POV49" s="2681"/>
      <c r="POW49" s="1520"/>
      <c r="POX49" s="2681"/>
      <c r="POY49" s="1520"/>
      <c r="POZ49" s="2681"/>
      <c r="PPA49" s="1520"/>
      <c r="PPB49" s="2681"/>
      <c r="PPC49" s="1520"/>
      <c r="PPD49" s="2681"/>
      <c r="PPE49" s="1520"/>
      <c r="PPF49" s="2681"/>
      <c r="PPG49" s="1520"/>
      <c r="PPH49" s="2681"/>
      <c r="PPI49" s="1520"/>
      <c r="PPJ49" s="2681"/>
      <c r="PPK49" s="1520"/>
      <c r="PPL49" s="2681"/>
      <c r="PPM49" s="1520"/>
      <c r="PPN49" s="2681"/>
      <c r="PPO49" s="1520"/>
      <c r="PPP49" s="2681"/>
      <c r="PPQ49" s="1520"/>
      <c r="PPR49" s="2681"/>
      <c r="PPS49" s="1520"/>
      <c r="PPT49" s="2681"/>
      <c r="PPU49" s="1520"/>
      <c r="PPV49" s="2681"/>
      <c r="PPW49" s="1520"/>
      <c r="PPX49" s="2681"/>
      <c r="PPY49" s="1520"/>
      <c r="PPZ49" s="2681"/>
      <c r="PQA49" s="1520"/>
      <c r="PQB49" s="2681"/>
      <c r="PQC49" s="1520"/>
      <c r="PQD49" s="2681"/>
      <c r="PQE49" s="1520"/>
      <c r="PQF49" s="2681"/>
      <c r="PQG49" s="1520"/>
      <c r="PQH49" s="2681"/>
      <c r="PQI49" s="1520"/>
      <c r="PQJ49" s="2681"/>
      <c r="PQK49" s="1520"/>
      <c r="PQL49" s="2681"/>
      <c r="PQM49" s="1520"/>
      <c r="PQN49" s="2681"/>
      <c r="PQO49" s="1520"/>
      <c r="PQP49" s="2681"/>
      <c r="PQQ49" s="1520"/>
      <c r="PQR49" s="2681"/>
      <c r="PQS49" s="1520"/>
      <c r="PQT49" s="2681"/>
      <c r="PQU49" s="1520"/>
      <c r="PQV49" s="2681"/>
      <c r="PQW49" s="1520"/>
      <c r="PQX49" s="2681"/>
      <c r="PQY49" s="1520"/>
      <c r="PQZ49" s="2681"/>
      <c r="PRA49" s="1520"/>
      <c r="PRB49" s="2681"/>
      <c r="PRC49" s="1520"/>
      <c r="PRD49" s="2681"/>
      <c r="PRE49" s="1520"/>
      <c r="PRF49" s="2681"/>
      <c r="PRG49" s="1520"/>
      <c r="PRH49" s="2681"/>
      <c r="PRI49" s="1520"/>
      <c r="PRJ49" s="2681"/>
      <c r="PRK49" s="1520"/>
      <c r="PRL49" s="2681"/>
      <c r="PRM49" s="1520"/>
      <c r="PRN49" s="2681"/>
      <c r="PRO49" s="1520"/>
      <c r="PRP49" s="2681"/>
      <c r="PRQ49" s="1520"/>
      <c r="PRR49" s="2681"/>
      <c r="PRS49" s="1520"/>
      <c r="PRT49" s="2681"/>
      <c r="PRU49" s="1520"/>
      <c r="PRV49" s="2681"/>
      <c r="PRW49" s="1520"/>
      <c r="PRX49" s="2681"/>
      <c r="PRY49" s="1520"/>
      <c r="PRZ49" s="2681"/>
      <c r="PSA49" s="1520"/>
      <c r="PSB49" s="2681"/>
      <c r="PSC49" s="1520"/>
      <c r="PSD49" s="2681"/>
      <c r="PSE49" s="1520"/>
      <c r="PSF49" s="2681"/>
      <c r="PSG49" s="1520"/>
      <c r="PSH49" s="2681"/>
      <c r="PSI49" s="1520"/>
      <c r="PSJ49" s="2681"/>
      <c r="PSK49" s="1520"/>
      <c r="PSL49" s="2681"/>
      <c r="PSM49" s="1520"/>
      <c r="PSN49" s="2681"/>
      <c r="PSO49" s="1520"/>
      <c r="PSP49" s="2681"/>
      <c r="PSQ49" s="1520"/>
      <c r="PSR49" s="2681"/>
      <c r="PSS49" s="1520"/>
      <c r="PST49" s="2681"/>
      <c r="PSU49" s="1520"/>
      <c r="PSV49" s="2681"/>
      <c r="PSW49" s="1520"/>
      <c r="PSX49" s="2681"/>
      <c r="PSY49" s="1520"/>
      <c r="PSZ49" s="2681"/>
      <c r="PTA49" s="1520"/>
      <c r="PTB49" s="2681"/>
      <c r="PTC49" s="1520"/>
      <c r="PTD49" s="2681"/>
      <c r="PTE49" s="1520"/>
      <c r="PTF49" s="2681"/>
      <c r="PTG49" s="1520"/>
      <c r="PTH49" s="2681"/>
      <c r="PTI49" s="1520"/>
      <c r="PTJ49" s="2681"/>
      <c r="PTK49" s="1520"/>
      <c r="PTL49" s="2681"/>
      <c r="PTM49" s="1520"/>
      <c r="PTN49" s="2681"/>
      <c r="PTO49" s="1520"/>
      <c r="PTP49" s="2681"/>
      <c r="PTQ49" s="1520"/>
      <c r="PTR49" s="2681"/>
      <c r="PTS49" s="1520"/>
      <c r="PTT49" s="2681"/>
      <c r="PTU49" s="1520"/>
      <c r="PTV49" s="2681"/>
      <c r="PTW49" s="1520"/>
      <c r="PTX49" s="2681"/>
      <c r="PTY49" s="1520"/>
      <c r="PTZ49" s="2681"/>
      <c r="PUA49" s="1520"/>
      <c r="PUB49" s="2681"/>
      <c r="PUC49" s="1520"/>
      <c r="PUD49" s="2681"/>
      <c r="PUE49" s="1520"/>
      <c r="PUF49" s="2681"/>
      <c r="PUG49" s="1520"/>
      <c r="PUH49" s="2681"/>
      <c r="PUI49" s="1520"/>
      <c r="PUJ49" s="2681"/>
      <c r="PUK49" s="1520"/>
      <c r="PUL49" s="2681"/>
      <c r="PUM49" s="1520"/>
      <c r="PUN49" s="2681"/>
      <c r="PUO49" s="1520"/>
      <c r="PUP49" s="2681"/>
      <c r="PUQ49" s="1520"/>
      <c r="PUR49" s="2681"/>
      <c r="PUS49" s="1520"/>
      <c r="PUT49" s="2681"/>
      <c r="PUU49" s="1520"/>
      <c r="PUV49" s="2681"/>
      <c r="PUW49" s="1520"/>
      <c r="PUX49" s="2681"/>
      <c r="PUY49" s="1520"/>
      <c r="PUZ49" s="2681"/>
      <c r="PVA49" s="1520"/>
      <c r="PVB49" s="2681"/>
      <c r="PVC49" s="1520"/>
      <c r="PVD49" s="2681"/>
      <c r="PVE49" s="1520"/>
      <c r="PVF49" s="2681"/>
      <c r="PVG49" s="1520"/>
      <c r="PVH49" s="2681"/>
      <c r="PVI49" s="1520"/>
      <c r="PVJ49" s="2681"/>
      <c r="PVK49" s="1520"/>
      <c r="PVL49" s="2681"/>
      <c r="PVM49" s="1520"/>
      <c r="PVN49" s="2681"/>
      <c r="PVO49" s="1520"/>
      <c r="PVP49" s="2681"/>
      <c r="PVQ49" s="1520"/>
      <c r="PVR49" s="2681"/>
      <c r="PVS49" s="1520"/>
      <c r="PVT49" s="2681"/>
      <c r="PVU49" s="1520"/>
      <c r="PVV49" s="2681"/>
      <c r="PVW49" s="1520"/>
      <c r="PVX49" s="2681"/>
      <c r="PVY49" s="1520"/>
      <c r="PVZ49" s="2681"/>
      <c r="PWA49" s="1520"/>
      <c r="PWB49" s="2681"/>
      <c r="PWC49" s="1520"/>
      <c r="PWD49" s="2681"/>
      <c r="PWE49" s="1520"/>
      <c r="PWF49" s="2681"/>
      <c r="PWG49" s="1520"/>
      <c r="PWH49" s="2681"/>
      <c r="PWI49" s="1520"/>
      <c r="PWJ49" s="2681"/>
      <c r="PWK49" s="1520"/>
      <c r="PWL49" s="2681"/>
      <c r="PWM49" s="1520"/>
      <c r="PWN49" s="2681"/>
      <c r="PWO49" s="1520"/>
      <c r="PWP49" s="2681"/>
      <c r="PWQ49" s="1520"/>
      <c r="PWR49" s="2681"/>
      <c r="PWS49" s="1520"/>
      <c r="PWT49" s="2681"/>
      <c r="PWU49" s="1520"/>
      <c r="PWV49" s="2681"/>
      <c r="PWW49" s="1520"/>
      <c r="PWX49" s="2681"/>
      <c r="PWY49" s="1520"/>
      <c r="PWZ49" s="2681"/>
      <c r="PXA49" s="1520"/>
      <c r="PXB49" s="2681"/>
      <c r="PXC49" s="1520"/>
      <c r="PXD49" s="2681"/>
      <c r="PXE49" s="1520"/>
      <c r="PXF49" s="2681"/>
      <c r="PXG49" s="1520"/>
      <c r="PXH49" s="2681"/>
      <c r="PXI49" s="1520"/>
      <c r="PXJ49" s="2681"/>
      <c r="PXK49" s="1520"/>
      <c r="PXL49" s="2681"/>
      <c r="PXM49" s="1520"/>
      <c r="PXN49" s="2681"/>
      <c r="PXO49" s="1520"/>
      <c r="PXP49" s="2681"/>
      <c r="PXQ49" s="1520"/>
      <c r="PXR49" s="2681"/>
      <c r="PXS49" s="1520"/>
      <c r="PXT49" s="2681"/>
      <c r="PXU49" s="1520"/>
      <c r="PXV49" s="2681"/>
      <c r="PXW49" s="1520"/>
      <c r="PXX49" s="2681"/>
      <c r="PXY49" s="1520"/>
      <c r="PXZ49" s="2681"/>
      <c r="PYA49" s="1520"/>
      <c r="PYB49" s="2681"/>
      <c r="PYC49" s="1520"/>
      <c r="PYD49" s="2681"/>
      <c r="PYE49" s="1520"/>
      <c r="PYF49" s="2681"/>
      <c r="PYG49" s="1520"/>
      <c r="PYH49" s="2681"/>
      <c r="PYI49" s="1520"/>
      <c r="PYJ49" s="2681"/>
      <c r="PYK49" s="1520"/>
      <c r="PYL49" s="2681"/>
      <c r="PYM49" s="1520"/>
      <c r="PYN49" s="2681"/>
      <c r="PYO49" s="1520"/>
      <c r="PYP49" s="2681"/>
      <c r="PYQ49" s="1520"/>
      <c r="PYR49" s="2681"/>
      <c r="PYS49" s="1520"/>
      <c r="PYT49" s="2681"/>
      <c r="PYU49" s="1520"/>
      <c r="PYV49" s="2681"/>
      <c r="PYW49" s="1520"/>
      <c r="PYX49" s="2681"/>
      <c r="PYY49" s="1520"/>
      <c r="PYZ49" s="2681"/>
      <c r="PZA49" s="1520"/>
      <c r="PZB49" s="2681"/>
      <c r="PZC49" s="1520"/>
      <c r="PZD49" s="2681"/>
      <c r="PZE49" s="1520"/>
      <c r="PZF49" s="2681"/>
      <c r="PZG49" s="1520"/>
      <c r="PZH49" s="2681"/>
      <c r="PZI49" s="1520"/>
      <c r="PZJ49" s="2681"/>
      <c r="PZK49" s="1520"/>
      <c r="PZL49" s="2681"/>
      <c r="PZM49" s="1520"/>
      <c r="PZN49" s="2681"/>
      <c r="PZO49" s="1520"/>
      <c r="PZP49" s="2681"/>
      <c r="PZQ49" s="1520"/>
      <c r="PZR49" s="2681"/>
      <c r="PZS49" s="1520"/>
      <c r="PZT49" s="2681"/>
      <c r="PZU49" s="1520"/>
      <c r="PZV49" s="2681"/>
      <c r="PZW49" s="1520"/>
      <c r="PZX49" s="2681"/>
      <c r="PZY49" s="1520"/>
      <c r="PZZ49" s="2681"/>
      <c r="QAA49" s="1520"/>
      <c r="QAB49" s="2681"/>
      <c r="QAC49" s="1520"/>
      <c r="QAD49" s="2681"/>
      <c r="QAE49" s="1520"/>
      <c r="QAF49" s="2681"/>
      <c r="QAG49" s="1520"/>
      <c r="QAH49" s="2681"/>
      <c r="QAI49" s="1520"/>
      <c r="QAJ49" s="2681"/>
      <c r="QAK49" s="1520"/>
      <c r="QAL49" s="2681"/>
      <c r="QAM49" s="1520"/>
      <c r="QAN49" s="2681"/>
      <c r="QAO49" s="1520"/>
      <c r="QAP49" s="2681"/>
      <c r="QAQ49" s="1520"/>
      <c r="QAR49" s="2681"/>
      <c r="QAS49" s="1520"/>
      <c r="QAT49" s="2681"/>
      <c r="QAU49" s="1520"/>
      <c r="QAV49" s="2681"/>
      <c r="QAW49" s="1520"/>
      <c r="QAX49" s="2681"/>
      <c r="QAY49" s="1520"/>
      <c r="QAZ49" s="2681"/>
      <c r="QBA49" s="1520"/>
      <c r="QBB49" s="2681"/>
      <c r="QBC49" s="1520"/>
      <c r="QBD49" s="2681"/>
      <c r="QBE49" s="1520"/>
      <c r="QBF49" s="2681"/>
      <c r="QBG49" s="1520"/>
      <c r="QBH49" s="2681"/>
      <c r="QBI49" s="1520"/>
      <c r="QBJ49" s="2681"/>
      <c r="QBK49" s="1520"/>
      <c r="QBL49" s="2681"/>
      <c r="QBM49" s="1520"/>
      <c r="QBN49" s="2681"/>
      <c r="QBO49" s="1520"/>
      <c r="QBP49" s="2681"/>
      <c r="QBQ49" s="1520"/>
      <c r="QBR49" s="2681"/>
      <c r="QBS49" s="1520"/>
      <c r="QBT49" s="2681"/>
      <c r="QBU49" s="1520"/>
      <c r="QBV49" s="2681"/>
      <c r="QBW49" s="1520"/>
      <c r="QBX49" s="2681"/>
      <c r="QBY49" s="1520"/>
      <c r="QBZ49" s="2681"/>
      <c r="QCA49" s="1520"/>
      <c r="QCB49" s="2681"/>
      <c r="QCC49" s="1520"/>
      <c r="QCD49" s="2681"/>
      <c r="QCE49" s="1520"/>
      <c r="QCF49" s="2681"/>
      <c r="QCG49" s="1520"/>
      <c r="QCH49" s="2681"/>
      <c r="QCI49" s="1520"/>
      <c r="QCJ49" s="2681"/>
      <c r="QCK49" s="1520"/>
      <c r="QCL49" s="2681"/>
      <c r="QCM49" s="1520"/>
      <c r="QCN49" s="2681"/>
      <c r="QCO49" s="1520"/>
      <c r="QCP49" s="2681"/>
      <c r="QCQ49" s="1520"/>
      <c r="QCR49" s="2681"/>
      <c r="QCS49" s="1520"/>
      <c r="QCT49" s="2681"/>
      <c r="QCU49" s="1520"/>
      <c r="QCV49" s="2681"/>
      <c r="QCW49" s="1520"/>
      <c r="QCX49" s="2681"/>
      <c r="QCY49" s="1520"/>
      <c r="QCZ49" s="2681"/>
      <c r="QDA49" s="1520"/>
      <c r="QDB49" s="2681"/>
      <c r="QDC49" s="1520"/>
      <c r="QDD49" s="2681"/>
      <c r="QDE49" s="1520"/>
      <c r="QDF49" s="2681"/>
      <c r="QDG49" s="1520"/>
      <c r="QDH49" s="2681"/>
      <c r="QDI49" s="1520"/>
      <c r="QDJ49" s="2681"/>
      <c r="QDK49" s="1520"/>
      <c r="QDL49" s="2681"/>
      <c r="QDM49" s="1520"/>
      <c r="QDN49" s="2681"/>
      <c r="QDO49" s="1520"/>
      <c r="QDP49" s="2681"/>
      <c r="QDQ49" s="1520"/>
      <c r="QDR49" s="2681"/>
      <c r="QDS49" s="1520"/>
      <c r="QDT49" s="2681"/>
      <c r="QDU49" s="1520"/>
      <c r="QDV49" s="2681"/>
      <c r="QDW49" s="1520"/>
      <c r="QDX49" s="2681"/>
      <c r="QDY49" s="1520"/>
      <c r="QDZ49" s="2681"/>
      <c r="QEA49" s="1520"/>
      <c r="QEB49" s="2681"/>
      <c r="QEC49" s="1520"/>
      <c r="QED49" s="2681"/>
      <c r="QEE49" s="1520"/>
      <c r="QEF49" s="2681"/>
      <c r="QEG49" s="1520"/>
      <c r="QEH49" s="2681"/>
      <c r="QEI49" s="1520"/>
      <c r="QEJ49" s="2681"/>
      <c r="QEK49" s="1520"/>
      <c r="QEL49" s="2681"/>
      <c r="QEM49" s="1520"/>
      <c r="QEN49" s="2681"/>
      <c r="QEO49" s="1520"/>
      <c r="QEP49" s="2681"/>
      <c r="QEQ49" s="1520"/>
      <c r="QER49" s="2681"/>
      <c r="QES49" s="1520"/>
      <c r="QET49" s="2681"/>
      <c r="QEU49" s="1520"/>
      <c r="QEV49" s="2681"/>
      <c r="QEW49" s="1520"/>
      <c r="QEX49" s="2681"/>
      <c r="QEY49" s="1520"/>
      <c r="QEZ49" s="2681"/>
      <c r="QFA49" s="1520"/>
      <c r="QFB49" s="2681"/>
      <c r="QFC49" s="1520"/>
      <c r="QFD49" s="2681"/>
      <c r="QFE49" s="1520"/>
      <c r="QFF49" s="2681"/>
      <c r="QFG49" s="1520"/>
      <c r="QFH49" s="2681"/>
      <c r="QFI49" s="1520"/>
      <c r="QFJ49" s="2681"/>
      <c r="QFK49" s="1520"/>
      <c r="QFL49" s="2681"/>
      <c r="QFM49" s="1520"/>
      <c r="QFN49" s="2681"/>
      <c r="QFO49" s="1520"/>
      <c r="QFP49" s="2681"/>
      <c r="QFQ49" s="1520"/>
      <c r="QFR49" s="2681"/>
      <c r="QFS49" s="1520"/>
      <c r="QFT49" s="2681"/>
      <c r="QFU49" s="1520"/>
      <c r="QFV49" s="2681"/>
      <c r="QFW49" s="1520"/>
      <c r="QFX49" s="2681"/>
      <c r="QFY49" s="1520"/>
      <c r="QFZ49" s="2681"/>
      <c r="QGA49" s="1520"/>
      <c r="QGB49" s="2681"/>
      <c r="QGC49" s="1520"/>
      <c r="QGD49" s="2681"/>
      <c r="QGE49" s="1520"/>
      <c r="QGF49" s="2681"/>
      <c r="QGG49" s="1520"/>
      <c r="QGH49" s="2681"/>
      <c r="QGI49" s="1520"/>
      <c r="QGJ49" s="2681"/>
      <c r="QGK49" s="1520"/>
      <c r="QGL49" s="2681"/>
      <c r="QGM49" s="1520"/>
      <c r="QGN49" s="2681"/>
      <c r="QGO49" s="1520"/>
      <c r="QGP49" s="2681"/>
      <c r="QGQ49" s="1520"/>
      <c r="QGR49" s="2681"/>
      <c r="QGS49" s="1520"/>
      <c r="QGT49" s="2681"/>
      <c r="QGU49" s="1520"/>
      <c r="QGV49" s="2681"/>
      <c r="QGW49" s="1520"/>
      <c r="QGX49" s="2681"/>
      <c r="QGY49" s="1520"/>
      <c r="QGZ49" s="2681"/>
      <c r="QHA49" s="1520"/>
      <c r="QHB49" s="2681"/>
      <c r="QHC49" s="1520"/>
      <c r="QHD49" s="2681"/>
      <c r="QHE49" s="1520"/>
      <c r="QHF49" s="2681"/>
      <c r="QHG49" s="1520"/>
      <c r="QHH49" s="2681"/>
      <c r="QHI49" s="1520"/>
      <c r="QHJ49" s="2681"/>
      <c r="QHK49" s="1520"/>
      <c r="QHL49" s="2681"/>
      <c r="QHM49" s="1520"/>
      <c r="QHN49" s="2681"/>
      <c r="QHO49" s="1520"/>
      <c r="QHP49" s="2681"/>
      <c r="QHQ49" s="1520"/>
      <c r="QHR49" s="2681"/>
      <c r="QHS49" s="1520"/>
      <c r="QHT49" s="2681"/>
      <c r="QHU49" s="1520"/>
      <c r="QHV49" s="2681"/>
      <c r="QHW49" s="1520"/>
      <c r="QHX49" s="2681"/>
      <c r="QHY49" s="1520"/>
      <c r="QHZ49" s="2681"/>
      <c r="QIA49" s="1520"/>
      <c r="QIB49" s="2681"/>
      <c r="QIC49" s="1520"/>
      <c r="QID49" s="2681"/>
      <c r="QIE49" s="1520"/>
      <c r="QIF49" s="2681"/>
      <c r="QIG49" s="1520"/>
      <c r="QIH49" s="2681"/>
      <c r="QII49" s="1520"/>
      <c r="QIJ49" s="2681"/>
      <c r="QIK49" s="1520"/>
      <c r="QIL49" s="2681"/>
      <c r="QIM49" s="1520"/>
      <c r="QIN49" s="2681"/>
      <c r="QIO49" s="1520"/>
      <c r="QIP49" s="2681"/>
      <c r="QIQ49" s="1520"/>
      <c r="QIR49" s="2681"/>
      <c r="QIS49" s="1520"/>
      <c r="QIT49" s="2681"/>
      <c r="QIU49" s="1520"/>
      <c r="QIV49" s="2681"/>
      <c r="QIW49" s="1520"/>
      <c r="QIX49" s="2681"/>
      <c r="QIY49" s="1520"/>
      <c r="QIZ49" s="2681"/>
      <c r="QJA49" s="1520"/>
      <c r="QJB49" s="2681"/>
      <c r="QJC49" s="1520"/>
      <c r="QJD49" s="2681"/>
      <c r="QJE49" s="1520"/>
      <c r="QJF49" s="2681"/>
      <c r="QJG49" s="1520"/>
      <c r="QJH49" s="2681"/>
      <c r="QJI49" s="1520"/>
      <c r="QJJ49" s="2681"/>
      <c r="QJK49" s="1520"/>
      <c r="QJL49" s="2681"/>
      <c r="QJM49" s="1520"/>
      <c r="QJN49" s="2681"/>
      <c r="QJO49" s="1520"/>
      <c r="QJP49" s="2681"/>
      <c r="QJQ49" s="1520"/>
      <c r="QJR49" s="2681"/>
      <c r="QJS49" s="1520"/>
      <c r="QJT49" s="2681"/>
      <c r="QJU49" s="1520"/>
      <c r="QJV49" s="2681"/>
      <c r="QJW49" s="1520"/>
      <c r="QJX49" s="2681"/>
      <c r="QJY49" s="1520"/>
      <c r="QJZ49" s="2681"/>
      <c r="QKA49" s="1520"/>
      <c r="QKB49" s="2681"/>
      <c r="QKC49" s="1520"/>
      <c r="QKD49" s="2681"/>
      <c r="QKE49" s="1520"/>
      <c r="QKF49" s="2681"/>
      <c r="QKG49" s="1520"/>
      <c r="QKH49" s="2681"/>
      <c r="QKI49" s="1520"/>
      <c r="QKJ49" s="2681"/>
      <c r="QKK49" s="1520"/>
      <c r="QKL49" s="2681"/>
      <c r="QKM49" s="1520"/>
      <c r="QKN49" s="2681"/>
      <c r="QKO49" s="1520"/>
      <c r="QKP49" s="2681"/>
      <c r="QKQ49" s="1520"/>
      <c r="QKR49" s="2681"/>
      <c r="QKS49" s="1520"/>
      <c r="QKT49" s="2681"/>
      <c r="QKU49" s="1520"/>
      <c r="QKV49" s="2681"/>
      <c r="QKW49" s="1520"/>
      <c r="QKX49" s="2681"/>
      <c r="QKY49" s="1520"/>
      <c r="QKZ49" s="2681"/>
      <c r="QLA49" s="1520"/>
      <c r="QLB49" s="2681"/>
      <c r="QLC49" s="1520"/>
      <c r="QLD49" s="2681"/>
      <c r="QLE49" s="1520"/>
      <c r="QLF49" s="2681"/>
      <c r="QLG49" s="1520"/>
      <c r="QLH49" s="2681"/>
      <c r="QLI49" s="1520"/>
      <c r="QLJ49" s="2681"/>
      <c r="QLK49" s="1520"/>
      <c r="QLL49" s="2681"/>
      <c r="QLM49" s="1520"/>
      <c r="QLN49" s="2681"/>
      <c r="QLO49" s="1520"/>
      <c r="QLP49" s="2681"/>
      <c r="QLQ49" s="1520"/>
      <c r="QLR49" s="2681"/>
      <c r="QLS49" s="1520"/>
      <c r="QLT49" s="2681"/>
      <c r="QLU49" s="1520"/>
      <c r="QLV49" s="2681"/>
      <c r="QLW49" s="1520"/>
      <c r="QLX49" s="2681"/>
      <c r="QLY49" s="1520"/>
      <c r="QLZ49" s="2681"/>
      <c r="QMA49" s="1520"/>
      <c r="QMB49" s="2681"/>
      <c r="QMC49" s="1520"/>
      <c r="QMD49" s="2681"/>
      <c r="QME49" s="1520"/>
      <c r="QMF49" s="2681"/>
      <c r="QMG49" s="1520"/>
      <c r="QMH49" s="2681"/>
      <c r="QMI49" s="1520"/>
      <c r="QMJ49" s="2681"/>
      <c r="QMK49" s="1520"/>
      <c r="QML49" s="2681"/>
      <c r="QMM49" s="1520"/>
      <c r="QMN49" s="2681"/>
      <c r="QMO49" s="1520"/>
      <c r="QMP49" s="2681"/>
      <c r="QMQ49" s="1520"/>
      <c r="QMR49" s="2681"/>
      <c r="QMS49" s="1520"/>
      <c r="QMT49" s="2681"/>
      <c r="QMU49" s="1520"/>
      <c r="QMV49" s="2681"/>
      <c r="QMW49" s="1520"/>
      <c r="QMX49" s="2681"/>
      <c r="QMY49" s="1520"/>
      <c r="QMZ49" s="2681"/>
      <c r="QNA49" s="1520"/>
      <c r="QNB49" s="2681"/>
      <c r="QNC49" s="1520"/>
      <c r="QND49" s="2681"/>
      <c r="QNE49" s="1520"/>
      <c r="QNF49" s="2681"/>
      <c r="QNG49" s="1520"/>
      <c r="QNH49" s="2681"/>
      <c r="QNI49" s="1520"/>
      <c r="QNJ49" s="2681"/>
      <c r="QNK49" s="1520"/>
      <c r="QNL49" s="2681"/>
      <c r="QNM49" s="1520"/>
      <c r="QNN49" s="2681"/>
      <c r="QNO49" s="1520"/>
      <c r="QNP49" s="2681"/>
      <c r="QNQ49" s="1520"/>
      <c r="QNR49" s="2681"/>
      <c r="QNS49" s="1520"/>
      <c r="QNT49" s="2681"/>
      <c r="QNU49" s="1520"/>
      <c r="QNV49" s="2681"/>
      <c r="QNW49" s="1520"/>
      <c r="QNX49" s="2681"/>
      <c r="QNY49" s="1520"/>
      <c r="QNZ49" s="2681"/>
      <c r="QOA49" s="1520"/>
      <c r="QOB49" s="2681"/>
      <c r="QOC49" s="1520"/>
      <c r="QOD49" s="2681"/>
      <c r="QOE49" s="1520"/>
      <c r="QOF49" s="2681"/>
      <c r="QOG49" s="1520"/>
      <c r="QOH49" s="2681"/>
      <c r="QOI49" s="1520"/>
      <c r="QOJ49" s="2681"/>
      <c r="QOK49" s="1520"/>
      <c r="QOL49" s="2681"/>
      <c r="QOM49" s="1520"/>
      <c r="QON49" s="2681"/>
      <c r="QOO49" s="1520"/>
      <c r="QOP49" s="2681"/>
      <c r="QOQ49" s="1520"/>
      <c r="QOR49" s="2681"/>
      <c r="QOS49" s="1520"/>
      <c r="QOT49" s="2681"/>
      <c r="QOU49" s="1520"/>
      <c r="QOV49" s="2681"/>
      <c r="QOW49" s="1520"/>
      <c r="QOX49" s="2681"/>
      <c r="QOY49" s="1520"/>
      <c r="QOZ49" s="2681"/>
      <c r="QPA49" s="1520"/>
      <c r="QPB49" s="2681"/>
      <c r="QPC49" s="1520"/>
      <c r="QPD49" s="2681"/>
      <c r="QPE49" s="1520"/>
      <c r="QPF49" s="2681"/>
      <c r="QPG49" s="1520"/>
      <c r="QPH49" s="2681"/>
      <c r="QPI49" s="1520"/>
      <c r="QPJ49" s="2681"/>
      <c r="QPK49" s="1520"/>
      <c r="QPL49" s="2681"/>
      <c r="QPM49" s="1520"/>
      <c r="QPN49" s="2681"/>
      <c r="QPO49" s="1520"/>
      <c r="QPP49" s="2681"/>
      <c r="QPQ49" s="1520"/>
      <c r="QPR49" s="2681"/>
      <c r="QPS49" s="1520"/>
      <c r="QPT49" s="2681"/>
      <c r="QPU49" s="1520"/>
      <c r="QPV49" s="2681"/>
      <c r="QPW49" s="1520"/>
      <c r="QPX49" s="2681"/>
      <c r="QPY49" s="1520"/>
      <c r="QPZ49" s="2681"/>
      <c r="QQA49" s="1520"/>
      <c r="QQB49" s="2681"/>
      <c r="QQC49" s="1520"/>
      <c r="QQD49" s="2681"/>
      <c r="QQE49" s="1520"/>
      <c r="QQF49" s="2681"/>
      <c r="QQG49" s="1520"/>
      <c r="QQH49" s="2681"/>
      <c r="QQI49" s="1520"/>
      <c r="QQJ49" s="2681"/>
      <c r="QQK49" s="1520"/>
      <c r="QQL49" s="2681"/>
      <c r="QQM49" s="1520"/>
      <c r="QQN49" s="2681"/>
      <c r="QQO49" s="1520"/>
      <c r="QQP49" s="2681"/>
      <c r="QQQ49" s="1520"/>
      <c r="QQR49" s="2681"/>
      <c r="QQS49" s="1520"/>
      <c r="QQT49" s="2681"/>
      <c r="QQU49" s="1520"/>
      <c r="QQV49" s="2681"/>
      <c r="QQW49" s="1520"/>
      <c r="QQX49" s="2681"/>
      <c r="QQY49" s="1520"/>
      <c r="QQZ49" s="2681"/>
      <c r="QRA49" s="1520"/>
      <c r="QRB49" s="2681"/>
      <c r="QRC49" s="1520"/>
      <c r="QRD49" s="2681"/>
      <c r="QRE49" s="1520"/>
      <c r="QRF49" s="2681"/>
      <c r="QRG49" s="1520"/>
      <c r="QRH49" s="2681"/>
      <c r="QRI49" s="1520"/>
      <c r="QRJ49" s="2681"/>
      <c r="QRK49" s="1520"/>
      <c r="QRL49" s="2681"/>
      <c r="QRM49" s="1520"/>
      <c r="QRN49" s="2681"/>
      <c r="QRO49" s="1520"/>
      <c r="QRP49" s="2681"/>
      <c r="QRQ49" s="1520"/>
      <c r="QRR49" s="2681"/>
      <c r="QRS49" s="1520"/>
      <c r="QRT49" s="2681"/>
      <c r="QRU49" s="1520"/>
      <c r="QRV49" s="2681"/>
      <c r="QRW49" s="1520"/>
      <c r="QRX49" s="2681"/>
      <c r="QRY49" s="1520"/>
      <c r="QRZ49" s="2681"/>
      <c r="QSA49" s="1520"/>
      <c r="QSB49" s="2681"/>
      <c r="QSC49" s="1520"/>
      <c r="QSD49" s="2681"/>
      <c r="QSE49" s="1520"/>
      <c r="QSF49" s="2681"/>
      <c r="QSG49" s="1520"/>
      <c r="QSH49" s="2681"/>
      <c r="QSI49" s="1520"/>
      <c r="QSJ49" s="2681"/>
      <c r="QSK49" s="1520"/>
      <c r="QSL49" s="2681"/>
      <c r="QSM49" s="1520"/>
      <c r="QSN49" s="2681"/>
      <c r="QSO49" s="1520"/>
      <c r="QSP49" s="2681"/>
      <c r="QSQ49" s="1520"/>
      <c r="QSR49" s="2681"/>
      <c r="QSS49" s="1520"/>
      <c r="QST49" s="2681"/>
      <c r="QSU49" s="1520"/>
      <c r="QSV49" s="2681"/>
      <c r="QSW49" s="1520"/>
      <c r="QSX49" s="2681"/>
      <c r="QSY49" s="1520"/>
      <c r="QSZ49" s="2681"/>
      <c r="QTA49" s="1520"/>
      <c r="QTB49" s="2681"/>
      <c r="QTC49" s="1520"/>
      <c r="QTD49" s="2681"/>
      <c r="QTE49" s="1520"/>
      <c r="QTF49" s="2681"/>
      <c r="QTG49" s="1520"/>
      <c r="QTH49" s="2681"/>
      <c r="QTI49" s="1520"/>
      <c r="QTJ49" s="2681"/>
      <c r="QTK49" s="1520"/>
      <c r="QTL49" s="2681"/>
      <c r="QTM49" s="1520"/>
      <c r="QTN49" s="2681"/>
      <c r="QTO49" s="1520"/>
      <c r="QTP49" s="2681"/>
      <c r="QTQ49" s="1520"/>
      <c r="QTR49" s="2681"/>
      <c r="QTS49" s="1520"/>
      <c r="QTT49" s="2681"/>
      <c r="QTU49" s="1520"/>
      <c r="QTV49" s="2681"/>
      <c r="QTW49" s="1520"/>
      <c r="QTX49" s="2681"/>
      <c r="QTY49" s="1520"/>
      <c r="QTZ49" s="2681"/>
      <c r="QUA49" s="1520"/>
      <c r="QUB49" s="2681"/>
      <c r="QUC49" s="1520"/>
      <c r="QUD49" s="2681"/>
      <c r="QUE49" s="1520"/>
      <c r="QUF49" s="2681"/>
      <c r="QUG49" s="1520"/>
      <c r="QUH49" s="2681"/>
      <c r="QUI49" s="1520"/>
      <c r="QUJ49" s="2681"/>
      <c r="QUK49" s="1520"/>
      <c r="QUL49" s="2681"/>
      <c r="QUM49" s="1520"/>
      <c r="QUN49" s="2681"/>
      <c r="QUO49" s="1520"/>
      <c r="QUP49" s="2681"/>
      <c r="QUQ49" s="1520"/>
      <c r="QUR49" s="2681"/>
      <c r="QUS49" s="1520"/>
      <c r="QUT49" s="2681"/>
      <c r="QUU49" s="1520"/>
      <c r="QUV49" s="2681"/>
      <c r="QUW49" s="1520"/>
      <c r="QUX49" s="2681"/>
      <c r="QUY49" s="1520"/>
      <c r="QUZ49" s="2681"/>
      <c r="QVA49" s="1520"/>
      <c r="QVB49" s="2681"/>
      <c r="QVC49" s="1520"/>
      <c r="QVD49" s="2681"/>
      <c r="QVE49" s="1520"/>
      <c r="QVF49" s="2681"/>
      <c r="QVG49" s="1520"/>
      <c r="QVH49" s="2681"/>
      <c r="QVI49" s="1520"/>
      <c r="QVJ49" s="2681"/>
      <c r="QVK49" s="1520"/>
      <c r="QVL49" s="2681"/>
      <c r="QVM49" s="1520"/>
      <c r="QVN49" s="2681"/>
      <c r="QVO49" s="1520"/>
      <c r="QVP49" s="2681"/>
      <c r="QVQ49" s="1520"/>
      <c r="QVR49" s="2681"/>
      <c r="QVS49" s="1520"/>
      <c r="QVT49" s="2681"/>
      <c r="QVU49" s="1520"/>
      <c r="QVV49" s="2681"/>
      <c r="QVW49" s="1520"/>
      <c r="QVX49" s="2681"/>
      <c r="QVY49" s="1520"/>
      <c r="QVZ49" s="2681"/>
      <c r="QWA49" s="1520"/>
      <c r="QWB49" s="2681"/>
      <c r="QWC49" s="1520"/>
      <c r="QWD49" s="2681"/>
      <c r="QWE49" s="1520"/>
      <c r="QWF49" s="2681"/>
      <c r="QWG49" s="1520"/>
      <c r="QWH49" s="2681"/>
      <c r="QWI49" s="1520"/>
      <c r="QWJ49" s="2681"/>
      <c r="QWK49" s="1520"/>
      <c r="QWL49" s="2681"/>
      <c r="QWM49" s="1520"/>
      <c r="QWN49" s="2681"/>
      <c r="QWO49" s="1520"/>
      <c r="QWP49" s="2681"/>
      <c r="QWQ49" s="1520"/>
      <c r="QWR49" s="2681"/>
      <c r="QWS49" s="1520"/>
      <c r="QWT49" s="2681"/>
      <c r="QWU49" s="1520"/>
      <c r="QWV49" s="2681"/>
      <c r="QWW49" s="1520"/>
      <c r="QWX49" s="2681"/>
      <c r="QWY49" s="1520"/>
      <c r="QWZ49" s="2681"/>
      <c r="QXA49" s="1520"/>
      <c r="QXB49" s="2681"/>
      <c r="QXC49" s="1520"/>
      <c r="QXD49" s="2681"/>
      <c r="QXE49" s="1520"/>
      <c r="QXF49" s="2681"/>
      <c r="QXG49" s="1520"/>
      <c r="QXH49" s="2681"/>
      <c r="QXI49" s="1520"/>
      <c r="QXJ49" s="2681"/>
      <c r="QXK49" s="1520"/>
      <c r="QXL49" s="2681"/>
      <c r="QXM49" s="1520"/>
      <c r="QXN49" s="2681"/>
      <c r="QXO49" s="1520"/>
      <c r="QXP49" s="2681"/>
      <c r="QXQ49" s="1520"/>
      <c r="QXR49" s="2681"/>
      <c r="QXS49" s="1520"/>
      <c r="QXT49" s="2681"/>
      <c r="QXU49" s="1520"/>
      <c r="QXV49" s="2681"/>
      <c r="QXW49" s="1520"/>
      <c r="QXX49" s="2681"/>
      <c r="QXY49" s="1520"/>
      <c r="QXZ49" s="2681"/>
      <c r="QYA49" s="1520"/>
      <c r="QYB49" s="2681"/>
      <c r="QYC49" s="1520"/>
      <c r="QYD49" s="2681"/>
      <c r="QYE49" s="1520"/>
      <c r="QYF49" s="2681"/>
      <c r="QYG49" s="1520"/>
      <c r="QYH49" s="2681"/>
      <c r="QYI49" s="1520"/>
      <c r="QYJ49" s="2681"/>
      <c r="QYK49" s="1520"/>
      <c r="QYL49" s="2681"/>
      <c r="QYM49" s="1520"/>
      <c r="QYN49" s="2681"/>
      <c r="QYO49" s="1520"/>
      <c r="QYP49" s="2681"/>
      <c r="QYQ49" s="1520"/>
      <c r="QYR49" s="2681"/>
      <c r="QYS49" s="1520"/>
      <c r="QYT49" s="2681"/>
      <c r="QYU49" s="1520"/>
      <c r="QYV49" s="2681"/>
      <c r="QYW49" s="1520"/>
      <c r="QYX49" s="2681"/>
      <c r="QYY49" s="1520"/>
      <c r="QYZ49" s="2681"/>
      <c r="QZA49" s="1520"/>
      <c r="QZB49" s="2681"/>
      <c r="QZC49" s="1520"/>
      <c r="QZD49" s="2681"/>
      <c r="QZE49" s="1520"/>
      <c r="QZF49" s="2681"/>
      <c r="QZG49" s="1520"/>
      <c r="QZH49" s="2681"/>
      <c r="QZI49" s="1520"/>
      <c r="QZJ49" s="2681"/>
      <c r="QZK49" s="1520"/>
      <c r="QZL49" s="2681"/>
      <c r="QZM49" s="1520"/>
      <c r="QZN49" s="2681"/>
      <c r="QZO49" s="1520"/>
      <c r="QZP49" s="2681"/>
      <c r="QZQ49" s="1520"/>
      <c r="QZR49" s="2681"/>
      <c r="QZS49" s="1520"/>
      <c r="QZT49" s="2681"/>
      <c r="QZU49" s="1520"/>
      <c r="QZV49" s="2681"/>
      <c r="QZW49" s="1520"/>
      <c r="QZX49" s="2681"/>
      <c r="QZY49" s="1520"/>
      <c r="QZZ49" s="2681"/>
      <c r="RAA49" s="1520"/>
      <c r="RAB49" s="2681"/>
      <c r="RAC49" s="1520"/>
      <c r="RAD49" s="2681"/>
      <c r="RAE49" s="1520"/>
      <c r="RAF49" s="2681"/>
      <c r="RAG49" s="1520"/>
      <c r="RAH49" s="2681"/>
      <c r="RAI49" s="1520"/>
      <c r="RAJ49" s="2681"/>
      <c r="RAK49" s="1520"/>
      <c r="RAL49" s="2681"/>
      <c r="RAM49" s="1520"/>
      <c r="RAN49" s="2681"/>
      <c r="RAO49" s="1520"/>
      <c r="RAP49" s="2681"/>
      <c r="RAQ49" s="1520"/>
      <c r="RAR49" s="2681"/>
      <c r="RAS49" s="1520"/>
      <c r="RAT49" s="2681"/>
      <c r="RAU49" s="1520"/>
      <c r="RAV49" s="2681"/>
      <c r="RAW49" s="1520"/>
      <c r="RAX49" s="2681"/>
      <c r="RAY49" s="1520"/>
      <c r="RAZ49" s="2681"/>
      <c r="RBA49" s="1520"/>
      <c r="RBB49" s="2681"/>
      <c r="RBC49" s="1520"/>
      <c r="RBD49" s="2681"/>
      <c r="RBE49" s="1520"/>
      <c r="RBF49" s="2681"/>
      <c r="RBG49" s="1520"/>
      <c r="RBH49" s="2681"/>
      <c r="RBI49" s="1520"/>
      <c r="RBJ49" s="2681"/>
      <c r="RBK49" s="1520"/>
      <c r="RBL49" s="2681"/>
      <c r="RBM49" s="1520"/>
      <c r="RBN49" s="2681"/>
      <c r="RBO49" s="1520"/>
      <c r="RBP49" s="2681"/>
      <c r="RBQ49" s="1520"/>
      <c r="RBR49" s="2681"/>
      <c r="RBS49" s="1520"/>
      <c r="RBT49" s="2681"/>
      <c r="RBU49" s="1520"/>
      <c r="RBV49" s="2681"/>
      <c r="RBW49" s="1520"/>
      <c r="RBX49" s="2681"/>
      <c r="RBY49" s="1520"/>
      <c r="RBZ49" s="2681"/>
      <c r="RCA49" s="1520"/>
      <c r="RCB49" s="2681"/>
      <c r="RCC49" s="1520"/>
      <c r="RCD49" s="2681"/>
      <c r="RCE49" s="1520"/>
      <c r="RCF49" s="2681"/>
      <c r="RCG49" s="1520"/>
      <c r="RCH49" s="2681"/>
      <c r="RCI49" s="1520"/>
      <c r="RCJ49" s="2681"/>
      <c r="RCK49" s="1520"/>
      <c r="RCL49" s="2681"/>
      <c r="RCM49" s="1520"/>
      <c r="RCN49" s="2681"/>
      <c r="RCO49" s="1520"/>
      <c r="RCP49" s="2681"/>
      <c r="RCQ49" s="1520"/>
      <c r="RCR49" s="2681"/>
      <c r="RCS49" s="1520"/>
      <c r="RCT49" s="2681"/>
      <c r="RCU49" s="1520"/>
      <c r="RCV49" s="2681"/>
      <c r="RCW49" s="1520"/>
      <c r="RCX49" s="2681"/>
      <c r="RCY49" s="1520"/>
      <c r="RCZ49" s="2681"/>
      <c r="RDA49" s="1520"/>
      <c r="RDB49" s="2681"/>
      <c r="RDC49" s="1520"/>
      <c r="RDD49" s="2681"/>
      <c r="RDE49" s="1520"/>
      <c r="RDF49" s="2681"/>
      <c r="RDG49" s="1520"/>
      <c r="RDH49" s="2681"/>
      <c r="RDI49" s="1520"/>
      <c r="RDJ49" s="2681"/>
      <c r="RDK49" s="1520"/>
      <c r="RDL49" s="2681"/>
      <c r="RDM49" s="1520"/>
      <c r="RDN49" s="2681"/>
      <c r="RDO49" s="1520"/>
      <c r="RDP49" s="2681"/>
      <c r="RDQ49" s="1520"/>
      <c r="RDR49" s="2681"/>
      <c r="RDS49" s="1520"/>
      <c r="RDT49" s="2681"/>
      <c r="RDU49" s="1520"/>
      <c r="RDV49" s="2681"/>
      <c r="RDW49" s="1520"/>
      <c r="RDX49" s="2681"/>
      <c r="RDY49" s="1520"/>
      <c r="RDZ49" s="2681"/>
      <c r="REA49" s="1520"/>
      <c r="REB49" s="2681"/>
      <c r="REC49" s="1520"/>
      <c r="RED49" s="2681"/>
      <c r="REE49" s="1520"/>
      <c r="REF49" s="2681"/>
      <c r="REG49" s="1520"/>
      <c r="REH49" s="2681"/>
      <c r="REI49" s="1520"/>
      <c r="REJ49" s="2681"/>
      <c r="REK49" s="1520"/>
      <c r="REL49" s="2681"/>
      <c r="REM49" s="1520"/>
      <c r="REN49" s="2681"/>
      <c r="REO49" s="1520"/>
      <c r="REP49" s="2681"/>
      <c r="REQ49" s="1520"/>
      <c r="RER49" s="2681"/>
      <c r="RES49" s="1520"/>
      <c r="RET49" s="2681"/>
      <c r="REU49" s="1520"/>
      <c r="REV49" s="2681"/>
      <c r="REW49" s="1520"/>
      <c r="REX49" s="2681"/>
      <c r="REY49" s="1520"/>
      <c r="REZ49" s="2681"/>
      <c r="RFA49" s="1520"/>
      <c r="RFB49" s="2681"/>
      <c r="RFC49" s="1520"/>
      <c r="RFD49" s="2681"/>
      <c r="RFE49" s="1520"/>
      <c r="RFF49" s="2681"/>
      <c r="RFG49" s="1520"/>
      <c r="RFH49" s="2681"/>
      <c r="RFI49" s="1520"/>
      <c r="RFJ49" s="2681"/>
      <c r="RFK49" s="1520"/>
      <c r="RFL49" s="2681"/>
      <c r="RFM49" s="1520"/>
      <c r="RFN49" s="2681"/>
      <c r="RFO49" s="1520"/>
      <c r="RFP49" s="2681"/>
      <c r="RFQ49" s="1520"/>
      <c r="RFR49" s="2681"/>
      <c r="RFS49" s="1520"/>
      <c r="RFT49" s="2681"/>
      <c r="RFU49" s="1520"/>
      <c r="RFV49" s="2681"/>
      <c r="RFW49" s="1520"/>
      <c r="RFX49" s="2681"/>
      <c r="RFY49" s="1520"/>
      <c r="RFZ49" s="2681"/>
      <c r="RGA49" s="1520"/>
      <c r="RGB49" s="2681"/>
      <c r="RGC49" s="1520"/>
      <c r="RGD49" s="2681"/>
      <c r="RGE49" s="1520"/>
      <c r="RGF49" s="2681"/>
      <c r="RGG49" s="1520"/>
      <c r="RGH49" s="2681"/>
      <c r="RGI49" s="1520"/>
      <c r="RGJ49" s="2681"/>
      <c r="RGK49" s="1520"/>
      <c r="RGL49" s="2681"/>
      <c r="RGM49" s="1520"/>
      <c r="RGN49" s="2681"/>
      <c r="RGO49" s="1520"/>
      <c r="RGP49" s="2681"/>
      <c r="RGQ49" s="1520"/>
      <c r="RGR49" s="2681"/>
      <c r="RGS49" s="1520"/>
      <c r="RGT49" s="2681"/>
      <c r="RGU49" s="1520"/>
      <c r="RGV49" s="2681"/>
      <c r="RGW49" s="1520"/>
      <c r="RGX49" s="2681"/>
      <c r="RGY49" s="1520"/>
      <c r="RGZ49" s="2681"/>
      <c r="RHA49" s="1520"/>
      <c r="RHB49" s="2681"/>
      <c r="RHC49" s="1520"/>
      <c r="RHD49" s="2681"/>
      <c r="RHE49" s="1520"/>
      <c r="RHF49" s="2681"/>
      <c r="RHG49" s="1520"/>
      <c r="RHH49" s="2681"/>
      <c r="RHI49" s="1520"/>
      <c r="RHJ49" s="2681"/>
      <c r="RHK49" s="1520"/>
      <c r="RHL49" s="2681"/>
      <c r="RHM49" s="1520"/>
      <c r="RHN49" s="2681"/>
      <c r="RHO49" s="1520"/>
      <c r="RHP49" s="2681"/>
      <c r="RHQ49" s="1520"/>
      <c r="RHR49" s="2681"/>
      <c r="RHS49" s="1520"/>
      <c r="RHT49" s="2681"/>
      <c r="RHU49" s="1520"/>
      <c r="RHV49" s="2681"/>
      <c r="RHW49" s="1520"/>
      <c r="RHX49" s="2681"/>
      <c r="RHY49" s="1520"/>
      <c r="RHZ49" s="2681"/>
      <c r="RIA49" s="1520"/>
      <c r="RIB49" s="2681"/>
      <c r="RIC49" s="1520"/>
      <c r="RID49" s="2681"/>
      <c r="RIE49" s="1520"/>
      <c r="RIF49" s="2681"/>
      <c r="RIG49" s="1520"/>
      <c r="RIH49" s="2681"/>
      <c r="RII49" s="1520"/>
      <c r="RIJ49" s="2681"/>
      <c r="RIK49" s="1520"/>
      <c r="RIL49" s="2681"/>
      <c r="RIM49" s="1520"/>
      <c r="RIN49" s="2681"/>
      <c r="RIO49" s="1520"/>
      <c r="RIP49" s="2681"/>
      <c r="RIQ49" s="1520"/>
      <c r="RIR49" s="2681"/>
      <c r="RIS49" s="1520"/>
      <c r="RIT49" s="2681"/>
      <c r="RIU49" s="1520"/>
      <c r="RIV49" s="2681"/>
      <c r="RIW49" s="1520"/>
      <c r="RIX49" s="2681"/>
      <c r="RIY49" s="1520"/>
      <c r="RIZ49" s="2681"/>
      <c r="RJA49" s="1520"/>
      <c r="RJB49" s="2681"/>
      <c r="RJC49" s="1520"/>
      <c r="RJD49" s="2681"/>
      <c r="RJE49" s="1520"/>
      <c r="RJF49" s="2681"/>
      <c r="RJG49" s="1520"/>
      <c r="RJH49" s="2681"/>
      <c r="RJI49" s="1520"/>
      <c r="RJJ49" s="2681"/>
      <c r="RJK49" s="1520"/>
      <c r="RJL49" s="2681"/>
      <c r="RJM49" s="1520"/>
      <c r="RJN49" s="2681"/>
      <c r="RJO49" s="1520"/>
      <c r="RJP49" s="2681"/>
      <c r="RJQ49" s="1520"/>
      <c r="RJR49" s="2681"/>
      <c r="RJS49" s="1520"/>
      <c r="RJT49" s="2681"/>
      <c r="RJU49" s="1520"/>
      <c r="RJV49" s="2681"/>
      <c r="RJW49" s="1520"/>
      <c r="RJX49" s="2681"/>
      <c r="RJY49" s="1520"/>
      <c r="RJZ49" s="2681"/>
      <c r="RKA49" s="1520"/>
      <c r="RKB49" s="2681"/>
      <c r="RKC49" s="1520"/>
      <c r="RKD49" s="2681"/>
      <c r="RKE49" s="1520"/>
      <c r="RKF49" s="2681"/>
      <c r="RKG49" s="1520"/>
      <c r="RKH49" s="2681"/>
      <c r="RKI49" s="1520"/>
      <c r="RKJ49" s="2681"/>
      <c r="RKK49" s="1520"/>
      <c r="RKL49" s="2681"/>
      <c r="RKM49" s="1520"/>
      <c r="RKN49" s="2681"/>
      <c r="RKO49" s="1520"/>
      <c r="RKP49" s="2681"/>
      <c r="RKQ49" s="1520"/>
      <c r="RKR49" s="2681"/>
      <c r="RKS49" s="1520"/>
      <c r="RKT49" s="2681"/>
      <c r="RKU49" s="1520"/>
      <c r="RKV49" s="2681"/>
      <c r="RKW49" s="1520"/>
      <c r="RKX49" s="2681"/>
      <c r="RKY49" s="1520"/>
      <c r="RKZ49" s="2681"/>
      <c r="RLA49" s="1520"/>
      <c r="RLB49" s="2681"/>
      <c r="RLC49" s="1520"/>
      <c r="RLD49" s="2681"/>
      <c r="RLE49" s="1520"/>
      <c r="RLF49" s="2681"/>
      <c r="RLG49" s="1520"/>
      <c r="RLH49" s="2681"/>
      <c r="RLI49" s="1520"/>
      <c r="RLJ49" s="2681"/>
      <c r="RLK49" s="1520"/>
      <c r="RLL49" s="2681"/>
      <c r="RLM49" s="1520"/>
      <c r="RLN49" s="2681"/>
      <c r="RLO49" s="1520"/>
      <c r="RLP49" s="2681"/>
      <c r="RLQ49" s="1520"/>
      <c r="RLR49" s="2681"/>
      <c r="RLS49" s="1520"/>
      <c r="RLT49" s="2681"/>
      <c r="RLU49" s="1520"/>
      <c r="RLV49" s="2681"/>
      <c r="RLW49" s="1520"/>
      <c r="RLX49" s="2681"/>
      <c r="RLY49" s="1520"/>
      <c r="RLZ49" s="2681"/>
      <c r="RMA49" s="1520"/>
      <c r="RMB49" s="2681"/>
      <c r="RMC49" s="1520"/>
      <c r="RMD49" s="2681"/>
      <c r="RME49" s="1520"/>
      <c r="RMF49" s="2681"/>
      <c r="RMG49" s="1520"/>
      <c r="RMH49" s="2681"/>
      <c r="RMI49" s="1520"/>
      <c r="RMJ49" s="2681"/>
      <c r="RMK49" s="1520"/>
      <c r="RML49" s="2681"/>
      <c r="RMM49" s="1520"/>
      <c r="RMN49" s="2681"/>
      <c r="RMO49" s="1520"/>
      <c r="RMP49" s="2681"/>
      <c r="RMQ49" s="1520"/>
      <c r="RMR49" s="2681"/>
      <c r="RMS49" s="1520"/>
      <c r="RMT49" s="2681"/>
      <c r="RMU49" s="1520"/>
      <c r="RMV49" s="2681"/>
      <c r="RMW49" s="1520"/>
      <c r="RMX49" s="2681"/>
      <c r="RMY49" s="1520"/>
      <c r="RMZ49" s="2681"/>
      <c r="RNA49" s="1520"/>
      <c r="RNB49" s="2681"/>
      <c r="RNC49" s="1520"/>
      <c r="RND49" s="2681"/>
      <c r="RNE49" s="1520"/>
      <c r="RNF49" s="2681"/>
      <c r="RNG49" s="1520"/>
      <c r="RNH49" s="2681"/>
      <c r="RNI49" s="1520"/>
      <c r="RNJ49" s="2681"/>
      <c r="RNK49" s="1520"/>
      <c r="RNL49" s="2681"/>
      <c r="RNM49" s="1520"/>
      <c r="RNN49" s="2681"/>
      <c r="RNO49" s="1520"/>
      <c r="RNP49" s="2681"/>
      <c r="RNQ49" s="1520"/>
      <c r="RNR49" s="2681"/>
      <c r="RNS49" s="1520"/>
      <c r="RNT49" s="2681"/>
      <c r="RNU49" s="1520"/>
      <c r="RNV49" s="2681"/>
      <c r="RNW49" s="1520"/>
      <c r="RNX49" s="2681"/>
      <c r="RNY49" s="1520"/>
      <c r="RNZ49" s="2681"/>
      <c r="ROA49" s="1520"/>
      <c r="ROB49" s="2681"/>
      <c r="ROC49" s="1520"/>
      <c r="ROD49" s="2681"/>
      <c r="ROE49" s="1520"/>
      <c r="ROF49" s="2681"/>
      <c r="ROG49" s="1520"/>
      <c r="ROH49" s="2681"/>
      <c r="ROI49" s="1520"/>
      <c r="ROJ49" s="2681"/>
      <c r="ROK49" s="1520"/>
      <c r="ROL49" s="2681"/>
      <c r="ROM49" s="1520"/>
      <c r="RON49" s="2681"/>
      <c r="ROO49" s="1520"/>
      <c r="ROP49" s="2681"/>
      <c r="ROQ49" s="1520"/>
      <c r="ROR49" s="2681"/>
      <c r="ROS49" s="1520"/>
      <c r="ROT49" s="2681"/>
      <c r="ROU49" s="1520"/>
      <c r="ROV49" s="2681"/>
      <c r="ROW49" s="1520"/>
      <c r="ROX49" s="2681"/>
      <c r="ROY49" s="1520"/>
      <c r="ROZ49" s="2681"/>
      <c r="RPA49" s="1520"/>
      <c r="RPB49" s="2681"/>
      <c r="RPC49" s="1520"/>
      <c r="RPD49" s="2681"/>
      <c r="RPE49" s="1520"/>
      <c r="RPF49" s="2681"/>
      <c r="RPG49" s="1520"/>
      <c r="RPH49" s="2681"/>
      <c r="RPI49" s="1520"/>
      <c r="RPJ49" s="2681"/>
      <c r="RPK49" s="1520"/>
      <c r="RPL49" s="2681"/>
      <c r="RPM49" s="1520"/>
      <c r="RPN49" s="2681"/>
      <c r="RPO49" s="1520"/>
      <c r="RPP49" s="2681"/>
      <c r="RPQ49" s="1520"/>
      <c r="RPR49" s="2681"/>
      <c r="RPS49" s="1520"/>
      <c r="RPT49" s="2681"/>
      <c r="RPU49" s="1520"/>
      <c r="RPV49" s="2681"/>
      <c r="RPW49" s="1520"/>
      <c r="RPX49" s="2681"/>
      <c r="RPY49" s="1520"/>
      <c r="RPZ49" s="2681"/>
      <c r="RQA49" s="1520"/>
      <c r="RQB49" s="2681"/>
      <c r="RQC49" s="1520"/>
      <c r="RQD49" s="2681"/>
      <c r="RQE49" s="1520"/>
      <c r="RQF49" s="2681"/>
      <c r="RQG49" s="1520"/>
      <c r="RQH49" s="2681"/>
      <c r="RQI49" s="1520"/>
      <c r="RQJ49" s="2681"/>
      <c r="RQK49" s="1520"/>
      <c r="RQL49" s="2681"/>
      <c r="RQM49" s="1520"/>
      <c r="RQN49" s="2681"/>
      <c r="RQO49" s="1520"/>
      <c r="RQP49" s="2681"/>
      <c r="RQQ49" s="1520"/>
      <c r="RQR49" s="2681"/>
      <c r="RQS49" s="1520"/>
      <c r="RQT49" s="2681"/>
      <c r="RQU49" s="1520"/>
      <c r="RQV49" s="2681"/>
      <c r="RQW49" s="1520"/>
      <c r="RQX49" s="2681"/>
      <c r="RQY49" s="1520"/>
      <c r="RQZ49" s="2681"/>
      <c r="RRA49" s="1520"/>
      <c r="RRB49" s="2681"/>
      <c r="RRC49" s="1520"/>
      <c r="RRD49" s="2681"/>
      <c r="RRE49" s="1520"/>
      <c r="RRF49" s="2681"/>
      <c r="RRG49" s="1520"/>
      <c r="RRH49" s="2681"/>
      <c r="RRI49" s="1520"/>
      <c r="RRJ49" s="2681"/>
      <c r="RRK49" s="1520"/>
      <c r="RRL49" s="2681"/>
      <c r="RRM49" s="1520"/>
      <c r="RRN49" s="2681"/>
      <c r="RRO49" s="1520"/>
      <c r="RRP49" s="2681"/>
      <c r="RRQ49" s="1520"/>
      <c r="RRR49" s="2681"/>
      <c r="RRS49" s="1520"/>
      <c r="RRT49" s="2681"/>
      <c r="RRU49" s="1520"/>
      <c r="RRV49" s="2681"/>
      <c r="RRW49" s="1520"/>
      <c r="RRX49" s="2681"/>
      <c r="RRY49" s="1520"/>
      <c r="RRZ49" s="2681"/>
      <c r="RSA49" s="1520"/>
      <c r="RSB49" s="2681"/>
      <c r="RSC49" s="1520"/>
      <c r="RSD49" s="2681"/>
      <c r="RSE49" s="1520"/>
      <c r="RSF49" s="2681"/>
      <c r="RSG49" s="1520"/>
      <c r="RSH49" s="2681"/>
      <c r="RSI49" s="1520"/>
      <c r="RSJ49" s="2681"/>
      <c r="RSK49" s="1520"/>
      <c r="RSL49" s="2681"/>
      <c r="RSM49" s="1520"/>
      <c r="RSN49" s="2681"/>
      <c r="RSO49" s="1520"/>
      <c r="RSP49" s="2681"/>
      <c r="RSQ49" s="1520"/>
      <c r="RSR49" s="2681"/>
      <c r="RSS49" s="1520"/>
      <c r="RST49" s="2681"/>
      <c r="RSU49" s="1520"/>
      <c r="RSV49" s="2681"/>
      <c r="RSW49" s="1520"/>
      <c r="RSX49" s="2681"/>
      <c r="RSY49" s="1520"/>
      <c r="RSZ49" s="2681"/>
      <c r="RTA49" s="1520"/>
      <c r="RTB49" s="2681"/>
      <c r="RTC49" s="1520"/>
      <c r="RTD49" s="2681"/>
      <c r="RTE49" s="1520"/>
      <c r="RTF49" s="2681"/>
      <c r="RTG49" s="1520"/>
      <c r="RTH49" s="2681"/>
      <c r="RTI49" s="1520"/>
      <c r="RTJ49" s="2681"/>
      <c r="RTK49" s="1520"/>
      <c r="RTL49" s="2681"/>
      <c r="RTM49" s="1520"/>
      <c r="RTN49" s="2681"/>
      <c r="RTO49" s="1520"/>
      <c r="RTP49" s="2681"/>
      <c r="RTQ49" s="1520"/>
      <c r="RTR49" s="2681"/>
      <c r="RTS49" s="1520"/>
      <c r="RTT49" s="2681"/>
      <c r="RTU49" s="1520"/>
      <c r="RTV49" s="2681"/>
      <c r="RTW49" s="1520"/>
      <c r="RTX49" s="2681"/>
      <c r="RTY49" s="1520"/>
      <c r="RTZ49" s="2681"/>
      <c r="RUA49" s="1520"/>
      <c r="RUB49" s="2681"/>
      <c r="RUC49" s="1520"/>
      <c r="RUD49" s="2681"/>
      <c r="RUE49" s="1520"/>
      <c r="RUF49" s="2681"/>
      <c r="RUG49" s="1520"/>
      <c r="RUH49" s="2681"/>
      <c r="RUI49" s="1520"/>
      <c r="RUJ49" s="2681"/>
      <c r="RUK49" s="1520"/>
      <c r="RUL49" s="2681"/>
      <c r="RUM49" s="1520"/>
      <c r="RUN49" s="2681"/>
      <c r="RUO49" s="1520"/>
      <c r="RUP49" s="2681"/>
      <c r="RUQ49" s="1520"/>
      <c r="RUR49" s="2681"/>
      <c r="RUS49" s="1520"/>
      <c r="RUT49" s="2681"/>
      <c r="RUU49" s="1520"/>
      <c r="RUV49" s="2681"/>
      <c r="RUW49" s="1520"/>
      <c r="RUX49" s="2681"/>
      <c r="RUY49" s="1520"/>
      <c r="RUZ49" s="2681"/>
      <c r="RVA49" s="1520"/>
      <c r="RVB49" s="2681"/>
      <c r="RVC49" s="1520"/>
      <c r="RVD49" s="2681"/>
      <c r="RVE49" s="1520"/>
      <c r="RVF49" s="2681"/>
      <c r="RVG49" s="1520"/>
      <c r="RVH49" s="2681"/>
      <c r="RVI49" s="1520"/>
      <c r="RVJ49" s="2681"/>
      <c r="RVK49" s="1520"/>
      <c r="RVL49" s="2681"/>
      <c r="RVM49" s="1520"/>
      <c r="RVN49" s="2681"/>
      <c r="RVO49" s="1520"/>
      <c r="RVP49" s="2681"/>
      <c r="RVQ49" s="1520"/>
      <c r="RVR49" s="2681"/>
      <c r="RVS49" s="1520"/>
      <c r="RVT49" s="2681"/>
      <c r="RVU49" s="1520"/>
      <c r="RVV49" s="2681"/>
      <c r="RVW49" s="1520"/>
      <c r="RVX49" s="2681"/>
      <c r="RVY49" s="1520"/>
      <c r="RVZ49" s="2681"/>
      <c r="RWA49" s="1520"/>
      <c r="RWB49" s="2681"/>
      <c r="RWC49" s="1520"/>
      <c r="RWD49" s="2681"/>
      <c r="RWE49" s="1520"/>
      <c r="RWF49" s="2681"/>
      <c r="RWG49" s="1520"/>
      <c r="RWH49" s="2681"/>
      <c r="RWI49" s="1520"/>
      <c r="RWJ49" s="2681"/>
      <c r="RWK49" s="1520"/>
      <c r="RWL49" s="2681"/>
      <c r="RWM49" s="1520"/>
      <c r="RWN49" s="2681"/>
      <c r="RWO49" s="1520"/>
      <c r="RWP49" s="2681"/>
      <c r="RWQ49" s="1520"/>
      <c r="RWR49" s="2681"/>
      <c r="RWS49" s="1520"/>
      <c r="RWT49" s="2681"/>
      <c r="RWU49" s="1520"/>
      <c r="RWV49" s="2681"/>
      <c r="RWW49" s="1520"/>
      <c r="RWX49" s="2681"/>
      <c r="RWY49" s="1520"/>
      <c r="RWZ49" s="2681"/>
      <c r="RXA49" s="1520"/>
      <c r="RXB49" s="2681"/>
      <c r="RXC49" s="1520"/>
      <c r="RXD49" s="2681"/>
      <c r="RXE49" s="1520"/>
      <c r="RXF49" s="2681"/>
      <c r="RXG49" s="1520"/>
      <c r="RXH49" s="2681"/>
      <c r="RXI49" s="1520"/>
      <c r="RXJ49" s="2681"/>
      <c r="RXK49" s="1520"/>
      <c r="RXL49" s="2681"/>
      <c r="RXM49" s="1520"/>
      <c r="RXN49" s="2681"/>
      <c r="RXO49" s="1520"/>
      <c r="RXP49" s="2681"/>
      <c r="RXQ49" s="1520"/>
      <c r="RXR49" s="2681"/>
      <c r="RXS49" s="1520"/>
      <c r="RXT49" s="2681"/>
      <c r="RXU49" s="1520"/>
      <c r="RXV49" s="2681"/>
      <c r="RXW49" s="1520"/>
      <c r="RXX49" s="2681"/>
      <c r="RXY49" s="1520"/>
      <c r="RXZ49" s="2681"/>
      <c r="RYA49" s="1520"/>
      <c r="RYB49" s="2681"/>
      <c r="RYC49" s="1520"/>
      <c r="RYD49" s="2681"/>
      <c r="RYE49" s="1520"/>
      <c r="RYF49" s="2681"/>
      <c r="RYG49" s="1520"/>
      <c r="RYH49" s="2681"/>
      <c r="RYI49" s="1520"/>
      <c r="RYJ49" s="2681"/>
      <c r="RYK49" s="1520"/>
      <c r="RYL49" s="2681"/>
      <c r="RYM49" s="1520"/>
      <c r="RYN49" s="2681"/>
      <c r="RYO49" s="1520"/>
      <c r="RYP49" s="2681"/>
      <c r="RYQ49" s="1520"/>
      <c r="RYR49" s="2681"/>
      <c r="RYS49" s="1520"/>
      <c r="RYT49" s="2681"/>
      <c r="RYU49" s="1520"/>
      <c r="RYV49" s="2681"/>
      <c r="RYW49" s="1520"/>
      <c r="RYX49" s="2681"/>
      <c r="RYY49" s="1520"/>
      <c r="RYZ49" s="2681"/>
      <c r="RZA49" s="1520"/>
      <c r="RZB49" s="2681"/>
      <c r="RZC49" s="1520"/>
      <c r="RZD49" s="2681"/>
      <c r="RZE49" s="1520"/>
      <c r="RZF49" s="2681"/>
      <c r="RZG49" s="1520"/>
      <c r="RZH49" s="2681"/>
      <c r="RZI49" s="1520"/>
      <c r="RZJ49" s="2681"/>
      <c r="RZK49" s="1520"/>
      <c r="RZL49" s="2681"/>
      <c r="RZM49" s="1520"/>
      <c r="RZN49" s="2681"/>
      <c r="RZO49" s="1520"/>
      <c r="RZP49" s="2681"/>
      <c r="RZQ49" s="1520"/>
      <c r="RZR49" s="2681"/>
      <c r="RZS49" s="1520"/>
      <c r="RZT49" s="2681"/>
      <c r="RZU49" s="1520"/>
      <c r="RZV49" s="2681"/>
      <c r="RZW49" s="1520"/>
      <c r="RZX49" s="2681"/>
      <c r="RZY49" s="1520"/>
      <c r="RZZ49" s="2681"/>
      <c r="SAA49" s="1520"/>
      <c r="SAB49" s="2681"/>
      <c r="SAC49" s="1520"/>
      <c r="SAD49" s="2681"/>
      <c r="SAE49" s="1520"/>
      <c r="SAF49" s="2681"/>
      <c r="SAG49" s="1520"/>
      <c r="SAH49" s="2681"/>
      <c r="SAI49" s="1520"/>
      <c r="SAJ49" s="2681"/>
      <c r="SAK49" s="1520"/>
      <c r="SAL49" s="2681"/>
      <c r="SAM49" s="1520"/>
      <c r="SAN49" s="2681"/>
      <c r="SAO49" s="1520"/>
      <c r="SAP49" s="2681"/>
      <c r="SAQ49" s="1520"/>
      <c r="SAR49" s="2681"/>
      <c r="SAS49" s="1520"/>
      <c r="SAT49" s="2681"/>
      <c r="SAU49" s="1520"/>
      <c r="SAV49" s="2681"/>
      <c r="SAW49" s="1520"/>
      <c r="SAX49" s="2681"/>
      <c r="SAY49" s="1520"/>
      <c r="SAZ49" s="2681"/>
      <c r="SBA49" s="1520"/>
      <c r="SBB49" s="2681"/>
      <c r="SBC49" s="1520"/>
      <c r="SBD49" s="2681"/>
      <c r="SBE49" s="1520"/>
      <c r="SBF49" s="2681"/>
      <c r="SBG49" s="1520"/>
      <c r="SBH49" s="2681"/>
      <c r="SBI49" s="1520"/>
      <c r="SBJ49" s="2681"/>
      <c r="SBK49" s="1520"/>
      <c r="SBL49" s="2681"/>
      <c r="SBM49" s="1520"/>
      <c r="SBN49" s="2681"/>
      <c r="SBO49" s="1520"/>
      <c r="SBP49" s="2681"/>
      <c r="SBQ49" s="1520"/>
      <c r="SBR49" s="2681"/>
      <c r="SBS49" s="1520"/>
      <c r="SBT49" s="2681"/>
      <c r="SBU49" s="1520"/>
      <c r="SBV49" s="2681"/>
      <c r="SBW49" s="1520"/>
      <c r="SBX49" s="2681"/>
      <c r="SBY49" s="1520"/>
      <c r="SBZ49" s="2681"/>
      <c r="SCA49" s="1520"/>
      <c r="SCB49" s="2681"/>
      <c r="SCC49" s="1520"/>
      <c r="SCD49" s="2681"/>
      <c r="SCE49" s="1520"/>
      <c r="SCF49" s="2681"/>
      <c r="SCG49" s="1520"/>
      <c r="SCH49" s="2681"/>
      <c r="SCI49" s="1520"/>
      <c r="SCJ49" s="2681"/>
      <c r="SCK49" s="1520"/>
      <c r="SCL49" s="2681"/>
      <c r="SCM49" s="1520"/>
      <c r="SCN49" s="2681"/>
      <c r="SCO49" s="1520"/>
      <c r="SCP49" s="2681"/>
      <c r="SCQ49" s="1520"/>
      <c r="SCR49" s="2681"/>
      <c r="SCS49" s="1520"/>
      <c r="SCT49" s="2681"/>
      <c r="SCU49" s="1520"/>
      <c r="SCV49" s="2681"/>
      <c r="SCW49" s="1520"/>
      <c r="SCX49" s="2681"/>
      <c r="SCY49" s="1520"/>
      <c r="SCZ49" s="2681"/>
      <c r="SDA49" s="1520"/>
      <c r="SDB49" s="2681"/>
      <c r="SDC49" s="1520"/>
      <c r="SDD49" s="2681"/>
      <c r="SDE49" s="1520"/>
      <c r="SDF49" s="2681"/>
      <c r="SDG49" s="1520"/>
      <c r="SDH49" s="2681"/>
      <c r="SDI49" s="1520"/>
      <c r="SDJ49" s="2681"/>
      <c r="SDK49" s="1520"/>
      <c r="SDL49" s="2681"/>
      <c r="SDM49" s="1520"/>
      <c r="SDN49" s="2681"/>
      <c r="SDO49" s="1520"/>
      <c r="SDP49" s="2681"/>
      <c r="SDQ49" s="1520"/>
      <c r="SDR49" s="2681"/>
      <c r="SDS49" s="1520"/>
      <c r="SDT49" s="2681"/>
      <c r="SDU49" s="1520"/>
      <c r="SDV49" s="2681"/>
      <c r="SDW49" s="1520"/>
      <c r="SDX49" s="2681"/>
      <c r="SDY49" s="1520"/>
      <c r="SDZ49" s="2681"/>
      <c r="SEA49" s="1520"/>
      <c r="SEB49" s="2681"/>
      <c r="SEC49" s="1520"/>
      <c r="SED49" s="2681"/>
      <c r="SEE49" s="1520"/>
      <c r="SEF49" s="2681"/>
      <c r="SEG49" s="1520"/>
      <c r="SEH49" s="2681"/>
      <c r="SEI49" s="1520"/>
      <c r="SEJ49" s="2681"/>
      <c r="SEK49" s="1520"/>
      <c r="SEL49" s="2681"/>
      <c r="SEM49" s="1520"/>
      <c r="SEN49" s="2681"/>
      <c r="SEO49" s="1520"/>
      <c r="SEP49" s="2681"/>
      <c r="SEQ49" s="1520"/>
      <c r="SER49" s="2681"/>
      <c r="SES49" s="1520"/>
      <c r="SET49" s="2681"/>
      <c r="SEU49" s="1520"/>
      <c r="SEV49" s="2681"/>
      <c r="SEW49" s="1520"/>
      <c r="SEX49" s="2681"/>
      <c r="SEY49" s="1520"/>
      <c r="SEZ49" s="2681"/>
      <c r="SFA49" s="1520"/>
      <c r="SFB49" s="2681"/>
      <c r="SFC49" s="1520"/>
      <c r="SFD49" s="2681"/>
      <c r="SFE49" s="1520"/>
      <c r="SFF49" s="2681"/>
      <c r="SFG49" s="1520"/>
      <c r="SFH49" s="2681"/>
      <c r="SFI49" s="1520"/>
      <c r="SFJ49" s="2681"/>
      <c r="SFK49" s="1520"/>
      <c r="SFL49" s="2681"/>
      <c r="SFM49" s="1520"/>
      <c r="SFN49" s="2681"/>
      <c r="SFO49" s="1520"/>
      <c r="SFP49" s="2681"/>
      <c r="SFQ49" s="1520"/>
      <c r="SFR49" s="2681"/>
      <c r="SFS49" s="1520"/>
      <c r="SFT49" s="2681"/>
      <c r="SFU49" s="1520"/>
      <c r="SFV49" s="2681"/>
      <c r="SFW49" s="1520"/>
      <c r="SFX49" s="2681"/>
      <c r="SFY49" s="1520"/>
      <c r="SFZ49" s="2681"/>
      <c r="SGA49" s="1520"/>
      <c r="SGB49" s="2681"/>
      <c r="SGC49" s="1520"/>
      <c r="SGD49" s="2681"/>
      <c r="SGE49" s="1520"/>
      <c r="SGF49" s="2681"/>
      <c r="SGG49" s="1520"/>
      <c r="SGH49" s="2681"/>
      <c r="SGI49" s="1520"/>
      <c r="SGJ49" s="2681"/>
      <c r="SGK49" s="1520"/>
      <c r="SGL49" s="2681"/>
      <c r="SGM49" s="1520"/>
      <c r="SGN49" s="2681"/>
      <c r="SGO49" s="1520"/>
      <c r="SGP49" s="2681"/>
      <c r="SGQ49" s="1520"/>
      <c r="SGR49" s="2681"/>
      <c r="SGS49" s="1520"/>
      <c r="SGT49" s="2681"/>
      <c r="SGU49" s="1520"/>
      <c r="SGV49" s="2681"/>
      <c r="SGW49" s="1520"/>
      <c r="SGX49" s="2681"/>
      <c r="SGY49" s="1520"/>
      <c r="SGZ49" s="2681"/>
      <c r="SHA49" s="1520"/>
      <c r="SHB49" s="2681"/>
      <c r="SHC49" s="1520"/>
      <c r="SHD49" s="2681"/>
      <c r="SHE49" s="1520"/>
      <c r="SHF49" s="2681"/>
      <c r="SHG49" s="1520"/>
      <c r="SHH49" s="2681"/>
      <c r="SHI49" s="1520"/>
      <c r="SHJ49" s="2681"/>
      <c r="SHK49" s="1520"/>
      <c r="SHL49" s="2681"/>
      <c r="SHM49" s="1520"/>
      <c r="SHN49" s="2681"/>
      <c r="SHO49" s="1520"/>
      <c r="SHP49" s="2681"/>
      <c r="SHQ49" s="1520"/>
      <c r="SHR49" s="2681"/>
      <c r="SHS49" s="1520"/>
      <c r="SHT49" s="2681"/>
      <c r="SHU49" s="1520"/>
      <c r="SHV49" s="2681"/>
      <c r="SHW49" s="1520"/>
      <c r="SHX49" s="2681"/>
      <c r="SHY49" s="1520"/>
      <c r="SHZ49" s="2681"/>
      <c r="SIA49" s="1520"/>
      <c r="SIB49" s="2681"/>
      <c r="SIC49" s="1520"/>
      <c r="SID49" s="2681"/>
      <c r="SIE49" s="1520"/>
      <c r="SIF49" s="2681"/>
      <c r="SIG49" s="1520"/>
      <c r="SIH49" s="2681"/>
      <c r="SII49" s="1520"/>
      <c r="SIJ49" s="2681"/>
      <c r="SIK49" s="1520"/>
      <c r="SIL49" s="2681"/>
      <c r="SIM49" s="1520"/>
      <c r="SIN49" s="2681"/>
      <c r="SIO49" s="1520"/>
      <c r="SIP49" s="2681"/>
      <c r="SIQ49" s="1520"/>
      <c r="SIR49" s="2681"/>
      <c r="SIS49" s="1520"/>
      <c r="SIT49" s="2681"/>
      <c r="SIU49" s="1520"/>
      <c r="SIV49" s="2681"/>
      <c r="SIW49" s="1520"/>
      <c r="SIX49" s="2681"/>
      <c r="SIY49" s="1520"/>
      <c r="SIZ49" s="2681"/>
      <c r="SJA49" s="1520"/>
      <c r="SJB49" s="2681"/>
      <c r="SJC49" s="1520"/>
      <c r="SJD49" s="2681"/>
      <c r="SJE49" s="1520"/>
      <c r="SJF49" s="2681"/>
      <c r="SJG49" s="1520"/>
      <c r="SJH49" s="2681"/>
      <c r="SJI49" s="1520"/>
      <c r="SJJ49" s="2681"/>
      <c r="SJK49" s="1520"/>
      <c r="SJL49" s="2681"/>
      <c r="SJM49" s="1520"/>
      <c r="SJN49" s="2681"/>
      <c r="SJO49" s="1520"/>
      <c r="SJP49" s="2681"/>
      <c r="SJQ49" s="1520"/>
      <c r="SJR49" s="2681"/>
      <c r="SJS49" s="1520"/>
      <c r="SJT49" s="2681"/>
      <c r="SJU49" s="1520"/>
      <c r="SJV49" s="2681"/>
      <c r="SJW49" s="1520"/>
      <c r="SJX49" s="2681"/>
      <c r="SJY49" s="1520"/>
      <c r="SJZ49" s="2681"/>
      <c r="SKA49" s="1520"/>
      <c r="SKB49" s="2681"/>
      <c r="SKC49" s="1520"/>
      <c r="SKD49" s="2681"/>
      <c r="SKE49" s="1520"/>
      <c r="SKF49" s="2681"/>
      <c r="SKG49" s="1520"/>
      <c r="SKH49" s="2681"/>
      <c r="SKI49" s="1520"/>
      <c r="SKJ49" s="2681"/>
      <c r="SKK49" s="1520"/>
      <c r="SKL49" s="2681"/>
      <c r="SKM49" s="1520"/>
      <c r="SKN49" s="2681"/>
      <c r="SKO49" s="1520"/>
      <c r="SKP49" s="2681"/>
      <c r="SKQ49" s="1520"/>
      <c r="SKR49" s="2681"/>
      <c r="SKS49" s="1520"/>
      <c r="SKT49" s="2681"/>
      <c r="SKU49" s="1520"/>
      <c r="SKV49" s="2681"/>
      <c r="SKW49" s="1520"/>
      <c r="SKX49" s="2681"/>
      <c r="SKY49" s="1520"/>
      <c r="SKZ49" s="2681"/>
      <c r="SLA49" s="1520"/>
      <c r="SLB49" s="2681"/>
      <c r="SLC49" s="1520"/>
      <c r="SLD49" s="2681"/>
      <c r="SLE49" s="1520"/>
      <c r="SLF49" s="2681"/>
      <c r="SLG49" s="1520"/>
      <c r="SLH49" s="2681"/>
      <c r="SLI49" s="1520"/>
      <c r="SLJ49" s="2681"/>
      <c r="SLK49" s="1520"/>
      <c r="SLL49" s="2681"/>
      <c r="SLM49" s="1520"/>
      <c r="SLN49" s="2681"/>
      <c r="SLO49" s="1520"/>
      <c r="SLP49" s="2681"/>
      <c r="SLQ49" s="1520"/>
      <c r="SLR49" s="2681"/>
      <c r="SLS49" s="1520"/>
      <c r="SLT49" s="2681"/>
      <c r="SLU49" s="1520"/>
      <c r="SLV49" s="2681"/>
      <c r="SLW49" s="1520"/>
      <c r="SLX49" s="2681"/>
      <c r="SLY49" s="1520"/>
      <c r="SLZ49" s="2681"/>
      <c r="SMA49" s="1520"/>
      <c r="SMB49" s="2681"/>
      <c r="SMC49" s="1520"/>
      <c r="SMD49" s="2681"/>
      <c r="SME49" s="1520"/>
      <c r="SMF49" s="2681"/>
      <c r="SMG49" s="1520"/>
      <c r="SMH49" s="2681"/>
      <c r="SMI49" s="1520"/>
      <c r="SMJ49" s="2681"/>
      <c r="SMK49" s="1520"/>
      <c r="SML49" s="2681"/>
      <c r="SMM49" s="1520"/>
      <c r="SMN49" s="2681"/>
      <c r="SMO49" s="1520"/>
      <c r="SMP49" s="2681"/>
      <c r="SMQ49" s="1520"/>
      <c r="SMR49" s="2681"/>
      <c r="SMS49" s="1520"/>
      <c r="SMT49" s="2681"/>
      <c r="SMU49" s="1520"/>
      <c r="SMV49" s="2681"/>
      <c r="SMW49" s="1520"/>
      <c r="SMX49" s="2681"/>
      <c r="SMY49" s="1520"/>
      <c r="SMZ49" s="2681"/>
      <c r="SNA49" s="1520"/>
      <c r="SNB49" s="2681"/>
      <c r="SNC49" s="1520"/>
      <c r="SND49" s="2681"/>
      <c r="SNE49" s="1520"/>
      <c r="SNF49" s="2681"/>
      <c r="SNG49" s="1520"/>
      <c r="SNH49" s="2681"/>
      <c r="SNI49" s="1520"/>
      <c r="SNJ49" s="2681"/>
      <c r="SNK49" s="1520"/>
      <c r="SNL49" s="2681"/>
      <c r="SNM49" s="1520"/>
      <c r="SNN49" s="2681"/>
      <c r="SNO49" s="1520"/>
      <c r="SNP49" s="2681"/>
      <c r="SNQ49" s="1520"/>
      <c r="SNR49" s="2681"/>
      <c r="SNS49" s="1520"/>
      <c r="SNT49" s="2681"/>
      <c r="SNU49" s="1520"/>
      <c r="SNV49" s="2681"/>
      <c r="SNW49" s="1520"/>
      <c r="SNX49" s="2681"/>
      <c r="SNY49" s="1520"/>
      <c r="SNZ49" s="2681"/>
      <c r="SOA49" s="1520"/>
      <c r="SOB49" s="2681"/>
      <c r="SOC49" s="1520"/>
      <c r="SOD49" s="2681"/>
      <c r="SOE49" s="1520"/>
      <c r="SOF49" s="2681"/>
      <c r="SOG49" s="1520"/>
      <c r="SOH49" s="2681"/>
      <c r="SOI49" s="1520"/>
      <c r="SOJ49" s="2681"/>
      <c r="SOK49" s="1520"/>
      <c r="SOL49" s="2681"/>
      <c r="SOM49" s="1520"/>
      <c r="SON49" s="2681"/>
      <c r="SOO49" s="1520"/>
      <c r="SOP49" s="2681"/>
      <c r="SOQ49" s="1520"/>
      <c r="SOR49" s="2681"/>
      <c r="SOS49" s="1520"/>
      <c r="SOT49" s="2681"/>
      <c r="SOU49" s="1520"/>
      <c r="SOV49" s="2681"/>
      <c r="SOW49" s="1520"/>
      <c r="SOX49" s="2681"/>
      <c r="SOY49" s="1520"/>
      <c r="SOZ49" s="2681"/>
      <c r="SPA49" s="1520"/>
      <c r="SPB49" s="2681"/>
      <c r="SPC49" s="1520"/>
      <c r="SPD49" s="2681"/>
      <c r="SPE49" s="1520"/>
      <c r="SPF49" s="2681"/>
      <c r="SPG49" s="1520"/>
      <c r="SPH49" s="2681"/>
      <c r="SPI49" s="1520"/>
      <c r="SPJ49" s="2681"/>
      <c r="SPK49" s="1520"/>
      <c r="SPL49" s="2681"/>
      <c r="SPM49" s="1520"/>
      <c r="SPN49" s="2681"/>
      <c r="SPO49" s="1520"/>
      <c r="SPP49" s="2681"/>
      <c r="SPQ49" s="1520"/>
      <c r="SPR49" s="2681"/>
      <c r="SPS49" s="1520"/>
      <c r="SPT49" s="2681"/>
      <c r="SPU49" s="1520"/>
      <c r="SPV49" s="2681"/>
      <c r="SPW49" s="1520"/>
      <c r="SPX49" s="2681"/>
      <c r="SPY49" s="1520"/>
      <c r="SPZ49" s="2681"/>
      <c r="SQA49" s="1520"/>
      <c r="SQB49" s="2681"/>
      <c r="SQC49" s="1520"/>
      <c r="SQD49" s="2681"/>
      <c r="SQE49" s="1520"/>
      <c r="SQF49" s="2681"/>
      <c r="SQG49" s="1520"/>
      <c r="SQH49" s="2681"/>
      <c r="SQI49" s="1520"/>
      <c r="SQJ49" s="2681"/>
      <c r="SQK49" s="1520"/>
      <c r="SQL49" s="2681"/>
      <c r="SQM49" s="1520"/>
      <c r="SQN49" s="2681"/>
      <c r="SQO49" s="1520"/>
      <c r="SQP49" s="2681"/>
      <c r="SQQ49" s="1520"/>
      <c r="SQR49" s="2681"/>
      <c r="SQS49" s="1520"/>
      <c r="SQT49" s="2681"/>
      <c r="SQU49" s="1520"/>
      <c r="SQV49" s="2681"/>
      <c r="SQW49" s="1520"/>
      <c r="SQX49" s="2681"/>
      <c r="SQY49" s="1520"/>
      <c r="SQZ49" s="2681"/>
      <c r="SRA49" s="1520"/>
      <c r="SRB49" s="2681"/>
      <c r="SRC49" s="1520"/>
      <c r="SRD49" s="2681"/>
      <c r="SRE49" s="1520"/>
      <c r="SRF49" s="2681"/>
      <c r="SRG49" s="1520"/>
      <c r="SRH49" s="2681"/>
      <c r="SRI49" s="1520"/>
      <c r="SRJ49" s="2681"/>
      <c r="SRK49" s="1520"/>
      <c r="SRL49" s="2681"/>
      <c r="SRM49" s="1520"/>
      <c r="SRN49" s="2681"/>
      <c r="SRO49" s="1520"/>
      <c r="SRP49" s="2681"/>
      <c r="SRQ49" s="1520"/>
      <c r="SRR49" s="2681"/>
      <c r="SRS49" s="1520"/>
      <c r="SRT49" s="2681"/>
      <c r="SRU49" s="1520"/>
      <c r="SRV49" s="2681"/>
      <c r="SRW49" s="1520"/>
      <c r="SRX49" s="2681"/>
      <c r="SRY49" s="1520"/>
      <c r="SRZ49" s="2681"/>
      <c r="SSA49" s="1520"/>
      <c r="SSB49" s="2681"/>
      <c r="SSC49" s="1520"/>
      <c r="SSD49" s="2681"/>
      <c r="SSE49" s="1520"/>
      <c r="SSF49" s="2681"/>
      <c r="SSG49" s="1520"/>
      <c r="SSH49" s="2681"/>
      <c r="SSI49" s="1520"/>
      <c r="SSJ49" s="2681"/>
      <c r="SSK49" s="1520"/>
      <c r="SSL49" s="2681"/>
      <c r="SSM49" s="1520"/>
      <c r="SSN49" s="2681"/>
      <c r="SSO49" s="1520"/>
      <c r="SSP49" s="2681"/>
      <c r="SSQ49" s="1520"/>
      <c r="SSR49" s="2681"/>
      <c r="SSS49" s="1520"/>
      <c r="SST49" s="2681"/>
      <c r="SSU49" s="1520"/>
      <c r="SSV49" s="2681"/>
      <c r="SSW49" s="1520"/>
      <c r="SSX49" s="2681"/>
      <c r="SSY49" s="1520"/>
      <c r="SSZ49" s="2681"/>
      <c r="STA49" s="1520"/>
      <c r="STB49" s="2681"/>
      <c r="STC49" s="1520"/>
      <c r="STD49" s="2681"/>
      <c r="STE49" s="1520"/>
      <c r="STF49" s="2681"/>
      <c r="STG49" s="1520"/>
      <c r="STH49" s="2681"/>
      <c r="STI49" s="1520"/>
      <c r="STJ49" s="2681"/>
      <c r="STK49" s="1520"/>
      <c r="STL49" s="2681"/>
      <c r="STM49" s="1520"/>
      <c r="STN49" s="2681"/>
      <c r="STO49" s="1520"/>
      <c r="STP49" s="2681"/>
      <c r="STQ49" s="1520"/>
      <c r="STR49" s="2681"/>
      <c r="STS49" s="1520"/>
      <c r="STT49" s="2681"/>
      <c r="STU49" s="1520"/>
      <c r="STV49" s="2681"/>
      <c r="STW49" s="1520"/>
      <c r="STX49" s="2681"/>
      <c r="STY49" s="1520"/>
      <c r="STZ49" s="2681"/>
      <c r="SUA49" s="1520"/>
      <c r="SUB49" s="2681"/>
      <c r="SUC49" s="1520"/>
      <c r="SUD49" s="2681"/>
      <c r="SUE49" s="1520"/>
      <c r="SUF49" s="2681"/>
      <c r="SUG49" s="1520"/>
      <c r="SUH49" s="2681"/>
      <c r="SUI49" s="1520"/>
      <c r="SUJ49" s="2681"/>
      <c r="SUK49" s="1520"/>
      <c r="SUL49" s="2681"/>
      <c r="SUM49" s="1520"/>
      <c r="SUN49" s="2681"/>
      <c r="SUO49" s="1520"/>
      <c r="SUP49" s="2681"/>
      <c r="SUQ49" s="1520"/>
      <c r="SUR49" s="2681"/>
      <c r="SUS49" s="1520"/>
      <c r="SUT49" s="2681"/>
      <c r="SUU49" s="1520"/>
      <c r="SUV49" s="2681"/>
      <c r="SUW49" s="1520"/>
      <c r="SUX49" s="2681"/>
      <c r="SUY49" s="1520"/>
      <c r="SUZ49" s="2681"/>
      <c r="SVA49" s="1520"/>
      <c r="SVB49" s="2681"/>
      <c r="SVC49" s="1520"/>
      <c r="SVD49" s="2681"/>
      <c r="SVE49" s="1520"/>
      <c r="SVF49" s="2681"/>
      <c r="SVG49" s="1520"/>
      <c r="SVH49" s="2681"/>
      <c r="SVI49" s="1520"/>
      <c r="SVJ49" s="2681"/>
      <c r="SVK49" s="1520"/>
      <c r="SVL49" s="2681"/>
      <c r="SVM49" s="1520"/>
      <c r="SVN49" s="2681"/>
      <c r="SVO49" s="1520"/>
      <c r="SVP49" s="2681"/>
      <c r="SVQ49" s="1520"/>
      <c r="SVR49" s="2681"/>
      <c r="SVS49" s="1520"/>
      <c r="SVT49" s="2681"/>
      <c r="SVU49" s="1520"/>
      <c r="SVV49" s="2681"/>
      <c r="SVW49" s="1520"/>
      <c r="SVX49" s="2681"/>
      <c r="SVY49" s="1520"/>
      <c r="SVZ49" s="2681"/>
      <c r="SWA49" s="1520"/>
      <c r="SWB49" s="2681"/>
      <c r="SWC49" s="1520"/>
      <c r="SWD49" s="2681"/>
      <c r="SWE49" s="1520"/>
      <c r="SWF49" s="2681"/>
      <c r="SWG49" s="1520"/>
      <c r="SWH49" s="2681"/>
      <c r="SWI49" s="1520"/>
      <c r="SWJ49" s="2681"/>
      <c r="SWK49" s="1520"/>
      <c r="SWL49" s="2681"/>
      <c r="SWM49" s="1520"/>
      <c r="SWN49" s="2681"/>
      <c r="SWO49" s="1520"/>
      <c r="SWP49" s="2681"/>
      <c r="SWQ49" s="1520"/>
      <c r="SWR49" s="2681"/>
      <c r="SWS49" s="1520"/>
      <c r="SWT49" s="2681"/>
      <c r="SWU49" s="1520"/>
      <c r="SWV49" s="2681"/>
      <c r="SWW49" s="1520"/>
      <c r="SWX49" s="2681"/>
      <c r="SWY49" s="1520"/>
      <c r="SWZ49" s="2681"/>
      <c r="SXA49" s="1520"/>
      <c r="SXB49" s="2681"/>
      <c r="SXC49" s="1520"/>
      <c r="SXD49" s="2681"/>
      <c r="SXE49" s="1520"/>
      <c r="SXF49" s="2681"/>
      <c r="SXG49" s="1520"/>
      <c r="SXH49" s="2681"/>
      <c r="SXI49" s="1520"/>
      <c r="SXJ49" s="2681"/>
      <c r="SXK49" s="1520"/>
      <c r="SXL49" s="2681"/>
      <c r="SXM49" s="1520"/>
      <c r="SXN49" s="2681"/>
      <c r="SXO49" s="1520"/>
      <c r="SXP49" s="2681"/>
      <c r="SXQ49" s="1520"/>
      <c r="SXR49" s="2681"/>
      <c r="SXS49" s="1520"/>
      <c r="SXT49" s="2681"/>
      <c r="SXU49" s="1520"/>
      <c r="SXV49" s="2681"/>
      <c r="SXW49" s="1520"/>
      <c r="SXX49" s="2681"/>
      <c r="SXY49" s="1520"/>
      <c r="SXZ49" s="2681"/>
      <c r="SYA49" s="1520"/>
      <c r="SYB49" s="2681"/>
      <c r="SYC49" s="1520"/>
      <c r="SYD49" s="2681"/>
      <c r="SYE49" s="1520"/>
      <c r="SYF49" s="2681"/>
      <c r="SYG49" s="1520"/>
      <c r="SYH49" s="2681"/>
      <c r="SYI49" s="1520"/>
      <c r="SYJ49" s="2681"/>
      <c r="SYK49" s="1520"/>
      <c r="SYL49" s="2681"/>
      <c r="SYM49" s="1520"/>
      <c r="SYN49" s="2681"/>
      <c r="SYO49" s="1520"/>
      <c r="SYP49" s="2681"/>
      <c r="SYQ49" s="1520"/>
      <c r="SYR49" s="2681"/>
      <c r="SYS49" s="1520"/>
      <c r="SYT49" s="2681"/>
      <c r="SYU49" s="1520"/>
      <c r="SYV49" s="2681"/>
      <c r="SYW49" s="1520"/>
      <c r="SYX49" s="2681"/>
      <c r="SYY49" s="1520"/>
      <c r="SYZ49" s="2681"/>
      <c r="SZA49" s="1520"/>
      <c r="SZB49" s="2681"/>
      <c r="SZC49" s="1520"/>
      <c r="SZD49" s="2681"/>
      <c r="SZE49" s="1520"/>
      <c r="SZF49" s="2681"/>
      <c r="SZG49" s="1520"/>
      <c r="SZH49" s="2681"/>
      <c r="SZI49" s="1520"/>
      <c r="SZJ49" s="2681"/>
      <c r="SZK49" s="1520"/>
      <c r="SZL49" s="2681"/>
      <c r="SZM49" s="1520"/>
      <c r="SZN49" s="2681"/>
      <c r="SZO49" s="1520"/>
      <c r="SZP49" s="2681"/>
      <c r="SZQ49" s="1520"/>
      <c r="SZR49" s="2681"/>
      <c r="SZS49" s="1520"/>
      <c r="SZT49" s="2681"/>
      <c r="SZU49" s="1520"/>
      <c r="SZV49" s="2681"/>
      <c r="SZW49" s="1520"/>
      <c r="SZX49" s="2681"/>
      <c r="SZY49" s="1520"/>
      <c r="SZZ49" s="2681"/>
      <c r="TAA49" s="1520"/>
      <c r="TAB49" s="2681"/>
      <c r="TAC49" s="1520"/>
      <c r="TAD49" s="2681"/>
      <c r="TAE49" s="1520"/>
      <c r="TAF49" s="2681"/>
      <c r="TAG49" s="1520"/>
      <c r="TAH49" s="2681"/>
      <c r="TAI49" s="1520"/>
      <c r="TAJ49" s="2681"/>
      <c r="TAK49" s="1520"/>
      <c r="TAL49" s="2681"/>
      <c r="TAM49" s="1520"/>
      <c r="TAN49" s="2681"/>
      <c r="TAO49" s="1520"/>
      <c r="TAP49" s="2681"/>
      <c r="TAQ49" s="1520"/>
      <c r="TAR49" s="2681"/>
      <c r="TAS49" s="1520"/>
      <c r="TAT49" s="2681"/>
      <c r="TAU49" s="1520"/>
      <c r="TAV49" s="2681"/>
      <c r="TAW49" s="1520"/>
      <c r="TAX49" s="2681"/>
      <c r="TAY49" s="1520"/>
      <c r="TAZ49" s="2681"/>
      <c r="TBA49" s="1520"/>
      <c r="TBB49" s="2681"/>
      <c r="TBC49" s="1520"/>
      <c r="TBD49" s="2681"/>
      <c r="TBE49" s="1520"/>
      <c r="TBF49" s="2681"/>
      <c r="TBG49" s="1520"/>
      <c r="TBH49" s="2681"/>
      <c r="TBI49" s="1520"/>
      <c r="TBJ49" s="2681"/>
      <c r="TBK49" s="1520"/>
      <c r="TBL49" s="2681"/>
      <c r="TBM49" s="1520"/>
      <c r="TBN49" s="2681"/>
      <c r="TBO49" s="1520"/>
      <c r="TBP49" s="2681"/>
      <c r="TBQ49" s="1520"/>
      <c r="TBR49" s="2681"/>
      <c r="TBS49" s="1520"/>
      <c r="TBT49" s="2681"/>
      <c r="TBU49" s="1520"/>
      <c r="TBV49" s="2681"/>
      <c r="TBW49" s="1520"/>
      <c r="TBX49" s="2681"/>
      <c r="TBY49" s="1520"/>
      <c r="TBZ49" s="2681"/>
      <c r="TCA49" s="1520"/>
      <c r="TCB49" s="2681"/>
      <c r="TCC49" s="1520"/>
      <c r="TCD49" s="2681"/>
      <c r="TCE49" s="1520"/>
      <c r="TCF49" s="2681"/>
      <c r="TCG49" s="1520"/>
      <c r="TCH49" s="2681"/>
      <c r="TCI49" s="1520"/>
      <c r="TCJ49" s="2681"/>
      <c r="TCK49" s="1520"/>
      <c r="TCL49" s="2681"/>
      <c r="TCM49" s="1520"/>
      <c r="TCN49" s="2681"/>
      <c r="TCO49" s="1520"/>
      <c r="TCP49" s="2681"/>
      <c r="TCQ49" s="1520"/>
      <c r="TCR49" s="2681"/>
      <c r="TCS49" s="1520"/>
      <c r="TCT49" s="2681"/>
      <c r="TCU49" s="1520"/>
      <c r="TCV49" s="2681"/>
      <c r="TCW49" s="1520"/>
      <c r="TCX49" s="2681"/>
      <c r="TCY49" s="1520"/>
      <c r="TCZ49" s="2681"/>
      <c r="TDA49" s="1520"/>
      <c r="TDB49" s="2681"/>
      <c r="TDC49" s="1520"/>
      <c r="TDD49" s="2681"/>
      <c r="TDE49" s="1520"/>
      <c r="TDF49" s="2681"/>
      <c r="TDG49" s="1520"/>
      <c r="TDH49" s="2681"/>
      <c r="TDI49" s="1520"/>
      <c r="TDJ49" s="2681"/>
      <c r="TDK49" s="1520"/>
      <c r="TDL49" s="2681"/>
      <c r="TDM49" s="1520"/>
      <c r="TDN49" s="2681"/>
      <c r="TDO49" s="1520"/>
      <c r="TDP49" s="2681"/>
      <c r="TDQ49" s="1520"/>
      <c r="TDR49" s="2681"/>
      <c r="TDS49" s="1520"/>
      <c r="TDT49" s="2681"/>
      <c r="TDU49" s="1520"/>
      <c r="TDV49" s="2681"/>
      <c r="TDW49" s="1520"/>
      <c r="TDX49" s="2681"/>
      <c r="TDY49" s="1520"/>
      <c r="TDZ49" s="2681"/>
      <c r="TEA49" s="1520"/>
      <c r="TEB49" s="2681"/>
      <c r="TEC49" s="1520"/>
      <c r="TED49" s="2681"/>
      <c r="TEE49" s="1520"/>
      <c r="TEF49" s="2681"/>
      <c r="TEG49" s="1520"/>
      <c r="TEH49" s="2681"/>
      <c r="TEI49" s="1520"/>
      <c r="TEJ49" s="2681"/>
      <c r="TEK49" s="1520"/>
      <c r="TEL49" s="2681"/>
      <c r="TEM49" s="1520"/>
      <c r="TEN49" s="2681"/>
      <c r="TEO49" s="1520"/>
      <c r="TEP49" s="2681"/>
      <c r="TEQ49" s="1520"/>
      <c r="TER49" s="2681"/>
      <c r="TES49" s="1520"/>
      <c r="TET49" s="2681"/>
      <c r="TEU49" s="1520"/>
      <c r="TEV49" s="2681"/>
      <c r="TEW49" s="1520"/>
      <c r="TEX49" s="2681"/>
      <c r="TEY49" s="1520"/>
      <c r="TEZ49" s="2681"/>
      <c r="TFA49" s="1520"/>
      <c r="TFB49" s="2681"/>
      <c r="TFC49" s="1520"/>
      <c r="TFD49" s="2681"/>
      <c r="TFE49" s="1520"/>
      <c r="TFF49" s="2681"/>
      <c r="TFG49" s="1520"/>
      <c r="TFH49" s="2681"/>
      <c r="TFI49" s="1520"/>
      <c r="TFJ49" s="2681"/>
      <c r="TFK49" s="1520"/>
      <c r="TFL49" s="2681"/>
      <c r="TFM49" s="1520"/>
      <c r="TFN49" s="2681"/>
      <c r="TFO49" s="1520"/>
      <c r="TFP49" s="2681"/>
      <c r="TFQ49" s="1520"/>
      <c r="TFR49" s="2681"/>
      <c r="TFS49" s="1520"/>
      <c r="TFT49" s="2681"/>
      <c r="TFU49" s="1520"/>
      <c r="TFV49" s="2681"/>
      <c r="TFW49" s="1520"/>
      <c r="TFX49" s="2681"/>
      <c r="TFY49" s="1520"/>
      <c r="TFZ49" s="2681"/>
      <c r="TGA49" s="1520"/>
      <c r="TGB49" s="2681"/>
      <c r="TGC49" s="1520"/>
      <c r="TGD49" s="2681"/>
      <c r="TGE49" s="1520"/>
      <c r="TGF49" s="2681"/>
      <c r="TGG49" s="1520"/>
      <c r="TGH49" s="2681"/>
      <c r="TGI49" s="1520"/>
      <c r="TGJ49" s="2681"/>
      <c r="TGK49" s="1520"/>
      <c r="TGL49" s="2681"/>
      <c r="TGM49" s="1520"/>
      <c r="TGN49" s="2681"/>
      <c r="TGO49" s="1520"/>
      <c r="TGP49" s="2681"/>
      <c r="TGQ49" s="1520"/>
      <c r="TGR49" s="2681"/>
      <c r="TGS49" s="1520"/>
      <c r="TGT49" s="2681"/>
      <c r="TGU49" s="1520"/>
      <c r="TGV49" s="2681"/>
      <c r="TGW49" s="1520"/>
      <c r="TGX49" s="2681"/>
      <c r="TGY49" s="1520"/>
      <c r="TGZ49" s="2681"/>
      <c r="THA49" s="1520"/>
      <c r="THB49" s="2681"/>
      <c r="THC49" s="1520"/>
      <c r="THD49" s="2681"/>
      <c r="THE49" s="1520"/>
      <c r="THF49" s="2681"/>
      <c r="THG49" s="1520"/>
      <c r="THH49" s="2681"/>
      <c r="THI49" s="1520"/>
      <c r="THJ49" s="2681"/>
      <c r="THK49" s="1520"/>
      <c r="THL49" s="2681"/>
      <c r="THM49" s="1520"/>
      <c r="THN49" s="2681"/>
      <c r="THO49" s="1520"/>
      <c r="THP49" s="2681"/>
      <c r="THQ49" s="1520"/>
      <c r="THR49" s="2681"/>
      <c r="THS49" s="1520"/>
      <c r="THT49" s="2681"/>
      <c r="THU49" s="1520"/>
      <c r="THV49" s="2681"/>
      <c r="THW49" s="1520"/>
      <c r="THX49" s="2681"/>
      <c r="THY49" s="1520"/>
      <c r="THZ49" s="2681"/>
      <c r="TIA49" s="1520"/>
      <c r="TIB49" s="2681"/>
      <c r="TIC49" s="1520"/>
      <c r="TID49" s="2681"/>
      <c r="TIE49" s="1520"/>
      <c r="TIF49" s="2681"/>
      <c r="TIG49" s="1520"/>
      <c r="TIH49" s="2681"/>
      <c r="TII49" s="1520"/>
      <c r="TIJ49" s="2681"/>
      <c r="TIK49" s="1520"/>
      <c r="TIL49" s="2681"/>
      <c r="TIM49" s="1520"/>
      <c r="TIN49" s="2681"/>
      <c r="TIO49" s="1520"/>
      <c r="TIP49" s="2681"/>
      <c r="TIQ49" s="1520"/>
      <c r="TIR49" s="2681"/>
      <c r="TIS49" s="1520"/>
      <c r="TIT49" s="2681"/>
      <c r="TIU49" s="1520"/>
      <c r="TIV49" s="2681"/>
      <c r="TIW49" s="1520"/>
      <c r="TIX49" s="2681"/>
      <c r="TIY49" s="1520"/>
      <c r="TIZ49" s="2681"/>
      <c r="TJA49" s="1520"/>
      <c r="TJB49" s="2681"/>
      <c r="TJC49" s="1520"/>
      <c r="TJD49" s="2681"/>
      <c r="TJE49" s="1520"/>
      <c r="TJF49" s="2681"/>
      <c r="TJG49" s="1520"/>
      <c r="TJH49" s="2681"/>
      <c r="TJI49" s="1520"/>
      <c r="TJJ49" s="2681"/>
      <c r="TJK49" s="1520"/>
      <c r="TJL49" s="2681"/>
      <c r="TJM49" s="1520"/>
      <c r="TJN49" s="2681"/>
      <c r="TJO49" s="1520"/>
      <c r="TJP49" s="2681"/>
      <c r="TJQ49" s="1520"/>
      <c r="TJR49" s="2681"/>
      <c r="TJS49" s="1520"/>
      <c r="TJT49" s="2681"/>
      <c r="TJU49" s="1520"/>
      <c r="TJV49" s="2681"/>
      <c r="TJW49" s="1520"/>
      <c r="TJX49" s="2681"/>
      <c r="TJY49" s="1520"/>
      <c r="TJZ49" s="2681"/>
      <c r="TKA49" s="1520"/>
      <c r="TKB49" s="2681"/>
      <c r="TKC49" s="1520"/>
      <c r="TKD49" s="2681"/>
      <c r="TKE49" s="1520"/>
      <c r="TKF49" s="2681"/>
      <c r="TKG49" s="1520"/>
      <c r="TKH49" s="2681"/>
      <c r="TKI49" s="1520"/>
      <c r="TKJ49" s="2681"/>
      <c r="TKK49" s="1520"/>
      <c r="TKL49" s="2681"/>
      <c r="TKM49" s="1520"/>
      <c r="TKN49" s="2681"/>
      <c r="TKO49" s="1520"/>
      <c r="TKP49" s="2681"/>
      <c r="TKQ49" s="1520"/>
      <c r="TKR49" s="2681"/>
      <c r="TKS49" s="1520"/>
      <c r="TKT49" s="2681"/>
      <c r="TKU49" s="1520"/>
      <c r="TKV49" s="2681"/>
      <c r="TKW49" s="1520"/>
      <c r="TKX49" s="2681"/>
      <c r="TKY49" s="1520"/>
      <c r="TKZ49" s="2681"/>
      <c r="TLA49" s="1520"/>
      <c r="TLB49" s="2681"/>
      <c r="TLC49" s="1520"/>
      <c r="TLD49" s="2681"/>
      <c r="TLE49" s="1520"/>
      <c r="TLF49" s="2681"/>
      <c r="TLG49" s="1520"/>
      <c r="TLH49" s="2681"/>
      <c r="TLI49" s="1520"/>
      <c r="TLJ49" s="2681"/>
      <c r="TLK49" s="1520"/>
      <c r="TLL49" s="2681"/>
      <c r="TLM49" s="1520"/>
      <c r="TLN49" s="2681"/>
      <c r="TLO49" s="1520"/>
      <c r="TLP49" s="2681"/>
      <c r="TLQ49" s="1520"/>
      <c r="TLR49" s="2681"/>
      <c r="TLS49" s="1520"/>
      <c r="TLT49" s="2681"/>
      <c r="TLU49" s="1520"/>
      <c r="TLV49" s="2681"/>
      <c r="TLW49" s="1520"/>
      <c r="TLX49" s="2681"/>
      <c r="TLY49" s="1520"/>
      <c r="TLZ49" s="2681"/>
      <c r="TMA49" s="1520"/>
      <c r="TMB49" s="2681"/>
      <c r="TMC49" s="1520"/>
      <c r="TMD49" s="2681"/>
      <c r="TME49" s="1520"/>
      <c r="TMF49" s="2681"/>
      <c r="TMG49" s="1520"/>
      <c r="TMH49" s="2681"/>
      <c r="TMI49" s="1520"/>
      <c r="TMJ49" s="2681"/>
      <c r="TMK49" s="1520"/>
      <c r="TML49" s="2681"/>
      <c r="TMM49" s="1520"/>
      <c r="TMN49" s="2681"/>
      <c r="TMO49" s="1520"/>
      <c r="TMP49" s="2681"/>
      <c r="TMQ49" s="1520"/>
      <c r="TMR49" s="2681"/>
      <c r="TMS49" s="1520"/>
      <c r="TMT49" s="2681"/>
      <c r="TMU49" s="1520"/>
      <c r="TMV49" s="2681"/>
      <c r="TMW49" s="1520"/>
      <c r="TMX49" s="2681"/>
      <c r="TMY49" s="1520"/>
      <c r="TMZ49" s="2681"/>
      <c r="TNA49" s="1520"/>
      <c r="TNB49" s="2681"/>
      <c r="TNC49" s="1520"/>
      <c r="TND49" s="2681"/>
      <c r="TNE49" s="1520"/>
      <c r="TNF49" s="2681"/>
      <c r="TNG49" s="1520"/>
      <c r="TNH49" s="2681"/>
      <c r="TNI49" s="1520"/>
      <c r="TNJ49" s="2681"/>
      <c r="TNK49" s="1520"/>
      <c r="TNL49" s="2681"/>
      <c r="TNM49" s="1520"/>
      <c r="TNN49" s="2681"/>
      <c r="TNO49" s="1520"/>
      <c r="TNP49" s="2681"/>
      <c r="TNQ49" s="1520"/>
      <c r="TNR49" s="2681"/>
      <c r="TNS49" s="1520"/>
      <c r="TNT49" s="2681"/>
      <c r="TNU49" s="1520"/>
      <c r="TNV49" s="2681"/>
      <c r="TNW49" s="1520"/>
      <c r="TNX49" s="2681"/>
      <c r="TNY49" s="1520"/>
      <c r="TNZ49" s="2681"/>
      <c r="TOA49" s="1520"/>
      <c r="TOB49" s="2681"/>
      <c r="TOC49" s="1520"/>
      <c r="TOD49" s="2681"/>
      <c r="TOE49" s="1520"/>
      <c r="TOF49" s="2681"/>
      <c r="TOG49" s="1520"/>
      <c r="TOH49" s="2681"/>
      <c r="TOI49" s="1520"/>
      <c r="TOJ49" s="2681"/>
      <c r="TOK49" s="1520"/>
      <c r="TOL49" s="2681"/>
      <c r="TOM49" s="1520"/>
      <c r="TON49" s="2681"/>
      <c r="TOO49" s="1520"/>
      <c r="TOP49" s="2681"/>
      <c r="TOQ49" s="1520"/>
      <c r="TOR49" s="2681"/>
      <c r="TOS49" s="1520"/>
      <c r="TOT49" s="2681"/>
      <c r="TOU49" s="1520"/>
      <c r="TOV49" s="2681"/>
      <c r="TOW49" s="1520"/>
      <c r="TOX49" s="2681"/>
      <c r="TOY49" s="1520"/>
      <c r="TOZ49" s="2681"/>
      <c r="TPA49" s="1520"/>
      <c r="TPB49" s="2681"/>
      <c r="TPC49" s="1520"/>
      <c r="TPD49" s="2681"/>
      <c r="TPE49" s="1520"/>
      <c r="TPF49" s="2681"/>
      <c r="TPG49" s="1520"/>
      <c r="TPH49" s="2681"/>
      <c r="TPI49" s="1520"/>
      <c r="TPJ49" s="2681"/>
      <c r="TPK49" s="1520"/>
      <c r="TPL49" s="2681"/>
      <c r="TPM49" s="1520"/>
      <c r="TPN49" s="2681"/>
      <c r="TPO49" s="1520"/>
      <c r="TPP49" s="2681"/>
      <c r="TPQ49" s="1520"/>
      <c r="TPR49" s="2681"/>
      <c r="TPS49" s="1520"/>
      <c r="TPT49" s="2681"/>
      <c r="TPU49" s="1520"/>
      <c r="TPV49" s="2681"/>
      <c r="TPW49" s="1520"/>
      <c r="TPX49" s="2681"/>
      <c r="TPY49" s="1520"/>
      <c r="TPZ49" s="2681"/>
      <c r="TQA49" s="1520"/>
      <c r="TQB49" s="2681"/>
      <c r="TQC49" s="1520"/>
      <c r="TQD49" s="2681"/>
      <c r="TQE49" s="1520"/>
      <c r="TQF49" s="2681"/>
      <c r="TQG49" s="1520"/>
      <c r="TQH49" s="2681"/>
      <c r="TQI49" s="1520"/>
      <c r="TQJ49" s="2681"/>
      <c r="TQK49" s="1520"/>
      <c r="TQL49" s="2681"/>
      <c r="TQM49" s="1520"/>
      <c r="TQN49" s="2681"/>
      <c r="TQO49" s="1520"/>
      <c r="TQP49" s="2681"/>
      <c r="TQQ49" s="1520"/>
      <c r="TQR49" s="2681"/>
      <c r="TQS49" s="1520"/>
      <c r="TQT49" s="2681"/>
      <c r="TQU49" s="1520"/>
      <c r="TQV49" s="2681"/>
      <c r="TQW49" s="1520"/>
      <c r="TQX49" s="2681"/>
      <c r="TQY49" s="1520"/>
      <c r="TQZ49" s="2681"/>
      <c r="TRA49" s="1520"/>
      <c r="TRB49" s="2681"/>
      <c r="TRC49" s="1520"/>
      <c r="TRD49" s="2681"/>
      <c r="TRE49" s="1520"/>
      <c r="TRF49" s="2681"/>
      <c r="TRG49" s="1520"/>
      <c r="TRH49" s="2681"/>
      <c r="TRI49" s="1520"/>
      <c r="TRJ49" s="2681"/>
      <c r="TRK49" s="1520"/>
      <c r="TRL49" s="2681"/>
      <c r="TRM49" s="1520"/>
      <c r="TRN49" s="2681"/>
      <c r="TRO49" s="1520"/>
      <c r="TRP49" s="2681"/>
      <c r="TRQ49" s="1520"/>
      <c r="TRR49" s="2681"/>
      <c r="TRS49" s="1520"/>
      <c r="TRT49" s="2681"/>
      <c r="TRU49" s="1520"/>
      <c r="TRV49" s="2681"/>
      <c r="TRW49" s="1520"/>
      <c r="TRX49" s="2681"/>
      <c r="TRY49" s="1520"/>
      <c r="TRZ49" s="2681"/>
      <c r="TSA49" s="1520"/>
      <c r="TSB49" s="2681"/>
      <c r="TSC49" s="1520"/>
      <c r="TSD49" s="2681"/>
      <c r="TSE49" s="1520"/>
      <c r="TSF49" s="2681"/>
      <c r="TSG49" s="1520"/>
      <c r="TSH49" s="2681"/>
      <c r="TSI49" s="1520"/>
      <c r="TSJ49" s="2681"/>
      <c r="TSK49" s="1520"/>
      <c r="TSL49" s="2681"/>
      <c r="TSM49" s="1520"/>
      <c r="TSN49" s="2681"/>
      <c r="TSO49" s="1520"/>
      <c r="TSP49" s="2681"/>
      <c r="TSQ49" s="1520"/>
      <c r="TSR49" s="2681"/>
      <c r="TSS49" s="1520"/>
      <c r="TST49" s="2681"/>
      <c r="TSU49" s="1520"/>
      <c r="TSV49" s="2681"/>
      <c r="TSW49" s="1520"/>
      <c r="TSX49" s="2681"/>
      <c r="TSY49" s="1520"/>
      <c r="TSZ49" s="2681"/>
      <c r="TTA49" s="1520"/>
      <c r="TTB49" s="2681"/>
      <c r="TTC49" s="1520"/>
      <c r="TTD49" s="2681"/>
      <c r="TTE49" s="1520"/>
      <c r="TTF49" s="2681"/>
      <c r="TTG49" s="1520"/>
      <c r="TTH49" s="2681"/>
      <c r="TTI49" s="1520"/>
      <c r="TTJ49" s="2681"/>
      <c r="TTK49" s="1520"/>
      <c r="TTL49" s="2681"/>
      <c r="TTM49" s="1520"/>
      <c r="TTN49" s="2681"/>
      <c r="TTO49" s="1520"/>
      <c r="TTP49" s="2681"/>
      <c r="TTQ49" s="1520"/>
      <c r="TTR49" s="2681"/>
      <c r="TTS49" s="1520"/>
      <c r="TTT49" s="2681"/>
      <c r="TTU49" s="1520"/>
      <c r="TTV49" s="2681"/>
      <c r="TTW49" s="1520"/>
      <c r="TTX49" s="2681"/>
      <c r="TTY49" s="1520"/>
      <c r="TTZ49" s="2681"/>
      <c r="TUA49" s="1520"/>
      <c r="TUB49" s="2681"/>
      <c r="TUC49" s="1520"/>
      <c r="TUD49" s="2681"/>
      <c r="TUE49" s="1520"/>
      <c r="TUF49" s="2681"/>
      <c r="TUG49" s="1520"/>
      <c r="TUH49" s="2681"/>
      <c r="TUI49" s="1520"/>
      <c r="TUJ49" s="2681"/>
      <c r="TUK49" s="1520"/>
      <c r="TUL49" s="2681"/>
      <c r="TUM49" s="1520"/>
      <c r="TUN49" s="2681"/>
      <c r="TUO49" s="1520"/>
      <c r="TUP49" s="2681"/>
      <c r="TUQ49" s="1520"/>
      <c r="TUR49" s="2681"/>
      <c r="TUS49" s="1520"/>
      <c r="TUT49" s="2681"/>
      <c r="TUU49" s="1520"/>
      <c r="TUV49" s="2681"/>
      <c r="TUW49" s="1520"/>
      <c r="TUX49" s="2681"/>
      <c r="TUY49" s="1520"/>
      <c r="TUZ49" s="2681"/>
      <c r="TVA49" s="1520"/>
      <c r="TVB49" s="2681"/>
      <c r="TVC49" s="1520"/>
      <c r="TVD49" s="2681"/>
      <c r="TVE49" s="1520"/>
      <c r="TVF49" s="2681"/>
      <c r="TVG49" s="1520"/>
      <c r="TVH49" s="2681"/>
      <c r="TVI49" s="1520"/>
      <c r="TVJ49" s="2681"/>
      <c r="TVK49" s="1520"/>
      <c r="TVL49" s="2681"/>
      <c r="TVM49" s="1520"/>
      <c r="TVN49" s="2681"/>
      <c r="TVO49" s="1520"/>
      <c r="TVP49" s="2681"/>
      <c r="TVQ49" s="1520"/>
      <c r="TVR49" s="2681"/>
      <c r="TVS49" s="1520"/>
      <c r="TVT49" s="2681"/>
      <c r="TVU49" s="1520"/>
      <c r="TVV49" s="2681"/>
      <c r="TVW49" s="1520"/>
      <c r="TVX49" s="2681"/>
      <c r="TVY49" s="1520"/>
      <c r="TVZ49" s="2681"/>
      <c r="TWA49" s="1520"/>
      <c r="TWB49" s="2681"/>
      <c r="TWC49" s="1520"/>
      <c r="TWD49" s="2681"/>
      <c r="TWE49" s="1520"/>
      <c r="TWF49" s="2681"/>
      <c r="TWG49" s="1520"/>
      <c r="TWH49" s="2681"/>
      <c r="TWI49" s="1520"/>
      <c r="TWJ49" s="2681"/>
      <c r="TWK49" s="1520"/>
      <c r="TWL49" s="2681"/>
      <c r="TWM49" s="1520"/>
      <c r="TWN49" s="2681"/>
      <c r="TWO49" s="1520"/>
      <c r="TWP49" s="2681"/>
      <c r="TWQ49" s="1520"/>
      <c r="TWR49" s="2681"/>
      <c r="TWS49" s="1520"/>
      <c r="TWT49" s="2681"/>
      <c r="TWU49" s="1520"/>
      <c r="TWV49" s="2681"/>
      <c r="TWW49" s="1520"/>
      <c r="TWX49" s="2681"/>
      <c r="TWY49" s="1520"/>
      <c r="TWZ49" s="2681"/>
      <c r="TXA49" s="1520"/>
      <c r="TXB49" s="2681"/>
      <c r="TXC49" s="1520"/>
      <c r="TXD49" s="2681"/>
      <c r="TXE49" s="1520"/>
      <c r="TXF49" s="2681"/>
      <c r="TXG49" s="1520"/>
      <c r="TXH49" s="2681"/>
      <c r="TXI49" s="1520"/>
      <c r="TXJ49" s="2681"/>
      <c r="TXK49" s="1520"/>
      <c r="TXL49" s="2681"/>
      <c r="TXM49" s="1520"/>
      <c r="TXN49" s="2681"/>
      <c r="TXO49" s="1520"/>
      <c r="TXP49" s="2681"/>
      <c r="TXQ49" s="1520"/>
      <c r="TXR49" s="2681"/>
      <c r="TXS49" s="1520"/>
      <c r="TXT49" s="2681"/>
      <c r="TXU49" s="1520"/>
      <c r="TXV49" s="2681"/>
      <c r="TXW49" s="1520"/>
      <c r="TXX49" s="2681"/>
      <c r="TXY49" s="1520"/>
      <c r="TXZ49" s="2681"/>
      <c r="TYA49" s="1520"/>
      <c r="TYB49" s="2681"/>
      <c r="TYC49" s="1520"/>
      <c r="TYD49" s="2681"/>
      <c r="TYE49" s="1520"/>
      <c r="TYF49" s="2681"/>
      <c r="TYG49" s="1520"/>
      <c r="TYH49" s="2681"/>
      <c r="TYI49" s="1520"/>
      <c r="TYJ49" s="2681"/>
      <c r="TYK49" s="1520"/>
      <c r="TYL49" s="2681"/>
      <c r="TYM49" s="1520"/>
      <c r="TYN49" s="2681"/>
      <c r="TYO49" s="1520"/>
      <c r="TYP49" s="2681"/>
      <c r="TYQ49" s="1520"/>
      <c r="TYR49" s="2681"/>
      <c r="TYS49" s="1520"/>
      <c r="TYT49" s="2681"/>
      <c r="TYU49" s="1520"/>
      <c r="TYV49" s="2681"/>
      <c r="TYW49" s="1520"/>
      <c r="TYX49" s="2681"/>
      <c r="TYY49" s="1520"/>
      <c r="TYZ49" s="2681"/>
      <c r="TZA49" s="1520"/>
      <c r="TZB49" s="2681"/>
      <c r="TZC49" s="1520"/>
      <c r="TZD49" s="2681"/>
      <c r="TZE49" s="1520"/>
      <c r="TZF49" s="2681"/>
      <c r="TZG49" s="1520"/>
      <c r="TZH49" s="2681"/>
      <c r="TZI49" s="1520"/>
      <c r="TZJ49" s="2681"/>
      <c r="TZK49" s="1520"/>
      <c r="TZL49" s="2681"/>
      <c r="TZM49" s="1520"/>
      <c r="TZN49" s="2681"/>
      <c r="TZO49" s="1520"/>
      <c r="TZP49" s="2681"/>
      <c r="TZQ49" s="1520"/>
      <c r="TZR49" s="2681"/>
      <c r="TZS49" s="1520"/>
      <c r="TZT49" s="2681"/>
      <c r="TZU49" s="1520"/>
      <c r="TZV49" s="2681"/>
      <c r="TZW49" s="1520"/>
      <c r="TZX49" s="2681"/>
      <c r="TZY49" s="1520"/>
      <c r="TZZ49" s="2681"/>
      <c r="UAA49" s="1520"/>
      <c r="UAB49" s="2681"/>
      <c r="UAC49" s="1520"/>
      <c r="UAD49" s="2681"/>
      <c r="UAE49" s="1520"/>
      <c r="UAF49" s="2681"/>
      <c r="UAG49" s="1520"/>
      <c r="UAH49" s="2681"/>
      <c r="UAI49" s="1520"/>
      <c r="UAJ49" s="2681"/>
      <c r="UAK49" s="1520"/>
      <c r="UAL49" s="2681"/>
      <c r="UAM49" s="1520"/>
      <c r="UAN49" s="2681"/>
      <c r="UAO49" s="1520"/>
      <c r="UAP49" s="2681"/>
      <c r="UAQ49" s="1520"/>
      <c r="UAR49" s="2681"/>
      <c r="UAS49" s="1520"/>
      <c r="UAT49" s="2681"/>
      <c r="UAU49" s="1520"/>
      <c r="UAV49" s="2681"/>
      <c r="UAW49" s="1520"/>
      <c r="UAX49" s="2681"/>
      <c r="UAY49" s="1520"/>
      <c r="UAZ49" s="2681"/>
      <c r="UBA49" s="1520"/>
      <c r="UBB49" s="2681"/>
      <c r="UBC49" s="1520"/>
      <c r="UBD49" s="2681"/>
      <c r="UBE49" s="1520"/>
      <c r="UBF49" s="2681"/>
      <c r="UBG49" s="1520"/>
      <c r="UBH49" s="2681"/>
      <c r="UBI49" s="1520"/>
      <c r="UBJ49" s="2681"/>
      <c r="UBK49" s="1520"/>
      <c r="UBL49" s="2681"/>
      <c r="UBM49" s="1520"/>
      <c r="UBN49" s="2681"/>
      <c r="UBO49" s="1520"/>
      <c r="UBP49" s="2681"/>
      <c r="UBQ49" s="1520"/>
      <c r="UBR49" s="2681"/>
      <c r="UBS49" s="1520"/>
      <c r="UBT49" s="2681"/>
      <c r="UBU49" s="1520"/>
      <c r="UBV49" s="2681"/>
      <c r="UBW49" s="1520"/>
      <c r="UBX49" s="2681"/>
      <c r="UBY49" s="1520"/>
      <c r="UBZ49" s="2681"/>
      <c r="UCA49" s="1520"/>
      <c r="UCB49" s="2681"/>
      <c r="UCC49" s="1520"/>
      <c r="UCD49" s="2681"/>
      <c r="UCE49" s="1520"/>
      <c r="UCF49" s="2681"/>
      <c r="UCG49" s="1520"/>
      <c r="UCH49" s="2681"/>
      <c r="UCI49" s="1520"/>
      <c r="UCJ49" s="2681"/>
      <c r="UCK49" s="1520"/>
      <c r="UCL49" s="2681"/>
      <c r="UCM49" s="1520"/>
      <c r="UCN49" s="2681"/>
      <c r="UCO49" s="1520"/>
      <c r="UCP49" s="2681"/>
      <c r="UCQ49" s="1520"/>
      <c r="UCR49" s="2681"/>
      <c r="UCS49" s="1520"/>
      <c r="UCT49" s="2681"/>
      <c r="UCU49" s="1520"/>
      <c r="UCV49" s="2681"/>
      <c r="UCW49" s="1520"/>
      <c r="UCX49" s="2681"/>
      <c r="UCY49" s="1520"/>
      <c r="UCZ49" s="2681"/>
      <c r="UDA49" s="1520"/>
      <c r="UDB49" s="2681"/>
      <c r="UDC49" s="1520"/>
      <c r="UDD49" s="2681"/>
      <c r="UDE49" s="1520"/>
      <c r="UDF49" s="2681"/>
      <c r="UDG49" s="1520"/>
      <c r="UDH49" s="2681"/>
      <c r="UDI49" s="1520"/>
      <c r="UDJ49" s="2681"/>
      <c r="UDK49" s="1520"/>
      <c r="UDL49" s="2681"/>
      <c r="UDM49" s="1520"/>
      <c r="UDN49" s="2681"/>
      <c r="UDO49" s="1520"/>
      <c r="UDP49" s="2681"/>
      <c r="UDQ49" s="1520"/>
      <c r="UDR49" s="2681"/>
      <c r="UDS49" s="1520"/>
      <c r="UDT49" s="2681"/>
      <c r="UDU49" s="1520"/>
      <c r="UDV49" s="2681"/>
      <c r="UDW49" s="1520"/>
      <c r="UDX49" s="2681"/>
      <c r="UDY49" s="1520"/>
      <c r="UDZ49" s="2681"/>
      <c r="UEA49" s="1520"/>
      <c r="UEB49" s="2681"/>
      <c r="UEC49" s="1520"/>
      <c r="UED49" s="2681"/>
      <c r="UEE49" s="1520"/>
      <c r="UEF49" s="2681"/>
      <c r="UEG49" s="1520"/>
      <c r="UEH49" s="2681"/>
      <c r="UEI49" s="1520"/>
      <c r="UEJ49" s="2681"/>
      <c r="UEK49" s="1520"/>
      <c r="UEL49" s="2681"/>
      <c r="UEM49" s="1520"/>
      <c r="UEN49" s="2681"/>
      <c r="UEO49" s="1520"/>
      <c r="UEP49" s="2681"/>
      <c r="UEQ49" s="1520"/>
      <c r="UER49" s="2681"/>
      <c r="UES49" s="1520"/>
      <c r="UET49" s="2681"/>
      <c r="UEU49" s="1520"/>
      <c r="UEV49" s="2681"/>
      <c r="UEW49" s="1520"/>
      <c r="UEX49" s="2681"/>
      <c r="UEY49" s="1520"/>
      <c r="UEZ49" s="2681"/>
      <c r="UFA49" s="1520"/>
      <c r="UFB49" s="2681"/>
      <c r="UFC49" s="1520"/>
      <c r="UFD49" s="2681"/>
      <c r="UFE49" s="1520"/>
      <c r="UFF49" s="2681"/>
      <c r="UFG49" s="1520"/>
      <c r="UFH49" s="2681"/>
      <c r="UFI49" s="1520"/>
      <c r="UFJ49" s="2681"/>
      <c r="UFK49" s="1520"/>
      <c r="UFL49" s="2681"/>
      <c r="UFM49" s="1520"/>
      <c r="UFN49" s="2681"/>
      <c r="UFO49" s="1520"/>
      <c r="UFP49" s="2681"/>
      <c r="UFQ49" s="1520"/>
      <c r="UFR49" s="2681"/>
      <c r="UFS49" s="1520"/>
      <c r="UFT49" s="2681"/>
      <c r="UFU49" s="1520"/>
      <c r="UFV49" s="2681"/>
      <c r="UFW49" s="1520"/>
      <c r="UFX49" s="2681"/>
      <c r="UFY49" s="1520"/>
      <c r="UFZ49" s="2681"/>
      <c r="UGA49" s="1520"/>
      <c r="UGB49" s="2681"/>
      <c r="UGC49" s="1520"/>
      <c r="UGD49" s="2681"/>
      <c r="UGE49" s="1520"/>
      <c r="UGF49" s="2681"/>
      <c r="UGG49" s="1520"/>
      <c r="UGH49" s="2681"/>
      <c r="UGI49" s="1520"/>
      <c r="UGJ49" s="2681"/>
      <c r="UGK49" s="1520"/>
      <c r="UGL49" s="2681"/>
      <c r="UGM49" s="1520"/>
      <c r="UGN49" s="2681"/>
      <c r="UGO49" s="1520"/>
      <c r="UGP49" s="2681"/>
      <c r="UGQ49" s="1520"/>
      <c r="UGR49" s="2681"/>
      <c r="UGS49" s="1520"/>
      <c r="UGT49" s="2681"/>
      <c r="UGU49" s="1520"/>
      <c r="UGV49" s="2681"/>
      <c r="UGW49" s="1520"/>
      <c r="UGX49" s="2681"/>
      <c r="UGY49" s="1520"/>
      <c r="UGZ49" s="2681"/>
      <c r="UHA49" s="1520"/>
      <c r="UHB49" s="2681"/>
      <c r="UHC49" s="1520"/>
      <c r="UHD49" s="2681"/>
      <c r="UHE49" s="1520"/>
      <c r="UHF49" s="2681"/>
      <c r="UHG49" s="1520"/>
      <c r="UHH49" s="2681"/>
      <c r="UHI49" s="1520"/>
      <c r="UHJ49" s="2681"/>
      <c r="UHK49" s="1520"/>
      <c r="UHL49" s="2681"/>
      <c r="UHM49" s="1520"/>
      <c r="UHN49" s="2681"/>
      <c r="UHO49" s="1520"/>
      <c r="UHP49" s="2681"/>
      <c r="UHQ49" s="1520"/>
      <c r="UHR49" s="2681"/>
      <c r="UHS49" s="1520"/>
      <c r="UHT49" s="2681"/>
      <c r="UHU49" s="1520"/>
      <c r="UHV49" s="2681"/>
      <c r="UHW49" s="1520"/>
      <c r="UHX49" s="2681"/>
      <c r="UHY49" s="1520"/>
      <c r="UHZ49" s="2681"/>
      <c r="UIA49" s="1520"/>
      <c r="UIB49" s="2681"/>
      <c r="UIC49" s="1520"/>
      <c r="UID49" s="2681"/>
      <c r="UIE49" s="1520"/>
      <c r="UIF49" s="2681"/>
      <c r="UIG49" s="1520"/>
      <c r="UIH49" s="2681"/>
      <c r="UII49" s="1520"/>
      <c r="UIJ49" s="2681"/>
      <c r="UIK49" s="1520"/>
      <c r="UIL49" s="2681"/>
      <c r="UIM49" s="1520"/>
      <c r="UIN49" s="2681"/>
      <c r="UIO49" s="1520"/>
      <c r="UIP49" s="2681"/>
      <c r="UIQ49" s="1520"/>
      <c r="UIR49" s="2681"/>
      <c r="UIS49" s="1520"/>
      <c r="UIT49" s="2681"/>
      <c r="UIU49" s="1520"/>
      <c r="UIV49" s="2681"/>
      <c r="UIW49" s="1520"/>
      <c r="UIX49" s="2681"/>
      <c r="UIY49" s="1520"/>
      <c r="UIZ49" s="2681"/>
      <c r="UJA49" s="1520"/>
      <c r="UJB49" s="2681"/>
      <c r="UJC49" s="1520"/>
      <c r="UJD49" s="2681"/>
      <c r="UJE49" s="1520"/>
      <c r="UJF49" s="2681"/>
      <c r="UJG49" s="1520"/>
      <c r="UJH49" s="2681"/>
      <c r="UJI49" s="1520"/>
      <c r="UJJ49" s="2681"/>
      <c r="UJK49" s="1520"/>
      <c r="UJL49" s="2681"/>
      <c r="UJM49" s="1520"/>
      <c r="UJN49" s="2681"/>
      <c r="UJO49" s="1520"/>
      <c r="UJP49" s="2681"/>
      <c r="UJQ49" s="1520"/>
      <c r="UJR49" s="2681"/>
      <c r="UJS49" s="1520"/>
      <c r="UJT49" s="2681"/>
      <c r="UJU49" s="1520"/>
      <c r="UJV49" s="2681"/>
      <c r="UJW49" s="1520"/>
      <c r="UJX49" s="2681"/>
      <c r="UJY49" s="1520"/>
      <c r="UJZ49" s="2681"/>
      <c r="UKA49" s="1520"/>
      <c r="UKB49" s="2681"/>
      <c r="UKC49" s="1520"/>
      <c r="UKD49" s="2681"/>
      <c r="UKE49" s="1520"/>
      <c r="UKF49" s="2681"/>
      <c r="UKG49" s="1520"/>
      <c r="UKH49" s="2681"/>
      <c r="UKI49" s="1520"/>
      <c r="UKJ49" s="2681"/>
      <c r="UKK49" s="1520"/>
      <c r="UKL49" s="2681"/>
      <c r="UKM49" s="1520"/>
      <c r="UKN49" s="2681"/>
      <c r="UKO49" s="1520"/>
      <c r="UKP49" s="2681"/>
      <c r="UKQ49" s="1520"/>
      <c r="UKR49" s="2681"/>
      <c r="UKS49" s="1520"/>
      <c r="UKT49" s="2681"/>
      <c r="UKU49" s="1520"/>
      <c r="UKV49" s="2681"/>
      <c r="UKW49" s="1520"/>
      <c r="UKX49" s="2681"/>
      <c r="UKY49" s="1520"/>
      <c r="UKZ49" s="2681"/>
      <c r="ULA49" s="1520"/>
      <c r="ULB49" s="2681"/>
      <c r="ULC49" s="1520"/>
      <c r="ULD49" s="2681"/>
      <c r="ULE49" s="1520"/>
      <c r="ULF49" s="2681"/>
      <c r="ULG49" s="1520"/>
      <c r="ULH49" s="2681"/>
      <c r="ULI49" s="1520"/>
      <c r="ULJ49" s="2681"/>
      <c r="ULK49" s="1520"/>
      <c r="ULL49" s="2681"/>
      <c r="ULM49" s="1520"/>
      <c r="ULN49" s="2681"/>
      <c r="ULO49" s="1520"/>
      <c r="ULP49" s="2681"/>
      <c r="ULQ49" s="1520"/>
      <c r="ULR49" s="2681"/>
      <c r="ULS49" s="1520"/>
      <c r="ULT49" s="2681"/>
      <c r="ULU49" s="1520"/>
      <c r="ULV49" s="2681"/>
      <c r="ULW49" s="1520"/>
      <c r="ULX49" s="2681"/>
      <c r="ULY49" s="1520"/>
      <c r="ULZ49" s="2681"/>
      <c r="UMA49" s="1520"/>
      <c r="UMB49" s="2681"/>
      <c r="UMC49" s="1520"/>
      <c r="UMD49" s="2681"/>
      <c r="UME49" s="1520"/>
      <c r="UMF49" s="2681"/>
      <c r="UMG49" s="1520"/>
      <c r="UMH49" s="2681"/>
      <c r="UMI49" s="1520"/>
      <c r="UMJ49" s="2681"/>
      <c r="UMK49" s="1520"/>
      <c r="UML49" s="2681"/>
      <c r="UMM49" s="1520"/>
      <c r="UMN49" s="2681"/>
      <c r="UMO49" s="1520"/>
      <c r="UMP49" s="2681"/>
      <c r="UMQ49" s="1520"/>
      <c r="UMR49" s="2681"/>
      <c r="UMS49" s="1520"/>
      <c r="UMT49" s="2681"/>
      <c r="UMU49" s="1520"/>
      <c r="UMV49" s="2681"/>
      <c r="UMW49" s="1520"/>
      <c r="UMX49" s="2681"/>
      <c r="UMY49" s="1520"/>
      <c r="UMZ49" s="2681"/>
      <c r="UNA49" s="1520"/>
      <c r="UNB49" s="2681"/>
      <c r="UNC49" s="1520"/>
      <c r="UND49" s="2681"/>
      <c r="UNE49" s="1520"/>
      <c r="UNF49" s="2681"/>
      <c r="UNG49" s="1520"/>
      <c r="UNH49" s="2681"/>
      <c r="UNI49" s="1520"/>
      <c r="UNJ49" s="2681"/>
      <c r="UNK49" s="1520"/>
      <c r="UNL49" s="2681"/>
      <c r="UNM49" s="1520"/>
      <c r="UNN49" s="2681"/>
      <c r="UNO49" s="1520"/>
      <c r="UNP49" s="2681"/>
      <c r="UNQ49" s="1520"/>
      <c r="UNR49" s="2681"/>
      <c r="UNS49" s="1520"/>
      <c r="UNT49" s="2681"/>
      <c r="UNU49" s="1520"/>
      <c r="UNV49" s="2681"/>
      <c r="UNW49" s="1520"/>
      <c r="UNX49" s="2681"/>
      <c r="UNY49" s="1520"/>
      <c r="UNZ49" s="2681"/>
      <c r="UOA49" s="1520"/>
      <c r="UOB49" s="2681"/>
      <c r="UOC49" s="1520"/>
      <c r="UOD49" s="2681"/>
      <c r="UOE49" s="1520"/>
      <c r="UOF49" s="2681"/>
      <c r="UOG49" s="1520"/>
      <c r="UOH49" s="2681"/>
      <c r="UOI49" s="1520"/>
      <c r="UOJ49" s="2681"/>
      <c r="UOK49" s="1520"/>
      <c r="UOL49" s="2681"/>
      <c r="UOM49" s="1520"/>
      <c r="UON49" s="2681"/>
      <c r="UOO49" s="1520"/>
      <c r="UOP49" s="2681"/>
      <c r="UOQ49" s="1520"/>
      <c r="UOR49" s="2681"/>
      <c r="UOS49" s="1520"/>
      <c r="UOT49" s="2681"/>
      <c r="UOU49" s="1520"/>
      <c r="UOV49" s="2681"/>
      <c r="UOW49" s="1520"/>
      <c r="UOX49" s="2681"/>
      <c r="UOY49" s="1520"/>
      <c r="UOZ49" s="2681"/>
      <c r="UPA49" s="1520"/>
      <c r="UPB49" s="2681"/>
      <c r="UPC49" s="1520"/>
      <c r="UPD49" s="2681"/>
      <c r="UPE49" s="1520"/>
      <c r="UPF49" s="2681"/>
      <c r="UPG49" s="1520"/>
      <c r="UPH49" s="2681"/>
      <c r="UPI49" s="1520"/>
      <c r="UPJ49" s="2681"/>
      <c r="UPK49" s="1520"/>
      <c r="UPL49" s="2681"/>
      <c r="UPM49" s="1520"/>
      <c r="UPN49" s="2681"/>
      <c r="UPO49" s="1520"/>
      <c r="UPP49" s="2681"/>
      <c r="UPQ49" s="1520"/>
      <c r="UPR49" s="2681"/>
      <c r="UPS49" s="1520"/>
      <c r="UPT49" s="2681"/>
      <c r="UPU49" s="1520"/>
      <c r="UPV49" s="2681"/>
      <c r="UPW49" s="1520"/>
      <c r="UPX49" s="2681"/>
      <c r="UPY49" s="1520"/>
      <c r="UPZ49" s="2681"/>
      <c r="UQA49" s="1520"/>
      <c r="UQB49" s="2681"/>
      <c r="UQC49" s="1520"/>
      <c r="UQD49" s="2681"/>
      <c r="UQE49" s="1520"/>
      <c r="UQF49" s="2681"/>
      <c r="UQG49" s="1520"/>
      <c r="UQH49" s="2681"/>
      <c r="UQI49" s="1520"/>
      <c r="UQJ49" s="2681"/>
      <c r="UQK49" s="1520"/>
      <c r="UQL49" s="2681"/>
      <c r="UQM49" s="1520"/>
      <c r="UQN49" s="2681"/>
      <c r="UQO49" s="1520"/>
      <c r="UQP49" s="2681"/>
      <c r="UQQ49" s="1520"/>
      <c r="UQR49" s="2681"/>
      <c r="UQS49" s="1520"/>
      <c r="UQT49" s="2681"/>
      <c r="UQU49" s="1520"/>
      <c r="UQV49" s="2681"/>
      <c r="UQW49" s="1520"/>
      <c r="UQX49" s="2681"/>
      <c r="UQY49" s="1520"/>
      <c r="UQZ49" s="2681"/>
      <c r="URA49" s="1520"/>
      <c r="URB49" s="2681"/>
      <c r="URC49" s="1520"/>
      <c r="URD49" s="2681"/>
      <c r="URE49" s="1520"/>
      <c r="URF49" s="2681"/>
      <c r="URG49" s="1520"/>
      <c r="URH49" s="2681"/>
      <c r="URI49" s="1520"/>
      <c r="URJ49" s="2681"/>
      <c r="URK49" s="1520"/>
      <c r="URL49" s="2681"/>
      <c r="URM49" s="1520"/>
      <c r="URN49" s="2681"/>
      <c r="URO49" s="1520"/>
      <c r="URP49" s="2681"/>
      <c r="URQ49" s="1520"/>
      <c r="URR49" s="2681"/>
      <c r="URS49" s="1520"/>
      <c r="URT49" s="2681"/>
      <c r="URU49" s="1520"/>
      <c r="URV49" s="2681"/>
      <c r="URW49" s="1520"/>
      <c r="URX49" s="2681"/>
      <c r="URY49" s="1520"/>
      <c r="URZ49" s="2681"/>
      <c r="USA49" s="1520"/>
      <c r="USB49" s="2681"/>
      <c r="USC49" s="1520"/>
      <c r="USD49" s="2681"/>
      <c r="USE49" s="1520"/>
      <c r="USF49" s="2681"/>
      <c r="USG49" s="1520"/>
      <c r="USH49" s="2681"/>
      <c r="USI49" s="1520"/>
      <c r="USJ49" s="2681"/>
      <c r="USK49" s="1520"/>
      <c r="USL49" s="2681"/>
      <c r="USM49" s="1520"/>
      <c r="USN49" s="2681"/>
      <c r="USO49" s="1520"/>
      <c r="USP49" s="2681"/>
      <c r="USQ49" s="1520"/>
      <c r="USR49" s="2681"/>
      <c r="USS49" s="1520"/>
      <c r="UST49" s="2681"/>
      <c r="USU49" s="1520"/>
      <c r="USV49" s="2681"/>
      <c r="USW49" s="1520"/>
      <c r="USX49" s="2681"/>
      <c r="USY49" s="1520"/>
      <c r="USZ49" s="2681"/>
      <c r="UTA49" s="1520"/>
      <c r="UTB49" s="2681"/>
      <c r="UTC49" s="1520"/>
      <c r="UTD49" s="2681"/>
      <c r="UTE49" s="1520"/>
      <c r="UTF49" s="2681"/>
      <c r="UTG49" s="1520"/>
      <c r="UTH49" s="2681"/>
      <c r="UTI49" s="1520"/>
      <c r="UTJ49" s="2681"/>
      <c r="UTK49" s="1520"/>
      <c r="UTL49" s="2681"/>
      <c r="UTM49" s="1520"/>
      <c r="UTN49" s="2681"/>
      <c r="UTO49" s="1520"/>
      <c r="UTP49" s="2681"/>
      <c r="UTQ49" s="1520"/>
      <c r="UTR49" s="2681"/>
      <c r="UTS49" s="1520"/>
      <c r="UTT49" s="2681"/>
      <c r="UTU49" s="1520"/>
      <c r="UTV49" s="2681"/>
      <c r="UTW49" s="1520"/>
      <c r="UTX49" s="2681"/>
      <c r="UTY49" s="1520"/>
      <c r="UTZ49" s="2681"/>
      <c r="UUA49" s="1520"/>
      <c r="UUB49" s="2681"/>
      <c r="UUC49" s="1520"/>
      <c r="UUD49" s="2681"/>
      <c r="UUE49" s="1520"/>
      <c r="UUF49" s="2681"/>
      <c r="UUG49" s="1520"/>
      <c r="UUH49" s="2681"/>
      <c r="UUI49" s="1520"/>
      <c r="UUJ49" s="2681"/>
      <c r="UUK49" s="1520"/>
      <c r="UUL49" s="2681"/>
      <c r="UUM49" s="1520"/>
      <c r="UUN49" s="2681"/>
      <c r="UUO49" s="1520"/>
      <c r="UUP49" s="2681"/>
      <c r="UUQ49" s="1520"/>
      <c r="UUR49" s="2681"/>
      <c r="UUS49" s="1520"/>
      <c r="UUT49" s="2681"/>
      <c r="UUU49" s="1520"/>
      <c r="UUV49" s="2681"/>
      <c r="UUW49" s="1520"/>
      <c r="UUX49" s="2681"/>
      <c r="UUY49" s="1520"/>
      <c r="UUZ49" s="2681"/>
      <c r="UVA49" s="1520"/>
      <c r="UVB49" s="2681"/>
      <c r="UVC49" s="1520"/>
      <c r="UVD49" s="2681"/>
      <c r="UVE49" s="1520"/>
      <c r="UVF49" s="2681"/>
      <c r="UVG49" s="1520"/>
      <c r="UVH49" s="2681"/>
      <c r="UVI49" s="1520"/>
      <c r="UVJ49" s="2681"/>
      <c r="UVK49" s="1520"/>
      <c r="UVL49" s="2681"/>
      <c r="UVM49" s="1520"/>
      <c r="UVN49" s="2681"/>
      <c r="UVO49" s="1520"/>
      <c r="UVP49" s="2681"/>
      <c r="UVQ49" s="1520"/>
      <c r="UVR49" s="2681"/>
      <c r="UVS49" s="1520"/>
      <c r="UVT49" s="2681"/>
      <c r="UVU49" s="1520"/>
      <c r="UVV49" s="2681"/>
      <c r="UVW49" s="1520"/>
      <c r="UVX49" s="2681"/>
      <c r="UVY49" s="1520"/>
      <c r="UVZ49" s="2681"/>
      <c r="UWA49" s="1520"/>
      <c r="UWB49" s="2681"/>
      <c r="UWC49" s="1520"/>
      <c r="UWD49" s="2681"/>
      <c r="UWE49" s="1520"/>
      <c r="UWF49" s="2681"/>
      <c r="UWG49" s="1520"/>
      <c r="UWH49" s="2681"/>
      <c r="UWI49" s="1520"/>
      <c r="UWJ49" s="2681"/>
      <c r="UWK49" s="1520"/>
      <c r="UWL49" s="2681"/>
      <c r="UWM49" s="1520"/>
      <c r="UWN49" s="2681"/>
      <c r="UWO49" s="1520"/>
      <c r="UWP49" s="2681"/>
      <c r="UWQ49" s="1520"/>
      <c r="UWR49" s="2681"/>
      <c r="UWS49" s="1520"/>
      <c r="UWT49" s="2681"/>
      <c r="UWU49" s="1520"/>
      <c r="UWV49" s="2681"/>
      <c r="UWW49" s="1520"/>
      <c r="UWX49" s="2681"/>
      <c r="UWY49" s="1520"/>
      <c r="UWZ49" s="2681"/>
      <c r="UXA49" s="1520"/>
      <c r="UXB49" s="2681"/>
      <c r="UXC49" s="1520"/>
      <c r="UXD49" s="2681"/>
      <c r="UXE49" s="1520"/>
      <c r="UXF49" s="2681"/>
      <c r="UXG49" s="1520"/>
      <c r="UXH49" s="2681"/>
      <c r="UXI49" s="1520"/>
      <c r="UXJ49" s="2681"/>
      <c r="UXK49" s="1520"/>
      <c r="UXL49" s="2681"/>
      <c r="UXM49" s="1520"/>
      <c r="UXN49" s="2681"/>
      <c r="UXO49" s="1520"/>
      <c r="UXP49" s="2681"/>
      <c r="UXQ49" s="1520"/>
      <c r="UXR49" s="2681"/>
      <c r="UXS49" s="1520"/>
      <c r="UXT49" s="2681"/>
      <c r="UXU49" s="1520"/>
      <c r="UXV49" s="2681"/>
      <c r="UXW49" s="1520"/>
      <c r="UXX49" s="2681"/>
      <c r="UXY49" s="1520"/>
      <c r="UXZ49" s="2681"/>
      <c r="UYA49" s="1520"/>
      <c r="UYB49" s="2681"/>
      <c r="UYC49" s="1520"/>
      <c r="UYD49" s="2681"/>
      <c r="UYE49" s="1520"/>
      <c r="UYF49" s="2681"/>
      <c r="UYG49" s="1520"/>
      <c r="UYH49" s="2681"/>
      <c r="UYI49" s="1520"/>
      <c r="UYJ49" s="2681"/>
      <c r="UYK49" s="1520"/>
      <c r="UYL49" s="2681"/>
      <c r="UYM49" s="1520"/>
      <c r="UYN49" s="2681"/>
      <c r="UYO49" s="1520"/>
      <c r="UYP49" s="2681"/>
      <c r="UYQ49" s="1520"/>
      <c r="UYR49" s="2681"/>
      <c r="UYS49" s="1520"/>
      <c r="UYT49" s="2681"/>
      <c r="UYU49" s="1520"/>
      <c r="UYV49" s="2681"/>
      <c r="UYW49" s="1520"/>
      <c r="UYX49" s="2681"/>
      <c r="UYY49" s="1520"/>
      <c r="UYZ49" s="2681"/>
      <c r="UZA49" s="1520"/>
      <c r="UZB49" s="2681"/>
      <c r="UZC49" s="1520"/>
      <c r="UZD49" s="2681"/>
      <c r="UZE49" s="1520"/>
      <c r="UZF49" s="2681"/>
      <c r="UZG49" s="1520"/>
      <c r="UZH49" s="2681"/>
      <c r="UZI49" s="1520"/>
      <c r="UZJ49" s="2681"/>
      <c r="UZK49" s="1520"/>
      <c r="UZL49" s="2681"/>
      <c r="UZM49" s="1520"/>
      <c r="UZN49" s="2681"/>
      <c r="UZO49" s="1520"/>
      <c r="UZP49" s="2681"/>
      <c r="UZQ49" s="1520"/>
      <c r="UZR49" s="2681"/>
      <c r="UZS49" s="1520"/>
      <c r="UZT49" s="2681"/>
      <c r="UZU49" s="1520"/>
      <c r="UZV49" s="2681"/>
      <c r="UZW49" s="1520"/>
      <c r="UZX49" s="2681"/>
      <c r="UZY49" s="1520"/>
      <c r="UZZ49" s="2681"/>
      <c r="VAA49" s="1520"/>
      <c r="VAB49" s="2681"/>
      <c r="VAC49" s="1520"/>
      <c r="VAD49" s="2681"/>
      <c r="VAE49" s="1520"/>
      <c r="VAF49" s="2681"/>
      <c r="VAG49" s="1520"/>
      <c r="VAH49" s="2681"/>
      <c r="VAI49" s="1520"/>
      <c r="VAJ49" s="2681"/>
      <c r="VAK49" s="1520"/>
      <c r="VAL49" s="2681"/>
      <c r="VAM49" s="1520"/>
      <c r="VAN49" s="2681"/>
      <c r="VAO49" s="1520"/>
      <c r="VAP49" s="2681"/>
      <c r="VAQ49" s="1520"/>
      <c r="VAR49" s="2681"/>
      <c r="VAS49" s="1520"/>
      <c r="VAT49" s="2681"/>
      <c r="VAU49" s="1520"/>
      <c r="VAV49" s="2681"/>
      <c r="VAW49" s="1520"/>
      <c r="VAX49" s="2681"/>
      <c r="VAY49" s="1520"/>
      <c r="VAZ49" s="2681"/>
      <c r="VBA49" s="1520"/>
      <c r="VBB49" s="2681"/>
      <c r="VBC49" s="1520"/>
      <c r="VBD49" s="2681"/>
      <c r="VBE49" s="1520"/>
      <c r="VBF49" s="2681"/>
      <c r="VBG49" s="1520"/>
      <c r="VBH49" s="2681"/>
      <c r="VBI49" s="1520"/>
      <c r="VBJ49" s="2681"/>
      <c r="VBK49" s="1520"/>
      <c r="VBL49" s="2681"/>
      <c r="VBM49" s="1520"/>
      <c r="VBN49" s="2681"/>
      <c r="VBO49" s="1520"/>
      <c r="VBP49" s="2681"/>
      <c r="VBQ49" s="1520"/>
      <c r="VBR49" s="2681"/>
      <c r="VBS49" s="1520"/>
      <c r="VBT49" s="2681"/>
      <c r="VBU49" s="1520"/>
      <c r="VBV49" s="2681"/>
      <c r="VBW49" s="1520"/>
      <c r="VBX49" s="2681"/>
      <c r="VBY49" s="1520"/>
      <c r="VBZ49" s="2681"/>
      <c r="VCA49" s="1520"/>
      <c r="VCB49" s="2681"/>
      <c r="VCC49" s="1520"/>
      <c r="VCD49" s="2681"/>
      <c r="VCE49" s="1520"/>
      <c r="VCF49" s="2681"/>
      <c r="VCG49" s="1520"/>
      <c r="VCH49" s="2681"/>
      <c r="VCI49" s="1520"/>
      <c r="VCJ49" s="2681"/>
      <c r="VCK49" s="1520"/>
      <c r="VCL49" s="2681"/>
      <c r="VCM49" s="1520"/>
      <c r="VCN49" s="2681"/>
      <c r="VCO49" s="1520"/>
      <c r="VCP49" s="2681"/>
      <c r="VCQ49" s="1520"/>
      <c r="VCR49" s="2681"/>
      <c r="VCS49" s="1520"/>
      <c r="VCT49" s="2681"/>
      <c r="VCU49" s="1520"/>
      <c r="VCV49" s="2681"/>
      <c r="VCW49" s="1520"/>
      <c r="VCX49" s="2681"/>
      <c r="VCY49" s="1520"/>
      <c r="VCZ49" s="2681"/>
      <c r="VDA49" s="1520"/>
      <c r="VDB49" s="2681"/>
      <c r="VDC49" s="1520"/>
      <c r="VDD49" s="2681"/>
      <c r="VDE49" s="1520"/>
      <c r="VDF49" s="2681"/>
      <c r="VDG49" s="1520"/>
      <c r="VDH49" s="2681"/>
      <c r="VDI49" s="1520"/>
      <c r="VDJ49" s="2681"/>
      <c r="VDK49" s="1520"/>
      <c r="VDL49" s="2681"/>
      <c r="VDM49" s="1520"/>
      <c r="VDN49" s="2681"/>
      <c r="VDO49" s="1520"/>
      <c r="VDP49" s="2681"/>
      <c r="VDQ49" s="1520"/>
      <c r="VDR49" s="2681"/>
      <c r="VDS49" s="1520"/>
      <c r="VDT49" s="2681"/>
      <c r="VDU49" s="1520"/>
      <c r="VDV49" s="2681"/>
      <c r="VDW49" s="1520"/>
      <c r="VDX49" s="2681"/>
      <c r="VDY49" s="1520"/>
      <c r="VDZ49" s="2681"/>
      <c r="VEA49" s="1520"/>
      <c r="VEB49" s="2681"/>
      <c r="VEC49" s="1520"/>
      <c r="VED49" s="2681"/>
      <c r="VEE49" s="1520"/>
      <c r="VEF49" s="2681"/>
      <c r="VEG49" s="1520"/>
      <c r="VEH49" s="2681"/>
      <c r="VEI49" s="1520"/>
      <c r="VEJ49" s="2681"/>
      <c r="VEK49" s="1520"/>
      <c r="VEL49" s="2681"/>
      <c r="VEM49" s="1520"/>
      <c r="VEN49" s="2681"/>
      <c r="VEO49" s="1520"/>
      <c r="VEP49" s="2681"/>
      <c r="VEQ49" s="1520"/>
      <c r="VER49" s="2681"/>
      <c r="VES49" s="1520"/>
      <c r="VET49" s="2681"/>
      <c r="VEU49" s="1520"/>
      <c r="VEV49" s="2681"/>
      <c r="VEW49" s="1520"/>
      <c r="VEX49" s="2681"/>
      <c r="VEY49" s="1520"/>
      <c r="VEZ49" s="2681"/>
      <c r="VFA49" s="1520"/>
      <c r="VFB49" s="2681"/>
      <c r="VFC49" s="1520"/>
      <c r="VFD49" s="2681"/>
      <c r="VFE49" s="1520"/>
      <c r="VFF49" s="2681"/>
      <c r="VFG49" s="1520"/>
      <c r="VFH49" s="2681"/>
      <c r="VFI49" s="1520"/>
      <c r="VFJ49" s="2681"/>
      <c r="VFK49" s="1520"/>
      <c r="VFL49" s="2681"/>
      <c r="VFM49" s="1520"/>
      <c r="VFN49" s="2681"/>
      <c r="VFO49" s="1520"/>
      <c r="VFP49" s="2681"/>
      <c r="VFQ49" s="1520"/>
      <c r="VFR49" s="2681"/>
      <c r="VFS49" s="1520"/>
      <c r="VFT49" s="2681"/>
      <c r="VFU49" s="1520"/>
      <c r="VFV49" s="2681"/>
      <c r="VFW49" s="1520"/>
      <c r="VFX49" s="2681"/>
      <c r="VFY49" s="1520"/>
      <c r="VFZ49" s="2681"/>
      <c r="VGA49" s="1520"/>
      <c r="VGB49" s="2681"/>
      <c r="VGC49" s="1520"/>
      <c r="VGD49" s="2681"/>
      <c r="VGE49" s="1520"/>
      <c r="VGF49" s="2681"/>
      <c r="VGG49" s="1520"/>
      <c r="VGH49" s="2681"/>
      <c r="VGI49" s="1520"/>
      <c r="VGJ49" s="2681"/>
      <c r="VGK49" s="1520"/>
      <c r="VGL49" s="2681"/>
      <c r="VGM49" s="1520"/>
      <c r="VGN49" s="2681"/>
      <c r="VGO49" s="1520"/>
      <c r="VGP49" s="2681"/>
      <c r="VGQ49" s="1520"/>
      <c r="VGR49" s="2681"/>
      <c r="VGS49" s="1520"/>
      <c r="VGT49" s="2681"/>
      <c r="VGU49" s="1520"/>
      <c r="VGV49" s="2681"/>
      <c r="VGW49" s="1520"/>
      <c r="VGX49" s="2681"/>
      <c r="VGY49" s="1520"/>
      <c r="VGZ49" s="2681"/>
      <c r="VHA49" s="1520"/>
      <c r="VHB49" s="2681"/>
      <c r="VHC49" s="1520"/>
      <c r="VHD49" s="2681"/>
      <c r="VHE49" s="1520"/>
      <c r="VHF49" s="2681"/>
      <c r="VHG49" s="1520"/>
      <c r="VHH49" s="2681"/>
      <c r="VHI49" s="1520"/>
      <c r="VHJ49" s="2681"/>
      <c r="VHK49" s="1520"/>
      <c r="VHL49" s="2681"/>
      <c r="VHM49" s="1520"/>
      <c r="VHN49" s="2681"/>
      <c r="VHO49" s="1520"/>
      <c r="VHP49" s="2681"/>
      <c r="VHQ49" s="1520"/>
      <c r="VHR49" s="2681"/>
      <c r="VHS49" s="1520"/>
      <c r="VHT49" s="2681"/>
      <c r="VHU49" s="1520"/>
      <c r="VHV49" s="2681"/>
      <c r="VHW49" s="1520"/>
      <c r="VHX49" s="2681"/>
      <c r="VHY49" s="1520"/>
      <c r="VHZ49" s="2681"/>
      <c r="VIA49" s="1520"/>
      <c r="VIB49" s="2681"/>
      <c r="VIC49" s="1520"/>
      <c r="VID49" s="2681"/>
      <c r="VIE49" s="1520"/>
      <c r="VIF49" s="2681"/>
      <c r="VIG49" s="1520"/>
      <c r="VIH49" s="2681"/>
      <c r="VII49" s="1520"/>
      <c r="VIJ49" s="2681"/>
      <c r="VIK49" s="1520"/>
      <c r="VIL49" s="2681"/>
      <c r="VIM49" s="1520"/>
      <c r="VIN49" s="2681"/>
      <c r="VIO49" s="1520"/>
      <c r="VIP49" s="2681"/>
      <c r="VIQ49" s="1520"/>
      <c r="VIR49" s="2681"/>
      <c r="VIS49" s="1520"/>
      <c r="VIT49" s="2681"/>
      <c r="VIU49" s="1520"/>
      <c r="VIV49" s="2681"/>
      <c r="VIW49" s="1520"/>
      <c r="VIX49" s="2681"/>
      <c r="VIY49" s="1520"/>
      <c r="VIZ49" s="2681"/>
      <c r="VJA49" s="1520"/>
      <c r="VJB49" s="2681"/>
      <c r="VJC49" s="1520"/>
      <c r="VJD49" s="2681"/>
      <c r="VJE49" s="1520"/>
      <c r="VJF49" s="2681"/>
      <c r="VJG49" s="1520"/>
      <c r="VJH49" s="2681"/>
      <c r="VJI49" s="1520"/>
      <c r="VJJ49" s="2681"/>
      <c r="VJK49" s="1520"/>
      <c r="VJL49" s="2681"/>
      <c r="VJM49" s="1520"/>
      <c r="VJN49" s="2681"/>
      <c r="VJO49" s="1520"/>
      <c r="VJP49" s="2681"/>
      <c r="VJQ49" s="1520"/>
      <c r="VJR49" s="2681"/>
      <c r="VJS49" s="1520"/>
      <c r="VJT49" s="2681"/>
      <c r="VJU49" s="1520"/>
      <c r="VJV49" s="2681"/>
      <c r="VJW49" s="1520"/>
      <c r="VJX49" s="2681"/>
      <c r="VJY49" s="1520"/>
      <c r="VJZ49" s="2681"/>
      <c r="VKA49" s="1520"/>
      <c r="VKB49" s="2681"/>
      <c r="VKC49" s="1520"/>
      <c r="VKD49" s="2681"/>
      <c r="VKE49" s="1520"/>
      <c r="VKF49" s="2681"/>
      <c r="VKG49" s="1520"/>
      <c r="VKH49" s="2681"/>
      <c r="VKI49" s="1520"/>
      <c r="VKJ49" s="2681"/>
      <c r="VKK49" s="1520"/>
      <c r="VKL49" s="2681"/>
      <c r="VKM49" s="1520"/>
      <c r="VKN49" s="2681"/>
      <c r="VKO49" s="1520"/>
      <c r="VKP49" s="2681"/>
      <c r="VKQ49" s="1520"/>
      <c r="VKR49" s="2681"/>
      <c r="VKS49" s="1520"/>
      <c r="VKT49" s="2681"/>
      <c r="VKU49" s="1520"/>
      <c r="VKV49" s="2681"/>
      <c r="VKW49" s="1520"/>
      <c r="VKX49" s="2681"/>
      <c r="VKY49" s="1520"/>
      <c r="VKZ49" s="2681"/>
      <c r="VLA49" s="1520"/>
      <c r="VLB49" s="2681"/>
      <c r="VLC49" s="1520"/>
      <c r="VLD49" s="2681"/>
      <c r="VLE49" s="1520"/>
      <c r="VLF49" s="2681"/>
      <c r="VLG49" s="1520"/>
      <c r="VLH49" s="2681"/>
      <c r="VLI49" s="1520"/>
      <c r="VLJ49" s="2681"/>
      <c r="VLK49" s="1520"/>
      <c r="VLL49" s="2681"/>
      <c r="VLM49" s="1520"/>
      <c r="VLN49" s="2681"/>
      <c r="VLO49" s="1520"/>
      <c r="VLP49" s="2681"/>
      <c r="VLQ49" s="1520"/>
      <c r="VLR49" s="2681"/>
      <c r="VLS49" s="1520"/>
      <c r="VLT49" s="2681"/>
      <c r="VLU49" s="1520"/>
      <c r="VLV49" s="2681"/>
      <c r="VLW49" s="1520"/>
      <c r="VLX49" s="2681"/>
      <c r="VLY49" s="1520"/>
      <c r="VLZ49" s="2681"/>
      <c r="VMA49" s="1520"/>
      <c r="VMB49" s="2681"/>
      <c r="VMC49" s="1520"/>
      <c r="VMD49" s="2681"/>
      <c r="VME49" s="1520"/>
      <c r="VMF49" s="2681"/>
      <c r="VMG49" s="1520"/>
      <c r="VMH49" s="2681"/>
      <c r="VMI49" s="1520"/>
      <c r="VMJ49" s="2681"/>
      <c r="VMK49" s="1520"/>
      <c r="VML49" s="2681"/>
      <c r="VMM49" s="1520"/>
      <c r="VMN49" s="2681"/>
      <c r="VMO49" s="1520"/>
      <c r="VMP49" s="2681"/>
      <c r="VMQ49" s="1520"/>
      <c r="VMR49" s="2681"/>
      <c r="VMS49" s="1520"/>
      <c r="VMT49" s="2681"/>
      <c r="VMU49" s="1520"/>
      <c r="VMV49" s="2681"/>
      <c r="VMW49" s="1520"/>
      <c r="VMX49" s="2681"/>
      <c r="VMY49" s="1520"/>
      <c r="VMZ49" s="2681"/>
      <c r="VNA49" s="1520"/>
      <c r="VNB49" s="2681"/>
      <c r="VNC49" s="1520"/>
      <c r="VND49" s="2681"/>
      <c r="VNE49" s="1520"/>
      <c r="VNF49" s="2681"/>
      <c r="VNG49" s="1520"/>
      <c r="VNH49" s="2681"/>
      <c r="VNI49" s="1520"/>
      <c r="VNJ49" s="2681"/>
      <c r="VNK49" s="1520"/>
      <c r="VNL49" s="2681"/>
      <c r="VNM49" s="1520"/>
      <c r="VNN49" s="2681"/>
      <c r="VNO49" s="1520"/>
      <c r="VNP49" s="2681"/>
      <c r="VNQ49" s="1520"/>
      <c r="VNR49" s="2681"/>
      <c r="VNS49" s="1520"/>
      <c r="VNT49" s="2681"/>
      <c r="VNU49" s="1520"/>
      <c r="VNV49" s="2681"/>
      <c r="VNW49" s="1520"/>
      <c r="VNX49" s="2681"/>
      <c r="VNY49" s="1520"/>
      <c r="VNZ49" s="2681"/>
      <c r="VOA49" s="1520"/>
      <c r="VOB49" s="2681"/>
      <c r="VOC49" s="1520"/>
      <c r="VOD49" s="2681"/>
      <c r="VOE49" s="1520"/>
      <c r="VOF49" s="2681"/>
      <c r="VOG49" s="1520"/>
      <c r="VOH49" s="2681"/>
      <c r="VOI49" s="1520"/>
      <c r="VOJ49" s="2681"/>
      <c r="VOK49" s="1520"/>
      <c r="VOL49" s="2681"/>
      <c r="VOM49" s="1520"/>
      <c r="VON49" s="2681"/>
      <c r="VOO49" s="1520"/>
      <c r="VOP49" s="2681"/>
      <c r="VOQ49" s="1520"/>
      <c r="VOR49" s="2681"/>
      <c r="VOS49" s="1520"/>
      <c r="VOT49" s="2681"/>
      <c r="VOU49" s="1520"/>
      <c r="VOV49" s="2681"/>
      <c r="VOW49" s="1520"/>
      <c r="VOX49" s="2681"/>
      <c r="VOY49" s="1520"/>
      <c r="VOZ49" s="2681"/>
      <c r="VPA49" s="1520"/>
      <c r="VPB49" s="2681"/>
      <c r="VPC49" s="1520"/>
      <c r="VPD49" s="2681"/>
      <c r="VPE49" s="1520"/>
      <c r="VPF49" s="2681"/>
      <c r="VPG49" s="1520"/>
      <c r="VPH49" s="2681"/>
      <c r="VPI49" s="1520"/>
      <c r="VPJ49" s="2681"/>
      <c r="VPK49" s="1520"/>
      <c r="VPL49" s="2681"/>
      <c r="VPM49" s="1520"/>
      <c r="VPN49" s="2681"/>
      <c r="VPO49" s="1520"/>
      <c r="VPP49" s="2681"/>
      <c r="VPQ49" s="1520"/>
      <c r="VPR49" s="2681"/>
      <c r="VPS49" s="1520"/>
      <c r="VPT49" s="2681"/>
      <c r="VPU49" s="1520"/>
      <c r="VPV49" s="2681"/>
      <c r="VPW49" s="1520"/>
      <c r="VPX49" s="2681"/>
      <c r="VPY49" s="1520"/>
      <c r="VPZ49" s="2681"/>
      <c r="VQA49" s="1520"/>
      <c r="VQB49" s="2681"/>
      <c r="VQC49" s="1520"/>
      <c r="VQD49" s="2681"/>
      <c r="VQE49" s="1520"/>
      <c r="VQF49" s="2681"/>
      <c r="VQG49" s="1520"/>
      <c r="VQH49" s="2681"/>
      <c r="VQI49" s="1520"/>
      <c r="VQJ49" s="2681"/>
      <c r="VQK49" s="1520"/>
      <c r="VQL49" s="2681"/>
      <c r="VQM49" s="1520"/>
      <c r="VQN49" s="2681"/>
      <c r="VQO49" s="1520"/>
      <c r="VQP49" s="2681"/>
      <c r="VQQ49" s="1520"/>
      <c r="VQR49" s="2681"/>
      <c r="VQS49" s="1520"/>
      <c r="VQT49" s="2681"/>
      <c r="VQU49" s="1520"/>
      <c r="VQV49" s="2681"/>
      <c r="VQW49" s="1520"/>
      <c r="VQX49" s="2681"/>
      <c r="VQY49" s="1520"/>
      <c r="VQZ49" s="2681"/>
      <c r="VRA49" s="1520"/>
      <c r="VRB49" s="2681"/>
      <c r="VRC49" s="1520"/>
      <c r="VRD49" s="2681"/>
      <c r="VRE49" s="1520"/>
      <c r="VRF49" s="2681"/>
      <c r="VRG49" s="1520"/>
      <c r="VRH49" s="2681"/>
      <c r="VRI49" s="1520"/>
      <c r="VRJ49" s="2681"/>
      <c r="VRK49" s="1520"/>
      <c r="VRL49" s="2681"/>
      <c r="VRM49" s="1520"/>
      <c r="VRN49" s="2681"/>
      <c r="VRO49" s="1520"/>
      <c r="VRP49" s="2681"/>
      <c r="VRQ49" s="1520"/>
      <c r="VRR49" s="2681"/>
      <c r="VRS49" s="1520"/>
      <c r="VRT49" s="2681"/>
      <c r="VRU49" s="1520"/>
      <c r="VRV49" s="2681"/>
      <c r="VRW49" s="1520"/>
      <c r="VRX49" s="2681"/>
      <c r="VRY49" s="1520"/>
      <c r="VRZ49" s="2681"/>
      <c r="VSA49" s="1520"/>
      <c r="VSB49" s="2681"/>
      <c r="VSC49" s="1520"/>
      <c r="VSD49" s="2681"/>
      <c r="VSE49" s="1520"/>
      <c r="VSF49" s="2681"/>
      <c r="VSG49" s="1520"/>
      <c r="VSH49" s="2681"/>
      <c r="VSI49" s="1520"/>
      <c r="VSJ49" s="2681"/>
      <c r="VSK49" s="1520"/>
      <c r="VSL49" s="2681"/>
      <c r="VSM49" s="1520"/>
      <c r="VSN49" s="2681"/>
      <c r="VSO49" s="1520"/>
      <c r="VSP49" s="2681"/>
      <c r="VSQ49" s="1520"/>
      <c r="VSR49" s="2681"/>
      <c r="VSS49" s="1520"/>
      <c r="VST49" s="2681"/>
      <c r="VSU49" s="1520"/>
      <c r="VSV49" s="2681"/>
      <c r="VSW49" s="1520"/>
      <c r="VSX49" s="2681"/>
      <c r="VSY49" s="1520"/>
      <c r="VSZ49" s="2681"/>
      <c r="VTA49" s="1520"/>
      <c r="VTB49" s="2681"/>
      <c r="VTC49" s="1520"/>
      <c r="VTD49" s="2681"/>
      <c r="VTE49" s="1520"/>
      <c r="VTF49" s="2681"/>
      <c r="VTG49" s="1520"/>
      <c r="VTH49" s="2681"/>
      <c r="VTI49" s="1520"/>
      <c r="VTJ49" s="2681"/>
      <c r="VTK49" s="1520"/>
      <c r="VTL49" s="2681"/>
      <c r="VTM49" s="1520"/>
      <c r="VTN49" s="2681"/>
      <c r="VTO49" s="1520"/>
      <c r="VTP49" s="2681"/>
      <c r="VTQ49" s="1520"/>
      <c r="VTR49" s="2681"/>
      <c r="VTS49" s="1520"/>
      <c r="VTT49" s="2681"/>
      <c r="VTU49" s="1520"/>
      <c r="VTV49" s="2681"/>
      <c r="VTW49" s="1520"/>
      <c r="VTX49" s="2681"/>
      <c r="VTY49" s="1520"/>
      <c r="VTZ49" s="2681"/>
      <c r="VUA49" s="1520"/>
      <c r="VUB49" s="2681"/>
      <c r="VUC49" s="1520"/>
      <c r="VUD49" s="2681"/>
      <c r="VUE49" s="1520"/>
      <c r="VUF49" s="2681"/>
      <c r="VUG49" s="1520"/>
      <c r="VUH49" s="2681"/>
      <c r="VUI49" s="1520"/>
      <c r="VUJ49" s="2681"/>
      <c r="VUK49" s="1520"/>
      <c r="VUL49" s="2681"/>
      <c r="VUM49" s="1520"/>
      <c r="VUN49" s="2681"/>
      <c r="VUO49" s="1520"/>
      <c r="VUP49" s="2681"/>
      <c r="VUQ49" s="1520"/>
      <c r="VUR49" s="2681"/>
      <c r="VUS49" s="1520"/>
      <c r="VUT49" s="2681"/>
      <c r="VUU49" s="1520"/>
      <c r="VUV49" s="2681"/>
      <c r="VUW49" s="1520"/>
      <c r="VUX49" s="2681"/>
      <c r="VUY49" s="1520"/>
      <c r="VUZ49" s="2681"/>
      <c r="VVA49" s="1520"/>
      <c r="VVB49" s="2681"/>
      <c r="VVC49" s="1520"/>
      <c r="VVD49" s="2681"/>
      <c r="VVE49" s="1520"/>
      <c r="VVF49" s="2681"/>
      <c r="VVG49" s="1520"/>
      <c r="VVH49" s="2681"/>
      <c r="VVI49" s="1520"/>
      <c r="VVJ49" s="2681"/>
      <c r="VVK49" s="1520"/>
      <c r="VVL49" s="2681"/>
      <c r="VVM49" s="1520"/>
      <c r="VVN49" s="2681"/>
      <c r="VVO49" s="1520"/>
      <c r="VVP49" s="2681"/>
      <c r="VVQ49" s="1520"/>
      <c r="VVR49" s="2681"/>
      <c r="VVS49" s="1520"/>
      <c r="VVT49" s="2681"/>
      <c r="VVU49" s="1520"/>
      <c r="VVV49" s="2681"/>
      <c r="VVW49" s="1520"/>
      <c r="VVX49" s="2681"/>
      <c r="VVY49" s="1520"/>
      <c r="VVZ49" s="2681"/>
      <c r="VWA49" s="1520"/>
      <c r="VWB49" s="2681"/>
      <c r="VWC49" s="1520"/>
      <c r="VWD49" s="2681"/>
      <c r="VWE49" s="1520"/>
      <c r="VWF49" s="2681"/>
      <c r="VWG49" s="1520"/>
      <c r="VWH49" s="2681"/>
      <c r="VWI49" s="1520"/>
      <c r="VWJ49" s="2681"/>
      <c r="VWK49" s="1520"/>
      <c r="VWL49" s="2681"/>
      <c r="VWM49" s="1520"/>
      <c r="VWN49" s="2681"/>
      <c r="VWO49" s="1520"/>
      <c r="VWP49" s="2681"/>
      <c r="VWQ49" s="1520"/>
      <c r="VWR49" s="2681"/>
      <c r="VWS49" s="1520"/>
      <c r="VWT49" s="2681"/>
      <c r="VWU49" s="1520"/>
      <c r="VWV49" s="2681"/>
      <c r="VWW49" s="1520"/>
      <c r="VWX49" s="2681"/>
      <c r="VWY49" s="1520"/>
      <c r="VWZ49" s="2681"/>
      <c r="VXA49" s="1520"/>
      <c r="VXB49" s="2681"/>
      <c r="VXC49" s="1520"/>
      <c r="VXD49" s="2681"/>
      <c r="VXE49" s="1520"/>
      <c r="VXF49" s="2681"/>
      <c r="VXG49" s="1520"/>
      <c r="VXH49" s="2681"/>
      <c r="VXI49" s="1520"/>
      <c r="VXJ49" s="2681"/>
      <c r="VXK49" s="1520"/>
      <c r="VXL49" s="2681"/>
      <c r="VXM49" s="1520"/>
      <c r="VXN49" s="2681"/>
      <c r="VXO49" s="1520"/>
      <c r="VXP49" s="2681"/>
      <c r="VXQ49" s="1520"/>
      <c r="VXR49" s="2681"/>
      <c r="VXS49" s="1520"/>
      <c r="VXT49" s="2681"/>
      <c r="VXU49" s="1520"/>
      <c r="VXV49" s="2681"/>
      <c r="VXW49" s="1520"/>
      <c r="VXX49" s="2681"/>
      <c r="VXY49" s="1520"/>
      <c r="VXZ49" s="2681"/>
      <c r="VYA49" s="1520"/>
      <c r="VYB49" s="2681"/>
      <c r="VYC49" s="1520"/>
      <c r="VYD49" s="2681"/>
      <c r="VYE49" s="1520"/>
      <c r="VYF49" s="2681"/>
      <c r="VYG49" s="1520"/>
      <c r="VYH49" s="2681"/>
      <c r="VYI49" s="1520"/>
      <c r="VYJ49" s="2681"/>
      <c r="VYK49" s="1520"/>
      <c r="VYL49" s="2681"/>
      <c r="VYM49" s="1520"/>
      <c r="VYN49" s="2681"/>
      <c r="VYO49" s="1520"/>
      <c r="VYP49" s="2681"/>
      <c r="VYQ49" s="1520"/>
      <c r="VYR49" s="2681"/>
      <c r="VYS49" s="1520"/>
      <c r="VYT49" s="2681"/>
      <c r="VYU49" s="1520"/>
      <c r="VYV49" s="2681"/>
      <c r="VYW49" s="1520"/>
      <c r="VYX49" s="2681"/>
      <c r="VYY49" s="1520"/>
      <c r="VYZ49" s="2681"/>
      <c r="VZA49" s="1520"/>
      <c r="VZB49" s="2681"/>
      <c r="VZC49" s="1520"/>
      <c r="VZD49" s="2681"/>
      <c r="VZE49" s="1520"/>
      <c r="VZF49" s="2681"/>
      <c r="VZG49" s="1520"/>
      <c r="VZH49" s="2681"/>
      <c r="VZI49" s="1520"/>
      <c r="VZJ49" s="2681"/>
      <c r="VZK49" s="1520"/>
      <c r="VZL49" s="2681"/>
      <c r="VZM49" s="1520"/>
      <c r="VZN49" s="2681"/>
      <c r="VZO49" s="1520"/>
      <c r="VZP49" s="2681"/>
      <c r="VZQ49" s="1520"/>
      <c r="VZR49" s="2681"/>
      <c r="VZS49" s="1520"/>
      <c r="VZT49" s="2681"/>
      <c r="VZU49" s="1520"/>
      <c r="VZV49" s="2681"/>
      <c r="VZW49" s="1520"/>
      <c r="VZX49" s="2681"/>
      <c r="VZY49" s="1520"/>
      <c r="VZZ49" s="2681"/>
      <c r="WAA49" s="1520"/>
      <c r="WAB49" s="2681"/>
      <c r="WAC49" s="1520"/>
      <c r="WAD49" s="2681"/>
      <c r="WAE49" s="1520"/>
      <c r="WAF49" s="2681"/>
      <c r="WAG49" s="1520"/>
      <c r="WAH49" s="2681"/>
      <c r="WAI49" s="1520"/>
      <c r="WAJ49" s="2681"/>
      <c r="WAK49" s="1520"/>
      <c r="WAL49" s="2681"/>
      <c r="WAM49" s="1520"/>
      <c r="WAN49" s="2681"/>
      <c r="WAO49" s="1520"/>
      <c r="WAP49" s="2681"/>
      <c r="WAQ49" s="1520"/>
      <c r="WAR49" s="2681"/>
      <c r="WAS49" s="1520"/>
      <c r="WAT49" s="2681"/>
      <c r="WAU49" s="1520"/>
      <c r="WAV49" s="2681"/>
      <c r="WAW49" s="1520"/>
      <c r="WAX49" s="2681"/>
      <c r="WAY49" s="1520"/>
      <c r="WAZ49" s="2681"/>
      <c r="WBA49" s="1520"/>
      <c r="WBB49" s="2681"/>
      <c r="WBC49" s="1520"/>
      <c r="WBD49" s="2681"/>
      <c r="WBE49" s="1520"/>
      <c r="WBF49" s="2681"/>
      <c r="WBG49" s="1520"/>
      <c r="WBH49" s="2681"/>
      <c r="WBI49" s="1520"/>
      <c r="WBJ49" s="2681"/>
      <c r="WBK49" s="1520"/>
      <c r="WBL49" s="2681"/>
      <c r="WBM49" s="1520"/>
      <c r="WBN49" s="2681"/>
      <c r="WBO49" s="1520"/>
      <c r="WBP49" s="2681"/>
      <c r="WBQ49" s="1520"/>
      <c r="WBR49" s="2681"/>
      <c r="WBS49" s="1520"/>
      <c r="WBT49" s="2681"/>
      <c r="WBU49" s="1520"/>
      <c r="WBV49" s="2681"/>
      <c r="WBW49" s="1520"/>
      <c r="WBX49" s="2681"/>
      <c r="WBY49" s="1520"/>
      <c r="WBZ49" s="2681"/>
      <c r="WCA49" s="1520"/>
      <c r="WCB49" s="2681"/>
      <c r="WCC49" s="1520"/>
      <c r="WCD49" s="2681"/>
      <c r="WCE49" s="1520"/>
      <c r="WCF49" s="2681"/>
      <c r="WCG49" s="1520"/>
      <c r="WCH49" s="2681"/>
      <c r="WCI49" s="1520"/>
      <c r="WCJ49" s="2681"/>
      <c r="WCK49" s="1520"/>
      <c r="WCL49" s="2681"/>
      <c r="WCM49" s="1520"/>
      <c r="WCN49" s="2681"/>
      <c r="WCO49" s="1520"/>
      <c r="WCP49" s="2681"/>
      <c r="WCQ49" s="1520"/>
      <c r="WCR49" s="2681"/>
      <c r="WCS49" s="1520"/>
      <c r="WCT49" s="2681"/>
      <c r="WCU49" s="1520"/>
      <c r="WCV49" s="2681"/>
      <c r="WCW49" s="1520"/>
      <c r="WCX49" s="2681"/>
      <c r="WCY49" s="1520"/>
      <c r="WCZ49" s="2681"/>
      <c r="WDA49" s="1520"/>
      <c r="WDB49" s="2681"/>
      <c r="WDC49" s="1520"/>
      <c r="WDD49" s="2681"/>
      <c r="WDE49" s="1520"/>
      <c r="WDF49" s="2681"/>
      <c r="WDG49" s="1520"/>
      <c r="WDH49" s="2681"/>
      <c r="WDI49" s="1520"/>
      <c r="WDJ49" s="2681"/>
      <c r="WDK49" s="1520"/>
      <c r="WDL49" s="2681"/>
      <c r="WDM49" s="1520"/>
      <c r="WDN49" s="2681"/>
      <c r="WDO49" s="1520"/>
      <c r="WDP49" s="2681"/>
      <c r="WDQ49" s="1520"/>
      <c r="WDR49" s="2681"/>
      <c r="WDS49" s="1520"/>
      <c r="WDT49" s="2681"/>
      <c r="WDU49" s="1520"/>
      <c r="WDV49" s="2681"/>
      <c r="WDW49" s="1520"/>
      <c r="WDX49" s="2681"/>
      <c r="WDY49" s="1520"/>
      <c r="WDZ49" s="2681"/>
      <c r="WEA49" s="1520"/>
      <c r="WEB49" s="2681"/>
      <c r="WEC49" s="1520"/>
      <c r="WED49" s="2681"/>
      <c r="WEE49" s="1520"/>
      <c r="WEF49" s="2681"/>
      <c r="WEG49" s="1520"/>
      <c r="WEH49" s="2681"/>
      <c r="WEI49" s="1520"/>
      <c r="WEJ49" s="2681"/>
      <c r="WEK49" s="1520"/>
      <c r="WEL49" s="2681"/>
      <c r="WEM49" s="1520"/>
      <c r="WEN49" s="2681"/>
      <c r="WEO49" s="1520"/>
      <c r="WEP49" s="2681"/>
      <c r="WEQ49" s="1520"/>
      <c r="WER49" s="2681"/>
      <c r="WES49" s="1520"/>
      <c r="WET49" s="2681"/>
      <c r="WEU49" s="1520"/>
      <c r="WEV49" s="2681"/>
      <c r="WEW49" s="1520"/>
      <c r="WEX49" s="2681"/>
      <c r="WEY49" s="1520"/>
      <c r="WEZ49" s="2681"/>
      <c r="WFA49" s="1520"/>
      <c r="WFB49" s="2681"/>
      <c r="WFC49" s="1520"/>
      <c r="WFD49" s="2681"/>
      <c r="WFE49" s="1520"/>
      <c r="WFF49" s="2681"/>
      <c r="WFG49" s="1520"/>
      <c r="WFH49" s="2681"/>
      <c r="WFI49" s="1520"/>
      <c r="WFJ49" s="2681"/>
      <c r="WFK49" s="1520"/>
      <c r="WFL49" s="2681"/>
      <c r="WFM49" s="1520"/>
      <c r="WFN49" s="2681"/>
      <c r="WFO49" s="1520"/>
      <c r="WFP49" s="2681"/>
      <c r="WFQ49" s="1520"/>
      <c r="WFR49" s="2681"/>
      <c r="WFS49" s="1520"/>
      <c r="WFT49" s="2681"/>
      <c r="WFU49" s="1520"/>
      <c r="WFV49" s="2681"/>
      <c r="WFW49" s="1520"/>
      <c r="WFX49" s="2681"/>
      <c r="WFY49" s="1520"/>
      <c r="WFZ49" s="2681"/>
      <c r="WGA49" s="1520"/>
      <c r="WGB49" s="2681"/>
      <c r="WGC49" s="1520"/>
      <c r="WGD49" s="2681"/>
      <c r="WGE49" s="1520"/>
      <c r="WGF49" s="2681"/>
      <c r="WGG49" s="1520"/>
      <c r="WGH49" s="2681"/>
      <c r="WGI49" s="1520"/>
      <c r="WGJ49" s="2681"/>
      <c r="WGK49" s="1520"/>
      <c r="WGL49" s="2681"/>
      <c r="WGM49" s="1520"/>
      <c r="WGN49" s="2681"/>
      <c r="WGO49" s="1520"/>
      <c r="WGP49" s="2681"/>
      <c r="WGQ49" s="1520"/>
      <c r="WGR49" s="2681"/>
      <c r="WGS49" s="1520"/>
      <c r="WGT49" s="2681"/>
      <c r="WGU49" s="1520"/>
      <c r="WGV49" s="2681"/>
      <c r="WGW49" s="1520"/>
      <c r="WGX49" s="2681"/>
      <c r="WGY49" s="1520"/>
      <c r="WGZ49" s="2681"/>
      <c r="WHA49" s="1520"/>
      <c r="WHB49" s="2681"/>
      <c r="WHC49" s="1520"/>
      <c r="WHD49" s="2681"/>
      <c r="WHE49" s="1520"/>
      <c r="WHF49" s="2681"/>
      <c r="WHG49" s="1520"/>
      <c r="WHH49" s="2681"/>
      <c r="WHI49" s="1520"/>
      <c r="WHJ49" s="2681"/>
      <c r="WHK49" s="1520"/>
      <c r="WHL49" s="2681"/>
      <c r="WHM49" s="1520"/>
      <c r="WHN49" s="2681"/>
      <c r="WHO49" s="1520"/>
      <c r="WHP49" s="2681"/>
      <c r="WHQ49" s="1520"/>
      <c r="WHR49" s="2681"/>
      <c r="WHS49" s="1520"/>
      <c r="WHT49" s="2681"/>
      <c r="WHU49" s="1520"/>
      <c r="WHV49" s="2681"/>
      <c r="WHW49" s="1520"/>
      <c r="WHX49" s="2681"/>
      <c r="WHY49" s="1520"/>
      <c r="WHZ49" s="2681"/>
      <c r="WIA49" s="1520"/>
      <c r="WIB49" s="2681"/>
      <c r="WIC49" s="1520"/>
      <c r="WID49" s="2681"/>
      <c r="WIE49" s="1520"/>
      <c r="WIF49" s="2681"/>
      <c r="WIG49" s="1520"/>
      <c r="WIH49" s="2681"/>
      <c r="WII49" s="1520"/>
      <c r="WIJ49" s="2681"/>
      <c r="WIK49" s="1520"/>
      <c r="WIL49" s="2681"/>
      <c r="WIM49" s="1520"/>
      <c r="WIN49" s="2681"/>
      <c r="WIO49" s="1520"/>
      <c r="WIP49" s="2681"/>
      <c r="WIQ49" s="1520"/>
      <c r="WIR49" s="2681"/>
      <c r="WIS49" s="1520"/>
      <c r="WIT49" s="2681"/>
      <c r="WIU49" s="1520"/>
      <c r="WIV49" s="2681"/>
      <c r="WIW49" s="1520"/>
      <c r="WIX49" s="2681"/>
      <c r="WIY49" s="1520"/>
      <c r="WIZ49" s="2681"/>
      <c r="WJA49" s="1520"/>
      <c r="WJB49" s="2681"/>
      <c r="WJC49" s="1520"/>
      <c r="WJD49" s="2681"/>
      <c r="WJE49" s="1520"/>
      <c r="WJF49" s="2681"/>
      <c r="WJG49" s="1520"/>
      <c r="WJH49" s="2681"/>
      <c r="WJI49" s="1520"/>
      <c r="WJJ49" s="2681"/>
      <c r="WJK49" s="1520"/>
      <c r="WJL49" s="2681"/>
      <c r="WJM49" s="1520"/>
      <c r="WJN49" s="2681"/>
      <c r="WJO49" s="1520"/>
      <c r="WJP49" s="2681"/>
      <c r="WJQ49" s="1520"/>
      <c r="WJR49" s="2681"/>
      <c r="WJS49" s="1520"/>
      <c r="WJT49" s="2681"/>
      <c r="WJU49" s="1520"/>
      <c r="WJV49" s="2681"/>
      <c r="WJW49" s="1520"/>
      <c r="WJX49" s="2681"/>
      <c r="WJY49" s="1520"/>
      <c r="WJZ49" s="2681"/>
      <c r="WKA49" s="1520"/>
      <c r="WKB49" s="2681"/>
      <c r="WKC49" s="1520"/>
      <c r="WKD49" s="2681"/>
      <c r="WKE49" s="1520"/>
      <c r="WKF49" s="2681"/>
      <c r="WKG49" s="1520"/>
      <c r="WKH49" s="2681"/>
      <c r="WKI49" s="1520"/>
      <c r="WKJ49" s="2681"/>
      <c r="WKK49" s="1520"/>
      <c r="WKL49" s="2681"/>
      <c r="WKM49" s="1520"/>
      <c r="WKN49" s="2681"/>
      <c r="WKO49" s="1520"/>
      <c r="WKP49" s="2681"/>
      <c r="WKQ49" s="1520"/>
      <c r="WKR49" s="2681"/>
      <c r="WKS49" s="1520"/>
      <c r="WKT49" s="2681"/>
      <c r="WKU49" s="1520"/>
      <c r="WKV49" s="2681"/>
      <c r="WKW49" s="1520"/>
      <c r="WKX49" s="2681"/>
      <c r="WKY49" s="1520"/>
      <c r="WKZ49" s="2681"/>
      <c r="WLA49" s="1520"/>
      <c r="WLB49" s="2681"/>
      <c r="WLC49" s="1520"/>
      <c r="WLD49" s="2681"/>
      <c r="WLE49" s="1520"/>
      <c r="WLF49" s="2681"/>
      <c r="WLG49" s="1520"/>
      <c r="WLH49" s="2681"/>
      <c r="WLI49" s="1520"/>
      <c r="WLJ49" s="2681"/>
      <c r="WLK49" s="1520"/>
      <c r="WLL49" s="2681"/>
      <c r="WLM49" s="1520"/>
      <c r="WLN49" s="2681"/>
      <c r="WLO49" s="1520"/>
      <c r="WLP49" s="2681"/>
      <c r="WLQ49" s="1520"/>
      <c r="WLR49" s="2681"/>
      <c r="WLS49" s="1520"/>
      <c r="WLT49" s="2681"/>
      <c r="WLU49" s="1520"/>
      <c r="WLV49" s="2681"/>
      <c r="WLW49" s="1520"/>
      <c r="WLX49" s="2681"/>
      <c r="WLY49" s="1520"/>
      <c r="WLZ49" s="2681"/>
      <c r="WMA49" s="1520"/>
      <c r="WMB49" s="2681"/>
      <c r="WMC49" s="1520"/>
      <c r="WMD49" s="2681"/>
      <c r="WME49" s="1520"/>
      <c r="WMF49" s="2681"/>
      <c r="WMG49" s="1520"/>
      <c r="WMH49" s="2681"/>
      <c r="WMI49" s="1520"/>
      <c r="WMJ49" s="2681"/>
      <c r="WMK49" s="1520"/>
      <c r="WML49" s="2681"/>
      <c r="WMM49" s="1520"/>
      <c r="WMN49" s="2681"/>
      <c r="WMO49" s="1520"/>
      <c r="WMP49" s="2681"/>
      <c r="WMQ49" s="1520"/>
      <c r="WMR49" s="2681"/>
      <c r="WMS49" s="1520"/>
      <c r="WMT49" s="2681"/>
      <c r="WMU49" s="1520"/>
      <c r="WMV49" s="2681"/>
      <c r="WMW49" s="1520"/>
      <c r="WMX49" s="2681"/>
      <c r="WMY49" s="1520"/>
      <c r="WMZ49" s="2681"/>
      <c r="WNA49" s="1520"/>
      <c r="WNB49" s="2681"/>
      <c r="WNC49" s="1520"/>
      <c r="WND49" s="2681"/>
      <c r="WNE49" s="1520"/>
      <c r="WNF49" s="2681"/>
      <c r="WNG49" s="1520"/>
      <c r="WNH49" s="2681"/>
      <c r="WNI49" s="1520"/>
      <c r="WNJ49" s="2681"/>
      <c r="WNK49" s="1520"/>
      <c r="WNL49" s="2681"/>
      <c r="WNM49" s="1520"/>
      <c r="WNN49" s="2681"/>
      <c r="WNO49" s="1520"/>
      <c r="WNP49" s="2681"/>
      <c r="WNQ49" s="1520"/>
      <c r="WNR49" s="2681"/>
      <c r="WNS49" s="1520"/>
      <c r="WNT49" s="2681"/>
      <c r="WNU49" s="1520"/>
      <c r="WNV49" s="2681"/>
      <c r="WNW49" s="1520"/>
      <c r="WNX49" s="2681"/>
      <c r="WNY49" s="1520"/>
      <c r="WNZ49" s="2681"/>
      <c r="WOA49" s="1520"/>
      <c r="WOB49" s="2681"/>
      <c r="WOC49" s="1520"/>
      <c r="WOD49" s="2681"/>
      <c r="WOE49" s="1520"/>
      <c r="WOF49" s="2681"/>
      <c r="WOG49" s="1520"/>
      <c r="WOH49" s="2681"/>
      <c r="WOI49" s="1520"/>
      <c r="WOJ49" s="2681"/>
      <c r="WOK49" s="1520"/>
      <c r="WOL49" s="2681"/>
      <c r="WOM49" s="1520"/>
      <c r="WON49" s="2681"/>
      <c r="WOO49" s="1520"/>
      <c r="WOP49" s="2681"/>
      <c r="WOQ49" s="1520"/>
      <c r="WOR49" s="2681"/>
      <c r="WOS49" s="1520"/>
      <c r="WOT49" s="2681"/>
      <c r="WOU49" s="1520"/>
      <c r="WOV49" s="2681"/>
      <c r="WOW49" s="1520"/>
      <c r="WOX49" s="2681"/>
      <c r="WOY49" s="1520"/>
      <c r="WOZ49" s="2681"/>
      <c r="WPA49" s="1520"/>
      <c r="WPB49" s="2681"/>
      <c r="WPC49" s="1520"/>
      <c r="WPD49" s="2681"/>
      <c r="WPE49" s="1520"/>
      <c r="WPF49" s="2681"/>
      <c r="WPG49" s="1520"/>
      <c r="WPH49" s="2681"/>
      <c r="WPI49" s="1520"/>
      <c r="WPJ49" s="2681"/>
      <c r="WPK49" s="1520"/>
      <c r="WPL49" s="2681"/>
      <c r="WPM49" s="1520"/>
      <c r="WPN49" s="2681"/>
      <c r="WPO49" s="1520"/>
      <c r="WPP49" s="2681"/>
      <c r="WPQ49" s="1520"/>
      <c r="WPR49" s="2681"/>
      <c r="WPS49" s="1520"/>
      <c r="WPT49" s="2681"/>
      <c r="WPU49" s="1520"/>
      <c r="WPV49" s="2681"/>
      <c r="WPW49" s="1520"/>
      <c r="WPX49" s="2681"/>
      <c r="WPY49" s="1520"/>
      <c r="WPZ49" s="2681"/>
      <c r="WQA49" s="1520"/>
      <c r="WQB49" s="2681"/>
      <c r="WQC49" s="1520"/>
      <c r="WQD49" s="2681"/>
      <c r="WQE49" s="1520"/>
      <c r="WQF49" s="2681"/>
      <c r="WQG49" s="1520"/>
      <c r="WQH49" s="2681"/>
      <c r="WQI49" s="1520"/>
      <c r="WQJ49" s="2681"/>
      <c r="WQK49" s="1520"/>
      <c r="WQL49" s="2681"/>
      <c r="WQM49" s="1520"/>
      <c r="WQN49" s="2681"/>
      <c r="WQO49" s="1520"/>
      <c r="WQP49" s="2681"/>
      <c r="WQQ49" s="1520"/>
      <c r="WQR49" s="2681"/>
      <c r="WQS49" s="1520"/>
      <c r="WQT49" s="2681"/>
      <c r="WQU49" s="1520"/>
      <c r="WQV49" s="2681"/>
      <c r="WQW49" s="1520"/>
      <c r="WQX49" s="2681"/>
      <c r="WQY49" s="1520"/>
      <c r="WQZ49" s="2681"/>
      <c r="WRA49" s="1520"/>
      <c r="WRB49" s="2681"/>
      <c r="WRC49" s="1520"/>
      <c r="WRD49" s="2681"/>
      <c r="WRE49" s="1520"/>
      <c r="WRF49" s="2681"/>
      <c r="WRG49" s="1520"/>
      <c r="WRH49" s="2681"/>
      <c r="WRI49" s="1520"/>
      <c r="WRJ49" s="2681"/>
      <c r="WRK49" s="1520"/>
      <c r="WRL49" s="2681"/>
      <c r="WRM49" s="1520"/>
      <c r="WRN49" s="2681"/>
      <c r="WRO49" s="1520"/>
      <c r="WRP49" s="2681"/>
      <c r="WRQ49" s="1520"/>
      <c r="WRR49" s="2681"/>
      <c r="WRS49" s="1520"/>
      <c r="WRT49" s="2681"/>
      <c r="WRU49" s="1520"/>
      <c r="WRV49" s="2681"/>
      <c r="WRW49" s="1520"/>
      <c r="WRX49" s="2681"/>
      <c r="WRY49" s="1520"/>
      <c r="WRZ49" s="2681"/>
      <c r="WSA49" s="1520"/>
      <c r="WSB49" s="2681"/>
      <c r="WSC49" s="1520"/>
      <c r="WSD49" s="2681"/>
      <c r="WSE49" s="1520"/>
      <c r="WSF49" s="2681"/>
      <c r="WSG49" s="1520"/>
      <c r="WSH49" s="2681"/>
      <c r="WSI49" s="1520"/>
      <c r="WSJ49" s="2681"/>
      <c r="WSK49" s="1520"/>
      <c r="WSL49" s="2681"/>
      <c r="WSM49" s="1520"/>
      <c r="WSN49" s="2681"/>
      <c r="WSO49" s="1520"/>
      <c r="WSP49" s="2681"/>
      <c r="WSQ49" s="1520"/>
      <c r="WSR49" s="2681"/>
      <c r="WSS49" s="1520"/>
      <c r="WST49" s="2681"/>
      <c r="WSU49" s="1520"/>
      <c r="WSV49" s="2681"/>
      <c r="WSW49" s="1520"/>
      <c r="WSX49" s="2681"/>
      <c r="WSY49" s="1520"/>
      <c r="WSZ49" s="2681"/>
      <c r="WTA49" s="1520"/>
      <c r="WTB49" s="2681"/>
      <c r="WTC49" s="1520"/>
      <c r="WTD49" s="2681"/>
      <c r="WTE49" s="1520"/>
      <c r="WTF49" s="2681"/>
      <c r="WTG49" s="1520"/>
      <c r="WTH49" s="2681"/>
      <c r="WTI49" s="1520"/>
      <c r="WTJ49" s="2681"/>
      <c r="WTK49" s="1520"/>
      <c r="WTL49" s="2681"/>
      <c r="WTM49" s="1520"/>
      <c r="WTN49" s="2681"/>
      <c r="WTO49" s="1520"/>
      <c r="WTP49" s="2681"/>
      <c r="WTQ49" s="1520"/>
      <c r="WTR49" s="2681"/>
      <c r="WTS49" s="1520"/>
      <c r="WTT49" s="2681"/>
      <c r="WTU49" s="1520"/>
      <c r="WTV49" s="2681"/>
      <c r="WTW49" s="1520"/>
      <c r="WTX49" s="2681"/>
      <c r="WTY49" s="1520"/>
      <c r="WTZ49" s="2681"/>
      <c r="WUA49" s="1520"/>
      <c r="WUB49" s="2681"/>
      <c r="WUC49" s="1520"/>
      <c r="WUD49" s="2681"/>
      <c r="WUE49" s="1520"/>
      <c r="WUF49" s="2681"/>
      <c r="WUG49" s="1520"/>
      <c r="WUH49" s="2681"/>
      <c r="WUI49" s="1520"/>
      <c r="WUJ49" s="2681"/>
      <c r="WUK49" s="1520"/>
      <c r="WUL49" s="2681"/>
      <c r="WUM49" s="1520"/>
      <c r="WUN49" s="2681"/>
      <c r="WUO49" s="1520"/>
      <c r="WUP49" s="2681"/>
      <c r="WUQ49" s="1520"/>
      <c r="WUR49" s="2681"/>
      <c r="WUS49" s="1520"/>
      <c r="WUT49" s="2681"/>
      <c r="WUU49" s="1520"/>
      <c r="WUV49" s="2681"/>
      <c r="WUW49" s="1520"/>
      <c r="WUX49" s="2681"/>
      <c r="WUY49" s="1520"/>
      <c r="WUZ49" s="2681"/>
      <c r="WVA49" s="1520"/>
      <c r="WVB49" s="2681"/>
      <c r="WVC49" s="1520"/>
      <c r="WVD49" s="2681"/>
      <c r="WVE49" s="1520"/>
      <c r="WVF49" s="2681"/>
      <c r="WVG49" s="1520"/>
      <c r="WVH49" s="2681"/>
      <c r="WVI49" s="1520"/>
      <c r="WVJ49" s="2681"/>
      <c r="WVK49" s="1520"/>
      <c r="WVL49" s="2681"/>
      <c r="WVM49" s="1520"/>
      <c r="WVN49" s="2681"/>
      <c r="WVO49" s="1520"/>
      <c r="WVP49" s="2681"/>
      <c r="WVQ49" s="1520"/>
      <c r="WVR49" s="2681"/>
      <c r="WVS49" s="1520"/>
      <c r="WVT49" s="2681"/>
      <c r="WVU49" s="1520"/>
      <c r="WVV49" s="2681"/>
      <c r="WVW49" s="1520"/>
      <c r="WVX49" s="2681"/>
      <c r="WVY49" s="1520"/>
      <c r="WVZ49" s="2681"/>
      <c r="WWA49" s="1520"/>
      <c r="WWB49" s="2681"/>
      <c r="WWC49" s="1520"/>
      <c r="WWD49" s="2681"/>
      <c r="WWE49" s="1520"/>
      <c r="WWF49" s="2681"/>
      <c r="WWG49" s="1520"/>
      <c r="WWH49" s="2681"/>
      <c r="WWI49" s="1520"/>
      <c r="WWJ49" s="2681"/>
      <c r="WWK49" s="1520"/>
      <c r="WWL49" s="2681"/>
      <c r="WWM49" s="1520"/>
      <c r="WWN49" s="2681"/>
      <c r="WWO49" s="1520"/>
      <c r="WWP49" s="2681"/>
      <c r="WWQ49" s="1520"/>
      <c r="WWR49" s="2681"/>
      <c r="WWS49" s="1520"/>
      <c r="WWT49" s="2681"/>
      <c r="WWU49" s="1520"/>
      <c r="WWV49" s="2681"/>
      <c r="WWW49" s="1520"/>
      <c r="WWX49" s="2681"/>
      <c r="WWY49" s="1520"/>
      <c r="WWZ49" s="2681"/>
      <c r="WXA49" s="1520"/>
      <c r="WXB49" s="2681"/>
      <c r="WXC49" s="1520"/>
      <c r="WXD49" s="2681"/>
      <c r="WXE49" s="1520"/>
      <c r="WXF49" s="2681"/>
      <c r="WXG49" s="1520"/>
      <c r="WXH49" s="2681"/>
      <c r="WXI49" s="1520"/>
      <c r="WXJ49" s="2681"/>
      <c r="WXK49" s="1520"/>
      <c r="WXL49" s="2681"/>
      <c r="WXM49" s="1520"/>
      <c r="WXN49" s="2681"/>
      <c r="WXO49" s="1520"/>
      <c r="WXP49" s="2681"/>
      <c r="WXQ49" s="1520"/>
      <c r="WXR49" s="2681"/>
      <c r="WXS49" s="1520"/>
      <c r="WXT49" s="2681"/>
      <c r="WXU49" s="1520"/>
      <c r="WXV49" s="2681"/>
      <c r="WXW49" s="1520"/>
      <c r="WXX49" s="2681"/>
      <c r="WXY49" s="1520"/>
      <c r="WXZ49" s="2681"/>
      <c r="WYA49" s="1520"/>
      <c r="WYB49" s="2681"/>
      <c r="WYC49" s="1520"/>
      <c r="WYD49" s="2681"/>
      <c r="WYE49" s="1520"/>
      <c r="WYF49" s="2681"/>
      <c r="WYG49" s="1520"/>
      <c r="WYH49" s="2681"/>
      <c r="WYI49" s="1520"/>
      <c r="WYJ49" s="2681"/>
      <c r="WYK49" s="1520"/>
      <c r="WYL49" s="2681"/>
      <c r="WYM49" s="1520"/>
      <c r="WYN49" s="2681"/>
      <c r="WYO49" s="1520"/>
      <c r="WYP49" s="2681"/>
      <c r="WYQ49" s="1520"/>
      <c r="WYR49" s="2681"/>
      <c r="WYS49" s="1520"/>
      <c r="WYT49" s="2681"/>
      <c r="WYU49" s="1520"/>
      <c r="WYV49" s="2681"/>
      <c r="WYW49" s="1520"/>
      <c r="WYX49" s="2681"/>
      <c r="WYY49" s="1520"/>
      <c r="WYZ49" s="2681"/>
      <c r="WZA49" s="1520"/>
      <c r="WZB49" s="2681"/>
      <c r="WZC49" s="1520"/>
      <c r="WZD49" s="2681"/>
      <c r="WZE49" s="1520"/>
      <c r="WZF49" s="2681"/>
      <c r="WZG49" s="1520"/>
      <c r="WZH49" s="2681"/>
      <c r="WZI49" s="1520"/>
      <c r="WZJ49" s="2681"/>
      <c r="WZK49" s="1520"/>
      <c r="WZL49" s="2681"/>
      <c r="WZM49" s="1520"/>
      <c r="WZN49" s="2681"/>
      <c r="WZO49" s="1520"/>
      <c r="WZP49" s="2681"/>
      <c r="WZQ49" s="1520"/>
      <c r="WZR49" s="2681"/>
      <c r="WZS49" s="1520"/>
      <c r="WZT49" s="2681"/>
      <c r="WZU49" s="1520"/>
      <c r="WZV49" s="2681"/>
      <c r="WZW49" s="1520"/>
      <c r="WZX49" s="2681"/>
      <c r="WZY49" s="1520"/>
      <c r="WZZ49" s="2681"/>
      <c r="XAA49" s="1520"/>
      <c r="XAB49" s="2681"/>
      <c r="XAC49" s="1520"/>
      <c r="XAD49" s="2681"/>
      <c r="XAE49" s="1520"/>
      <c r="XAF49" s="2681"/>
      <c r="XAG49" s="1520"/>
      <c r="XAH49" s="2681"/>
      <c r="XAI49" s="1520"/>
      <c r="XAJ49" s="2681"/>
      <c r="XAK49" s="1520"/>
      <c r="XAL49" s="2681"/>
      <c r="XAM49" s="1520"/>
      <c r="XAN49" s="2681"/>
      <c r="XAO49" s="1520"/>
      <c r="XAP49" s="2681"/>
      <c r="XAQ49" s="1520"/>
      <c r="XAR49" s="2681"/>
      <c r="XAS49" s="1520"/>
      <c r="XAT49" s="2681"/>
      <c r="XAU49" s="1520"/>
      <c r="XAV49" s="2681"/>
      <c r="XAW49" s="1520"/>
      <c r="XAX49" s="2681"/>
      <c r="XAY49" s="1520"/>
      <c r="XAZ49" s="2681"/>
      <c r="XBA49" s="1520"/>
      <c r="XBB49" s="2681"/>
      <c r="XBC49" s="1520"/>
      <c r="XBD49" s="2681"/>
      <c r="XBE49" s="1520"/>
      <c r="XBF49" s="2681"/>
      <c r="XBG49" s="1520"/>
      <c r="XBH49" s="2681"/>
      <c r="XBI49" s="1520"/>
      <c r="XBJ49" s="2681"/>
      <c r="XBK49" s="1520"/>
      <c r="XBL49" s="2681"/>
      <c r="XBM49" s="1520"/>
      <c r="XBN49" s="2681"/>
      <c r="XBO49" s="1520"/>
      <c r="XBP49" s="2681"/>
      <c r="XBQ49" s="1520"/>
      <c r="XBR49" s="2681"/>
      <c r="XBS49" s="1520"/>
      <c r="XBT49" s="2681"/>
      <c r="XBU49" s="1520"/>
      <c r="XBV49" s="2681"/>
      <c r="XBW49" s="1520"/>
      <c r="XBX49" s="2681"/>
      <c r="XBY49" s="1520"/>
      <c r="XBZ49" s="2681"/>
      <c r="XCA49" s="1520"/>
      <c r="XCB49" s="2681"/>
      <c r="XCC49" s="1520"/>
      <c r="XCD49" s="2681"/>
      <c r="XCE49" s="1520"/>
      <c r="XCF49" s="2681"/>
      <c r="XCG49" s="1520"/>
      <c r="XCH49" s="2681"/>
      <c r="XCI49" s="1520"/>
      <c r="XCJ49" s="2681"/>
      <c r="XCK49" s="1520"/>
      <c r="XCL49" s="2681"/>
      <c r="XCM49" s="1520"/>
      <c r="XCN49" s="2681"/>
      <c r="XCO49" s="1520"/>
      <c r="XCP49" s="2681"/>
      <c r="XCQ49" s="1520"/>
      <c r="XCR49" s="2681"/>
      <c r="XCS49" s="1520"/>
      <c r="XCT49" s="2681"/>
      <c r="XCU49" s="1520"/>
      <c r="XCV49" s="2681"/>
      <c r="XCW49" s="1520"/>
      <c r="XCX49" s="2681"/>
      <c r="XCY49" s="1520"/>
      <c r="XCZ49" s="2681"/>
      <c r="XDA49" s="1520"/>
      <c r="XDB49" s="2681"/>
      <c r="XDC49" s="1520"/>
      <c r="XDD49" s="2681"/>
      <c r="XDE49" s="1520"/>
      <c r="XDF49" s="2681"/>
      <c r="XDG49" s="1520"/>
      <c r="XDH49" s="2681"/>
      <c r="XDI49" s="1520"/>
      <c r="XDJ49" s="2681"/>
      <c r="XDK49" s="1520"/>
      <c r="XDL49" s="2681"/>
      <c r="XDM49" s="1520"/>
      <c r="XDN49" s="2681"/>
      <c r="XDO49" s="1520"/>
      <c r="XDP49" s="2681"/>
      <c r="XDQ49" s="1520"/>
      <c r="XDR49" s="2681"/>
      <c r="XDS49" s="1520"/>
      <c r="XDT49" s="2681"/>
      <c r="XDU49" s="1520"/>
      <c r="XDV49" s="2681"/>
      <c r="XDW49" s="1520"/>
      <c r="XDX49" s="2681"/>
      <c r="XDY49" s="1520"/>
      <c r="XDZ49" s="2681"/>
      <c r="XEA49" s="1520"/>
      <c r="XEB49" s="2681"/>
      <c r="XEC49" s="1520"/>
      <c r="XED49" s="2681"/>
      <c r="XEE49" s="1520"/>
      <c r="XEF49" s="2681"/>
      <c r="XEG49" s="1520"/>
      <c r="XEH49" s="2681"/>
      <c r="XEI49" s="1520"/>
      <c r="XEJ49" s="2681"/>
      <c r="XEK49" s="1520"/>
      <c r="XEL49" s="2681"/>
      <c r="XEM49" s="1520"/>
      <c r="XEN49" s="2681"/>
      <c r="XEO49" s="1520"/>
      <c r="XEP49" s="2681"/>
      <c r="XEQ49" s="1520"/>
      <c r="XER49" s="2681"/>
      <c r="XES49" s="1520"/>
      <c r="XET49" s="2681"/>
      <c r="XEU49" s="1520"/>
      <c r="XEV49" s="2681"/>
      <c r="XEW49" s="1520"/>
      <c r="XEX49" s="2681"/>
      <c r="XEY49" s="1520"/>
      <c r="XEZ49" s="2681"/>
    </row>
    <row r="50" spans="1:16380" ht="12" customHeight="1">
      <c r="A50" s="2785" t="s">
        <v>1136</v>
      </c>
      <c r="B50" s="1520"/>
      <c r="C50" s="2681"/>
      <c r="D50" s="1520"/>
      <c r="E50" s="1520"/>
      <c r="F50" s="2681"/>
      <c r="G50" s="1520"/>
      <c r="H50" s="2681"/>
      <c r="I50" s="1520"/>
      <c r="J50" s="2681"/>
      <c r="K50" s="1520"/>
      <c r="L50" s="2681"/>
      <c r="M50" s="1520"/>
      <c r="N50" s="2681"/>
      <c r="O50" s="1520"/>
      <c r="P50" s="2681"/>
      <c r="Q50" s="1520"/>
      <c r="R50" s="2681"/>
      <c r="S50" s="1520"/>
      <c r="T50" s="2681"/>
      <c r="U50" s="1520"/>
      <c r="V50" s="2681"/>
      <c r="W50" s="1520"/>
      <c r="X50" s="2681"/>
      <c r="Y50" s="1520"/>
      <c r="Z50" s="2681"/>
      <c r="AA50" s="1520"/>
      <c r="AB50" s="2681"/>
      <c r="AC50" s="1520"/>
      <c r="AD50" s="2681"/>
      <c r="AE50" s="1520"/>
      <c r="AF50" s="2681"/>
      <c r="AG50" s="1520"/>
      <c r="AH50" s="2681"/>
      <c r="AI50" s="1520"/>
      <c r="AJ50" s="2681"/>
      <c r="AK50" s="1520"/>
      <c r="AL50" s="2681"/>
      <c r="AM50" s="1520"/>
      <c r="AN50" s="2681"/>
      <c r="AO50" s="1520"/>
      <c r="AP50" s="2681"/>
      <c r="AQ50" s="1520"/>
      <c r="AR50" s="2681"/>
      <c r="AS50" s="1520"/>
      <c r="AT50" s="2681"/>
      <c r="AU50" s="1520"/>
      <c r="AV50" s="2681"/>
      <c r="AW50" s="1520"/>
      <c r="AX50" s="2681"/>
      <c r="AY50" s="1520"/>
      <c r="AZ50" s="2681"/>
      <c r="BA50" s="1520"/>
      <c r="BB50" s="2681"/>
      <c r="BC50" s="1520"/>
      <c r="BD50" s="2681"/>
      <c r="BE50" s="1520"/>
      <c r="BF50" s="2681"/>
      <c r="BG50" s="1520"/>
      <c r="BH50" s="2681"/>
      <c r="BI50" s="1520"/>
      <c r="BJ50" s="2681"/>
      <c r="BK50" s="1520"/>
      <c r="BL50" s="2681"/>
      <c r="BM50" s="1520"/>
      <c r="BN50" s="2681"/>
      <c r="BO50" s="1520"/>
      <c r="BP50" s="2681"/>
      <c r="BQ50" s="1520"/>
      <c r="BR50" s="2681"/>
      <c r="BS50" s="1520"/>
      <c r="BT50" s="2681"/>
      <c r="BU50" s="1520"/>
      <c r="BV50" s="2681"/>
      <c r="BW50" s="1520"/>
      <c r="BX50" s="2681"/>
      <c r="BY50" s="1520"/>
      <c r="BZ50" s="2681"/>
      <c r="CA50" s="1520"/>
      <c r="CB50" s="2681"/>
      <c r="CC50" s="1520"/>
      <c r="CD50" s="2681"/>
      <c r="CE50" s="1520"/>
      <c r="CF50" s="2681"/>
      <c r="CG50" s="1520"/>
      <c r="CH50" s="2681"/>
      <c r="CI50" s="1520"/>
      <c r="CJ50" s="2681"/>
      <c r="CK50" s="1520"/>
      <c r="CL50" s="2681"/>
      <c r="CM50" s="1520"/>
      <c r="CN50" s="2681"/>
      <c r="CO50" s="1520"/>
      <c r="CP50" s="2681"/>
      <c r="CQ50" s="1520"/>
      <c r="CR50" s="2681"/>
      <c r="CS50" s="1520"/>
      <c r="CT50" s="2681"/>
      <c r="CU50" s="1520"/>
      <c r="CV50" s="2681"/>
      <c r="CW50" s="1520"/>
      <c r="CX50" s="2681"/>
      <c r="CY50" s="1520"/>
      <c r="CZ50" s="2681"/>
      <c r="DA50" s="1520"/>
      <c r="DB50" s="2681"/>
      <c r="DC50" s="1520"/>
      <c r="DD50" s="2681"/>
      <c r="DE50" s="1520"/>
      <c r="DF50" s="2681"/>
      <c r="DG50" s="1520"/>
      <c r="DH50" s="2681"/>
      <c r="DI50" s="1520"/>
      <c r="DJ50" s="2681"/>
      <c r="DK50" s="1520"/>
      <c r="DL50" s="2681"/>
      <c r="DM50" s="1520"/>
      <c r="DN50" s="2681"/>
      <c r="DO50" s="1520"/>
      <c r="DP50" s="2681"/>
      <c r="DQ50" s="1520"/>
      <c r="DR50" s="2681"/>
      <c r="DS50" s="1520"/>
      <c r="DT50" s="2681"/>
      <c r="DU50" s="1520"/>
      <c r="DV50" s="2681"/>
      <c r="DW50" s="1520"/>
      <c r="DX50" s="2681"/>
      <c r="DY50" s="1520"/>
      <c r="DZ50" s="2681"/>
      <c r="EA50" s="1520"/>
      <c r="EB50" s="2681"/>
      <c r="EC50" s="1520"/>
      <c r="ED50" s="2681"/>
      <c r="EE50" s="1520"/>
      <c r="EF50" s="2681"/>
      <c r="EG50" s="1520"/>
      <c r="EH50" s="2681"/>
      <c r="EI50" s="1520"/>
      <c r="EJ50" s="2681"/>
      <c r="EK50" s="1520"/>
      <c r="EL50" s="2681"/>
      <c r="EM50" s="1520"/>
      <c r="EN50" s="2681"/>
      <c r="EO50" s="1520"/>
      <c r="EP50" s="2681"/>
      <c r="EQ50" s="1520"/>
      <c r="ER50" s="2681"/>
      <c r="ES50" s="1520"/>
      <c r="ET50" s="2681"/>
      <c r="EU50" s="1520"/>
      <c r="EV50" s="2681"/>
      <c r="EW50" s="1520"/>
      <c r="EX50" s="2681"/>
      <c r="EY50" s="1520"/>
      <c r="EZ50" s="2681"/>
      <c r="FA50" s="1520"/>
      <c r="FB50" s="2681"/>
      <c r="FC50" s="1520"/>
      <c r="FD50" s="2681"/>
      <c r="FE50" s="1520"/>
      <c r="FF50" s="2681"/>
      <c r="FG50" s="1520"/>
      <c r="FH50" s="2681"/>
      <c r="FI50" s="1520"/>
      <c r="FJ50" s="2681"/>
      <c r="FK50" s="1520"/>
      <c r="FL50" s="2681"/>
      <c r="FM50" s="1520"/>
      <c r="FN50" s="2681"/>
      <c r="FO50" s="1520"/>
      <c r="FP50" s="2681"/>
      <c r="FQ50" s="1520"/>
      <c r="FR50" s="2681"/>
      <c r="FS50" s="1520"/>
      <c r="FT50" s="2681"/>
      <c r="FU50" s="1520"/>
      <c r="FV50" s="2681"/>
      <c r="FW50" s="1520"/>
      <c r="FX50" s="2681"/>
      <c r="FY50" s="1520"/>
      <c r="FZ50" s="2681"/>
      <c r="GA50" s="1520"/>
      <c r="GB50" s="2681"/>
      <c r="GC50" s="1520"/>
      <c r="GD50" s="2681"/>
      <c r="GE50" s="1520"/>
      <c r="GF50" s="2681"/>
      <c r="GG50" s="1520"/>
      <c r="GH50" s="2681"/>
      <c r="GI50" s="1520"/>
      <c r="GJ50" s="2681"/>
      <c r="GK50" s="1520"/>
      <c r="GL50" s="2681"/>
      <c r="GM50" s="1520"/>
      <c r="GN50" s="2681"/>
      <c r="GO50" s="1520"/>
      <c r="GP50" s="2681"/>
      <c r="GQ50" s="1520"/>
      <c r="GR50" s="2681"/>
      <c r="GS50" s="1520"/>
      <c r="GT50" s="2681"/>
      <c r="GU50" s="1520"/>
      <c r="GV50" s="2681"/>
      <c r="GW50" s="1520"/>
      <c r="GX50" s="2681"/>
      <c r="GY50" s="1520"/>
      <c r="GZ50" s="2681"/>
      <c r="HA50" s="1520"/>
      <c r="HB50" s="2681"/>
      <c r="HC50" s="1520"/>
      <c r="HD50" s="2681"/>
      <c r="HE50" s="1520"/>
      <c r="HF50" s="2681"/>
      <c r="HG50" s="1520"/>
      <c r="HH50" s="2681"/>
      <c r="HI50" s="1520"/>
      <c r="HJ50" s="2681"/>
      <c r="HK50" s="1520"/>
      <c r="HL50" s="2681"/>
      <c r="HM50" s="1520"/>
      <c r="HN50" s="2681"/>
      <c r="HO50" s="1520"/>
      <c r="HP50" s="2681"/>
      <c r="HQ50" s="1520"/>
      <c r="HR50" s="2681"/>
      <c r="HS50" s="1520"/>
      <c r="HT50" s="2681"/>
      <c r="HU50" s="1520"/>
      <c r="HV50" s="2681"/>
      <c r="HW50" s="1520"/>
      <c r="HX50" s="2681"/>
      <c r="HY50" s="1520"/>
      <c r="HZ50" s="2681"/>
      <c r="IA50" s="1520"/>
      <c r="IB50" s="2681"/>
      <c r="IC50" s="1520"/>
      <c r="ID50" s="2681"/>
      <c r="IE50" s="1520"/>
      <c r="IF50" s="2681"/>
      <c r="IG50" s="1520"/>
      <c r="IH50" s="2681"/>
      <c r="II50" s="1520"/>
      <c r="IJ50" s="2681"/>
      <c r="IK50" s="1520"/>
      <c r="IL50" s="2681"/>
      <c r="IM50" s="1520"/>
      <c r="IN50" s="2681"/>
      <c r="IO50" s="1520"/>
      <c r="IP50" s="2681"/>
      <c r="IQ50" s="1520"/>
      <c r="IR50" s="2681"/>
      <c r="IS50" s="1520"/>
      <c r="IT50" s="2681"/>
      <c r="IU50" s="1520"/>
      <c r="IV50" s="2681"/>
      <c r="IW50" s="1520"/>
      <c r="IX50" s="2681"/>
      <c r="IY50" s="1520"/>
      <c r="IZ50" s="2681"/>
      <c r="JA50" s="1520"/>
      <c r="JB50" s="2681"/>
      <c r="JC50" s="1520"/>
      <c r="JD50" s="2681"/>
      <c r="JE50" s="1520"/>
      <c r="JF50" s="2681"/>
      <c r="JG50" s="1520"/>
      <c r="JH50" s="2681"/>
      <c r="JI50" s="1520"/>
      <c r="JJ50" s="2681"/>
      <c r="JK50" s="1520"/>
      <c r="JL50" s="2681"/>
      <c r="JM50" s="1520"/>
      <c r="JN50" s="2681"/>
      <c r="JO50" s="1520"/>
      <c r="JP50" s="2681"/>
      <c r="JQ50" s="1520"/>
      <c r="JR50" s="2681"/>
      <c r="JS50" s="1520"/>
      <c r="JT50" s="2681"/>
      <c r="JU50" s="1520"/>
      <c r="JV50" s="2681"/>
      <c r="JW50" s="1520"/>
      <c r="JX50" s="2681"/>
      <c r="JY50" s="1520"/>
      <c r="JZ50" s="2681"/>
      <c r="KA50" s="1520"/>
      <c r="KB50" s="2681"/>
      <c r="KC50" s="1520"/>
      <c r="KD50" s="2681"/>
      <c r="KE50" s="1520"/>
      <c r="KF50" s="2681"/>
      <c r="KG50" s="1520"/>
      <c r="KH50" s="2681"/>
      <c r="KI50" s="1520"/>
      <c r="KJ50" s="2681"/>
      <c r="KK50" s="1520"/>
      <c r="KL50" s="2681"/>
      <c r="KM50" s="1520"/>
      <c r="KN50" s="2681"/>
      <c r="KO50" s="1520"/>
      <c r="KP50" s="2681"/>
      <c r="KQ50" s="1520"/>
      <c r="KR50" s="2681"/>
      <c r="KS50" s="1520"/>
      <c r="KT50" s="2681"/>
      <c r="KU50" s="1520"/>
      <c r="KV50" s="2681"/>
      <c r="KW50" s="1520"/>
      <c r="KX50" s="2681"/>
      <c r="KY50" s="1520"/>
      <c r="KZ50" s="2681"/>
      <c r="LA50" s="1520"/>
      <c r="LB50" s="2681"/>
      <c r="LC50" s="1520"/>
      <c r="LD50" s="2681"/>
      <c r="LE50" s="1520"/>
      <c r="LF50" s="2681"/>
      <c r="LG50" s="1520"/>
      <c r="LH50" s="2681"/>
      <c r="LI50" s="1520"/>
      <c r="LJ50" s="2681"/>
      <c r="LK50" s="1520"/>
      <c r="LL50" s="2681"/>
      <c r="LM50" s="1520"/>
      <c r="LN50" s="2681"/>
      <c r="LO50" s="1520"/>
      <c r="LP50" s="2681"/>
      <c r="LQ50" s="1520"/>
      <c r="LR50" s="2681"/>
      <c r="LS50" s="1520"/>
      <c r="LT50" s="2681"/>
      <c r="LU50" s="1520"/>
      <c r="LV50" s="2681"/>
      <c r="LW50" s="1520"/>
      <c r="LX50" s="2681"/>
      <c r="LY50" s="1520"/>
      <c r="LZ50" s="2681"/>
      <c r="MA50" s="1520"/>
      <c r="MB50" s="2681"/>
      <c r="MC50" s="1520"/>
      <c r="MD50" s="2681"/>
      <c r="ME50" s="1520"/>
      <c r="MF50" s="2681"/>
      <c r="MG50" s="1520"/>
      <c r="MH50" s="2681"/>
      <c r="MI50" s="1520"/>
      <c r="MJ50" s="2681"/>
      <c r="MK50" s="1520"/>
      <c r="ML50" s="2681"/>
      <c r="MM50" s="1520"/>
      <c r="MN50" s="2681"/>
      <c r="MO50" s="1520"/>
      <c r="MP50" s="2681"/>
      <c r="MQ50" s="1520"/>
      <c r="MR50" s="2681"/>
      <c r="MS50" s="1520"/>
      <c r="MT50" s="2681"/>
      <c r="MU50" s="1520"/>
      <c r="MV50" s="2681"/>
      <c r="MW50" s="1520"/>
      <c r="MX50" s="2681"/>
      <c r="MY50" s="1520"/>
      <c r="MZ50" s="2681"/>
      <c r="NA50" s="1520"/>
      <c r="NB50" s="2681"/>
      <c r="NC50" s="1520"/>
      <c r="ND50" s="2681"/>
      <c r="NE50" s="1520"/>
      <c r="NF50" s="2681"/>
      <c r="NG50" s="1520"/>
      <c r="NH50" s="2681"/>
      <c r="NI50" s="1520"/>
      <c r="NJ50" s="2681"/>
      <c r="NK50" s="1520"/>
      <c r="NL50" s="2681"/>
      <c r="NM50" s="1520"/>
      <c r="NN50" s="2681"/>
      <c r="NO50" s="1520"/>
      <c r="NP50" s="2681"/>
      <c r="NQ50" s="1520"/>
      <c r="NR50" s="2681"/>
      <c r="NS50" s="1520"/>
      <c r="NT50" s="2681"/>
      <c r="NU50" s="1520"/>
      <c r="NV50" s="2681"/>
      <c r="NW50" s="1520"/>
      <c r="NX50" s="2681"/>
      <c r="NY50" s="1520"/>
      <c r="NZ50" s="2681"/>
      <c r="OA50" s="1520"/>
      <c r="OB50" s="2681"/>
      <c r="OC50" s="1520"/>
      <c r="OD50" s="2681"/>
      <c r="OE50" s="1520"/>
      <c r="OF50" s="2681"/>
      <c r="OG50" s="1520"/>
      <c r="OH50" s="2681"/>
      <c r="OI50" s="1520"/>
      <c r="OJ50" s="2681"/>
      <c r="OK50" s="1520"/>
      <c r="OL50" s="2681"/>
      <c r="OM50" s="1520"/>
      <c r="ON50" s="2681"/>
      <c r="OO50" s="1520"/>
      <c r="OP50" s="2681"/>
      <c r="OQ50" s="1520"/>
      <c r="OR50" s="2681"/>
      <c r="OS50" s="1520"/>
      <c r="OT50" s="2681"/>
      <c r="OU50" s="1520"/>
      <c r="OV50" s="2681"/>
      <c r="OW50" s="1520"/>
      <c r="OX50" s="2681"/>
      <c r="OY50" s="1520"/>
      <c r="OZ50" s="2681"/>
      <c r="PA50" s="1520"/>
      <c r="PB50" s="2681"/>
      <c r="PC50" s="1520"/>
      <c r="PD50" s="2681"/>
      <c r="PE50" s="1520"/>
      <c r="PF50" s="2681"/>
      <c r="PG50" s="1520"/>
      <c r="PH50" s="2681"/>
      <c r="PI50" s="1520"/>
      <c r="PJ50" s="2681"/>
      <c r="PK50" s="1520"/>
      <c r="PL50" s="2681"/>
      <c r="PM50" s="1520"/>
      <c r="PN50" s="2681"/>
      <c r="PO50" s="1520"/>
      <c r="PP50" s="2681"/>
      <c r="PQ50" s="1520"/>
      <c r="PR50" s="2681"/>
      <c r="PS50" s="1520"/>
      <c r="PT50" s="2681"/>
      <c r="PU50" s="1520"/>
      <c r="PV50" s="2681"/>
      <c r="PW50" s="1520"/>
      <c r="PX50" s="2681"/>
      <c r="PY50" s="1520"/>
      <c r="PZ50" s="2681"/>
      <c r="QA50" s="1520"/>
      <c r="QB50" s="2681"/>
      <c r="QC50" s="1520"/>
      <c r="QD50" s="2681"/>
      <c r="QE50" s="1520"/>
      <c r="QF50" s="2681"/>
      <c r="QG50" s="1520"/>
      <c r="QH50" s="2681"/>
      <c r="QI50" s="1520"/>
      <c r="QJ50" s="2681"/>
      <c r="QK50" s="1520"/>
      <c r="QL50" s="2681"/>
      <c r="QM50" s="1520"/>
      <c r="QN50" s="2681"/>
      <c r="QO50" s="1520"/>
      <c r="QP50" s="2681"/>
      <c r="QQ50" s="1520"/>
      <c r="QR50" s="2681"/>
      <c r="QS50" s="1520"/>
      <c r="QT50" s="2681"/>
      <c r="QU50" s="1520"/>
      <c r="QV50" s="2681"/>
      <c r="QW50" s="1520"/>
      <c r="QX50" s="2681"/>
      <c r="QY50" s="1520"/>
      <c r="QZ50" s="2681"/>
      <c r="RA50" s="1520"/>
      <c r="RB50" s="2681"/>
      <c r="RC50" s="1520"/>
      <c r="RD50" s="2681"/>
      <c r="RE50" s="1520"/>
      <c r="RF50" s="2681"/>
      <c r="RG50" s="1520"/>
      <c r="RH50" s="2681"/>
      <c r="RI50" s="1520"/>
      <c r="RJ50" s="2681"/>
      <c r="RK50" s="1520"/>
      <c r="RL50" s="2681"/>
      <c r="RM50" s="1520"/>
      <c r="RN50" s="2681"/>
      <c r="RO50" s="1520"/>
      <c r="RP50" s="2681"/>
      <c r="RQ50" s="1520"/>
      <c r="RR50" s="2681"/>
      <c r="RS50" s="1520"/>
      <c r="RT50" s="2681"/>
      <c r="RU50" s="1520"/>
      <c r="RV50" s="2681"/>
      <c r="RW50" s="1520"/>
      <c r="RX50" s="2681"/>
      <c r="RY50" s="1520"/>
      <c r="RZ50" s="2681"/>
      <c r="SA50" s="1520"/>
      <c r="SB50" s="2681"/>
      <c r="SC50" s="1520"/>
      <c r="SD50" s="2681"/>
      <c r="SE50" s="1520"/>
      <c r="SF50" s="2681"/>
      <c r="SG50" s="1520"/>
      <c r="SH50" s="2681"/>
      <c r="SI50" s="1520"/>
      <c r="SJ50" s="2681"/>
      <c r="SK50" s="1520"/>
      <c r="SL50" s="2681"/>
      <c r="SM50" s="1520"/>
      <c r="SN50" s="2681"/>
      <c r="SO50" s="1520"/>
      <c r="SP50" s="2681"/>
      <c r="SQ50" s="1520"/>
      <c r="SR50" s="2681"/>
      <c r="SS50" s="1520"/>
      <c r="ST50" s="2681"/>
      <c r="SU50" s="1520"/>
      <c r="SV50" s="2681"/>
      <c r="SW50" s="1520"/>
      <c r="SX50" s="2681"/>
      <c r="SY50" s="1520"/>
      <c r="SZ50" s="2681"/>
      <c r="TA50" s="1520"/>
      <c r="TB50" s="2681"/>
      <c r="TC50" s="1520"/>
      <c r="TD50" s="2681"/>
      <c r="TE50" s="1520"/>
      <c r="TF50" s="2681"/>
      <c r="TG50" s="1520"/>
      <c r="TH50" s="2681"/>
      <c r="TI50" s="1520"/>
      <c r="TJ50" s="2681"/>
      <c r="TK50" s="1520"/>
      <c r="TL50" s="2681"/>
      <c r="TM50" s="1520"/>
      <c r="TN50" s="2681"/>
      <c r="TO50" s="1520"/>
      <c r="TP50" s="2681"/>
      <c r="TQ50" s="1520"/>
      <c r="TR50" s="2681"/>
      <c r="TS50" s="1520"/>
      <c r="TT50" s="2681"/>
      <c r="TU50" s="1520"/>
      <c r="TV50" s="2681"/>
      <c r="TW50" s="1520"/>
      <c r="TX50" s="2681"/>
      <c r="TY50" s="1520"/>
      <c r="TZ50" s="2681"/>
      <c r="UA50" s="1520"/>
      <c r="UB50" s="2681"/>
      <c r="UC50" s="1520"/>
      <c r="UD50" s="2681"/>
      <c r="UE50" s="1520"/>
      <c r="UF50" s="2681"/>
      <c r="UG50" s="1520"/>
      <c r="UH50" s="2681"/>
      <c r="UI50" s="1520"/>
      <c r="UJ50" s="2681"/>
      <c r="UK50" s="1520"/>
      <c r="UL50" s="2681"/>
      <c r="UM50" s="1520"/>
      <c r="UN50" s="2681"/>
      <c r="UO50" s="1520"/>
      <c r="UP50" s="2681"/>
      <c r="UQ50" s="1520"/>
      <c r="UR50" s="2681"/>
      <c r="US50" s="1520"/>
      <c r="UT50" s="2681"/>
      <c r="UU50" s="1520"/>
      <c r="UV50" s="2681"/>
      <c r="UW50" s="1520"/>
      <c r="UX50" s="2681"/>
      <c r="UY50" s="1520"/>
      <c r="UZ50" s="2681"/>
      <c r="VA50" s="1520"/>
      <c r="VB50" s="2681"/>
      <c r="VC50" s="1520"/>
      <c r="VD50" s="2681"/>
      <c r="VE50" s="1520"/>
      <c r="VF50" s="2681"/>
      <c r="VG50" s="1520"/>
      <c r="VH50" s="2681"/>
      <c r="VI50" s="1520"/>
      <c r="VJ50" s="2681"/>
      <c r="VK50" s="1520"/>
      <c r="VL50" s="2681"/>
      <c r="VM50" s="1520"/>
      <c r="VN50" s="2681"/>
      <c r="VO50" s="1520"/>
      <c r="VP50" s="2681"/>
      <c r="VQ50" s="1520"/>
      <c r="VR50" s="2681"/>
      <c r="VS50" s="1520"/>
      <c r="VT50" s="2681"/>
      <c r="VU50" s="1520"/>
      <c r="VV50" s="2681"/>
      <c r="VW50" s="1520"/>
      <c r="VX50" s="2681"/>
      <c r="VY50" s="1520"/>
      <c r="VZ50" s="2681"/>
      <c r="WA50" s="1520"/>
      <c r="WB50" s="2681"/>
      <c r="WC50" s="1520"/>
      <c r="WD50" s="2681"/>
      <c r="WE50" s="1520"/>
      <c r="WF50" s="2681"/>
      <c r="WG50" s="1520"/>
      <c r="WH50" s="2681"/>
      <c r="WI50" s="1520"/>
      <c r="WJ50" s="2681"/>
      <c r="WK50" s="1520"/>
      <c r="WL50" s="2681"/>
      <c r="WM50" s="1520"/>
      <c r="WN50" s="2681"/>
      <c r="WO50" s="1520"/>
      <c r="WP50" s="2681"/>
      <c r="WQ50" s="1520"/>
      <c r="WR50" s="2681"/>
      <c r="WS50" s="1520"/>
      <c r="WT50" s="2681"/>
      <c r="WU50" s="1520"/>
      <c r="WV50" s="2681"/>
      <c r="WW50" s="1520"/>
      <c r="WX50" s="2681"/>
      <c r="WY50" s="1520"/>
      <c r="WZ50" s="2681"/>
      <c r="XA50" s="1520"/>
      <c r="XB50" s="2681"/>
      <c r="XC50" s="1520"/>
      <c r="XD50" s="2681"/>
      <c r="XE50" s="1520"/>
      <c r="XF50" s="2681"/>
      <c r="XG50" s="1520"/>
      <c r="XH50" s="2681"/>
      <c r="XI50" s="1520"/>
      <c r="XJ50" s="2681"/>
      <c r="XK50" s="1520"/>
      <c r="XL50" s="2681"/>
      <c r="XM50" s="1520"/>
      <c r="XN50" s="2681"/>
      <c r="XO50" s="1520"/>
      <c r="XP50" s="2681"/>
      <c r="XQ50" s="1520"/>
      <c r="XR50" s="2681"/>
      <c r="XS50" s="1520"/>
      <c r="XT50" s="2681"/>
      <c r="XU50" s="1520"/>
      <c r="XV50" s="2681"/>
      <c r="XW50" s="1520"/>
      <c r="XX50" s="2681"/>
      <c r="XY50" s="1520"/>
      <c r="XZ50" s="2681"/>
      <c r="YA50" s="1520"/>
      <c r="YB50" s="2681"/>
      <c r="YC50" s="1520"/>
      <c r="YD50" s="2681"/>
      <c r="YE50" s="1520"/>
      <c r="YF50" s="2681"/>
      <c r="YG50" s="1520"/>
      <c r="YH50" s="2681"/>
      <c r="YI50" s="1520"/>
      <c r="YJ50" s="2681"/>
      <c r="YK50" s="1520"/>
      <c r="YL50" s="2681"/>
      <c r="YM50" s="1520"/>
      <c r="YN50" s="2681"/>
      <c r="YO50" s="1520"/>
      <c r="YP50" s="2681"/>
      <c r="YQ50" s="1520"/>
      <c r="YR50" s="2681"/>
      <c r="YS50" s="1520"/>
      <c r="YT50" s="2681"/>
      <c r="YU50" s="1520"/>
      <c r="YV50" s="2681"/>
      <c r="YW50" s="1520"/>
      <c r="YX50" s="2681"/>
      <c r="YY50" s="1520"/>
      <c r="YZ50" s="2681"/>
      <c r="ZA50" s="1520"/>
      <c r="ZB50" s="2681"/>
      <c r="ZC50" s="1520"/>
      <c r="ZD50" s="2681"/>
      <c r="ZE50" s="1520"/>
      <c r="ZF50" s="2681"/>
      <c r="ZG50" s="1520"/>
      <c r="ZH50" s="2681"/>
      <c r="ZI50" s="1520"/>
      <c r="ZJ50" s="2681"/>
      <c r="ZK50" s="1520"/>
      <c r="ZL50" s="2681"/>
      <c r="ZM50" s="1520"/>
      <c r="ZN50" s="2681"/>
      <c r="ZO50" s="1520"/>
      <c r="ZP50" s="2681"/>
      <c r="ZQ50" s="1520"/>
      <c r="ZR50" s="2681"/>
      <c r="ZS50" s="1520"/>
      <c r="ZT50" s="2681"/>
      <c r="ZU50" s="1520"/>
      <c r="ZV50" s="2681"/>
      <c r="ZW50" s="1520"/>
      <c r="ZX50" s="2681"/>
      <c r="ZY50" s="1520"/>
      <c r="ZZ50" s="2681"/>
      <c r="AAA50" s="1520"/>
      <c r="AAB50" s="2681"/>
      <c r="AAC50" s="1520"/>
      <c r="AAD50" s="2681"/>
      <c r="AAE50" s="1520"/>
      <c r="AAF50" s="2681"/>
      <c r="AAG50" s="1520"/>
      <c r="AAH50" s="2681"/>
      <c r="AAI50" s="1520"/>
      <c r="AAJ50" s="2681"/>
      <c r="AAK50" s="1520"/>
      <c r="AAL50" s="2681"/>
      <c r="AAM50" s="1520"/>
      <c r="AAN50" s="2681"/>
      <c r="AAO50" s="1520"/>
      <c r="AAP50" s="2681"/>
      <c r="AAQ50" s="1520"/>
      <c r="AAR50" s="2681"/>
      <c r="AAS50" s="1520"/>
      <c r="AAT50" s="2681"/>
      <c r="AAU50" s="1520"/>
      <c r="AAV50" s="2681"/>
      <c r="AAW50" s="1520"/>
      <c r="AAX50" s="2681"/>
      <c r="AAY50" s="1520"/>
      <c r="AAZ50" s="2681"/>
      <c r="ABA50" s="1520"/>
      <c r="ABB50" s="2681"/>
      <c r="ABC50" s="1520"/>
      <c r="ABD50" s="2681"/>
      <c r="ABE50" s="1520"/>
      <c r="ABF50" s="2681"/>
      <c r="ABG50" s="1520"/>
      <c r="ABH50" s="2681"/>
      <c r="ABI50" s="1520"/>
      <c r="ABJ50" s="2681"/>
      <c r="ABK50" s="1520"/>
      <c r="ABL50" s="2681"/>
      <c r="ABM50" s="1520"/>
      <c r="ABN50" s="2681"/>
      <c r="ABO50" s="1520"/>
      <c r="ABP50" s="2681"/>
      <c r="ABQ50" s="1520"/>
      <c r="ABR50" s="2681"/>
      <c r="ABS50" s="1520"/>
      <c r="ABT50" s="2681"/>
      <c r="ABU50" s="1520"/>
      <c r="ABV50" s="2681"/>
      <c r="ABW50" s="1520"/>
      <c r="ABX50" s="2681"/>
      <c r="ABY50" s="1520"/>
      <c r="ABZ50" s="2681"/>
      <c r="ACA50" s="1520"/>
      <c r="ACB50" s="2681"/>
      <c r="ACC50" s="1520"/>
      <c r="ACD50" s="2681"/>
      <c r="ACE50" s="1520"/>
      <c r="ACF50" s="2681"/>
      <c r="ACG50" s="1520"/>
      <c r="ACH50" s="2681"/>
      <c r="ACI50" s="1520"/>
      <c r="ACJ50" s="2681"/>
      <c r="ACK50" s="1520"/>
      <c r="ACL50" s="2681"/>
      <c r="ACM50" s="1520"/>
      <c r="ACN50" s="2681"/>
      <c r="ACO50" s="1520"/>
      <c r="ACP50" s="2681"/>
      <c r="ACQ50" s="1520"/>
      <c r="ACR50" s="2681"/>
      <c r="ACS50" s="1520"/>
      <c r="ACT50" s="2681"/>
      <c r="ACU50" s="1520"/>
      <c r="ACV50" s="2681"/>
      <c r="ACW50" s="1520"/>
      <c r="ACX50" s="2681"/>
      <c r="ACY50" s="1520"/>
      <c r="ACZ50" s="2681"/>
      <c r="ADA50" s="1520"/>
      <c r="ADB50" s="2681"/>
      <c r="ADC50" s="1520"/>
      <c r="ADD50" s="2681"/>
      <c r="ADE50" s="1520"/>
      <c r="ADF50" s="2681"/>
      <c r="ADG50" s="1520"/>
      <c r="ADH50" s="2681"/>
      <c r="ADI50" s="1520"/>
      <c r="ADJ50" s="2681"/>
      <c r="ADK50" s="1520"/>
      <c r="ADL50" s="2681"/>
      <c r="ADM50" s="1520"/>
      <c r="ADN50" s="2681"/>
      <c r="ADO50" s="1520"/>
      <c r="ADP50" s="2681"/>
      <c r="ADQ50" s="1520"/>
      <c r="ADR50" s="2681"/>
      <c r="ADS50" s="1520"/>
      <c r="ADT50" s="2681"/>
      <c r="ADU50" s="1520"/>
      <c r="ADV50" s="2681"/>
      <c r="ADW50" s="1520"/>
      <c r="ADX50" s="2681"/>
      <c r="ADY50" s="1520"/>
      <c r="ADZ50" s="2681"/>
      <c r="AEA50" s="1520"/>
      <c r="AEB50" s="2681"/>
      <c r="AEC50" s="1520"/>
      <c r="AED50" s="2681"/>
      <c r="AEE50" s="1520"/>
      <c r="AEF50" s="2681"/>
      <c r="AEG50" s="1520"/>
      <c r="AEH50" s="2681"/>
      <c r="AEI50" s="1520"/>
      <c r="AEJ50" s="2681"/>
      <c r="AEK50" s="1520"/>
      <c r="AEL50" s="2681"/>
      <c r="AEM50" s="1520"/>
      <c r="AEN50" s="2681"/>
      <c r="AEO50" s="1520"/>
      <c r="AEP50" s="2681"/>
      <c r="AEQ50" s="1520"/>
      <c r="AER50" s="2681"/>
      <c r="AES50" s="1520"/>
      <c r="AET50" s="2681"/>
      <c r="AEU50" s="1520"/>
      <c r="AEV50" s="2681"/>
      <c r="AEW50" s="1520"/>
      <c r="AEX50" s="2681"/>
      <c r="AEY50" s="1520"/>
      <c r="AEZ50" s="2681"/>
      <c r="AFA50" s="1520"/>
      <c r="AFB50" s="2681"/>
      <c r="AFC50" s="1520"/>
      <c r="AFD50" s="2681"/>
      <c r="AFE50" s="1520"/>
      <c r="AFF50" s="2681"/>
      <c r="AFG50" s="1520"/>
      <c r="AFH50" s="2681"/>
      <c r="AFI50" s="1520"/>
      <c r="AFJ50" s="2681"/>
      <c r="AFK50" s="1520"/>
      <c r="AFL50" s="2681"/>
      <c r="AFM50" s="1520"/>
      <c r="AFN50" s="2681"/>
      <c r="AFO50" s="1520"/>
      <c r="AFP50" s="2681"/>
      <c r="AFQ50" s="1520"/>
      <c r="AFR50" s="2681"/>
      <c r="AFS50" s="1520"/>
      <c r="AFT50" s="2681"/>
      <c r="AFU50" s="1520"/>
      <c r="AFV50" s="2681"/>
      <c r="AFW50" s="1520"/>
      <c r="AFX50" s="2681"/>
      <c r="AFY50" s="1520"/>
      <c r="AFZ50" s="2681"/>
      <c r="AGA50" s="1520"/>
      <c r="AGB50" s="2681"/>
      <c r="AGC50" s="1520"/>
      <c r="AGD50" s="2681"/>
      <c r="AGE50" s="1520"/>
      <c r="AGF50" s="2681"/>
      <c r="AGG50" s="1520"/>
      <c r="AGH50" s="2681"/>
      <c r="AGI50" s="1520"/>
      <c r="AGJ50" s="2681"/>
      <c r="AGK50" s="1520"/>
      <c r="AGL50" s="2681"/>
      <c r="AGM50" s="1520"/>
      <c r="AGN50" s="2681"/>
      <c r="AGO50" s="1520"/>
      <c r="AGP50" s="2681"/>
      <c r="AGQ50" s="1520"/>
      <c r="AGR50" s="2681"/>
      <c r="AGS50" s="1520"/>
      <c r="AGT50" s="2681"/>
      <c r="AGU50" s="1520"/>
      <c r="AGV50" s="2681"/>
      <c r="AGW50" s="1520"/>
      <c r="AGX50" s="2681"/>
      <c r="AGY50" s="1520"/>
      <c r="AGZ50" s="2681"/>
      <c r="AHA50" s="1520"/>
      <c r="AHB50" s="2681"/>
      <c r="AHC50" s="1520"/>
      <c r="AHD50" s="2681"/>
      <c r="AHE50" s="1520"/>
      <c r="AHF50" s="2681"/>
      <c r="AHG50" s="1520"/>
      <c r="AHH50" s="2681"/>
      <c r="AHI50" s="1520"/>
      <c r="AHJ50" s="2681"/>
      <c r="AHK50" s="1520"/>
      <c r="AHL50" s="2681"/>
      <c r="AHM50" s="1520"/>
      <c r="AHN50" s="2681"/>
      <c r="AHO50" s="1520"/>
      <c r="AHP50" s="2681"/>
      <c r="AHQ50" s="1520"/>
      <c r="AHR50" s="2681"/>
      <c r="AHS50" s="1520"/>
      <c r="AHT50" s="2681"/>
      <c r="AHU50" s="1520"/>
      <c r="AHV50" s="2681"/>
      <c r="AHW50" s="1520"/>
      <c r="AHX50" s="2681"/>
      <c r="AHY50" s="1520"/>
      <c r="AHZ50" s="2681"/>
      <c r="AIA50" s="1520"/>
      <c r="AIB50" s="2681"/>
      <c r="AIC50" s="1520"/>
      <c r="AID50" s="2681"/>
      <c r="AIE50" s="1520"/>
      <c r="AIF50" s="2681"/>
      <c r="AIG50" s="1520"/>
      <c r="AIH50" s="2681"/>
      <c r="AII50" s="1520"/>
      <c r="AIJ50" s="2681"/>
      <c r="AIK50" s="1520"/>
      <c r="AIL50" s="2681"/>
      <c r="AIM50" s="1520"/>
      <c r="AIN50" s="2681"/>
      <c r="AIO50" s="1520"/>
      <c r="AIP50" s="2681"/>
      <c r="AIQ50" s="1520"/>
      <c r="AIR50" s="2681"/>
      <c r="AIS50" s="1520"/>
      <c r="AIT50" s="2681"/>
      <c r="AIU50" s="1520"/>
      <c r="AIV50" s="2681"/>
      <c r="AIW50" s="1520"/>
      <c r="AIX50" s="2681"/>
      <c r="AIY50" s="1520"/>
      <c r="AIZ50" s="2681"/>
      <c r="AJA50" s="1520"/>
      <c r="AJB50" s="2681"/>
      <c r="AJC50" s="1520"/>
      <c r="AJD50" s="2681"/>
      <c r="AJE50" s="1520"/>
      <c r="AJF50" s="2681"/>
      <c r="AJG50" s="1520"/>
      <c r="AJH50" s="2681"/>
      <c r="AJI50" s="1520"/>
      <c r="AJJ50" s="2681"/>
      <c r="AJK50" s="1520"/>
      <c r="AJL50" s="2681"/>
      <c r="AJM50" s="1520"/>
      <c r="AJN50" s="2681"/>
      <c r="AJO50" s="1520"/>
      <c r="AJP50" s="2681"/>
      <c r="AJQ50" s="1520"/>
      <c r="AJR50" s="2681"/>
      <c r="AJS50" s="1520"/>
      <c r="AJT50" s="2681"/>
      <c r="AJU50" s="1520"/>
      <c r="AJV50" s="2681"/>
      <c r="AJW50" s="1520"/>
      <c r="AJX50" s="2681"/>
      <c r="AJY50" s="1520"/>
      <c r="AJZ50" s="2681"/>
      <c r="AKA50" s="1520"/>
      <c r="AKB50" s="2681"/>
      <c r="AKC50" s="1520"/>
      <c r="AKD50" s="2681"/>
      <c r="AKE50" s="1520"/>
      <c r="AKF50" s="2681"/>
      <c r="AKG50" s="1520"/>
      <c r="AKH50" s="2681"/>
      <c r="AKI50" s="1520"/>
      <c r="AKJ50" s="2681"/>
      <c r="AKK50" s="1520"/>
      <c r="AKL50" s="2681"/>
      <c r="AKM50" s="1520"/>
      <c r="AKN50" s="2681"/>
      <c r="AKO50" s="1520"/>
      <c r="AKP50" s="2681"/>
      <c r="AKQ50" s="1520"/>
      <c r="AKR50" s="2681"/>
      <c r="AKS50" s="1520"/>
      <c r="AKT50" s="2681"/>
      <c r="AKU50" s="1520"/>
      <c r="AKV50" s="2681"/>
      <c r="AKW50" s="1520"/>
      <c r="AKX50" s="2681"/>
      <c r="AKY50" s="1520"/>
      <c r="AKZ50" s="2681"/>
      <c r="ALA50" s="1520"/>
      <c r="ALB50" s="2681"/>
      <c r="ALC50" s="1520"/>
      <c r="ALD50" s="2681"/>
      <c r="ALE50" s="1520"/>
      <c r="ALF50" s="2681"/>
      <c r="ALG50" s="1520"/>
      <c r="ALH50" s="2681"/>
      <c r="ALI50" s="1520"/>
      <c r="ALJ50" s="2681"/>
      <c r="ALK50" s="1520"/>
      <c r="ALL50" s="2681"/>
      <c r="ALM50" s="1520"/>
      <c r="ALN50" s="2681"/>
      <c r="ALO50" s="1520"/>
      <c r="ALP50" s="2681"/>
      <c r="ALQ50" s="1520"/>
      <c r="ALR50" s="2681"/>
      <c r="ALS50" s="1520"/>
      <c r="ALT50" s="2681"/>
      <c r="ALU50" s="1520"/>
      <c r="ALV50" s="2681"/>
      <c r="ALW50" s="1520"/>
      <c r="ALX50" s="2681"/>
      <c r="ALY50" s="1520"/>
      <c r="ALZ50" s="2681"/>
      <c r="AMA50" s="1520"/>
      <c r="AMB50" s="2681"/>
      <c r="AMC50" s="1520"/>
      <c r="AMD50" s="2681"/>
      <c r="AME50" s="1520"/>
      <c r="AMF50" s="2681"/>
      <c r="AMG50" s="1520"/>
      <c r="AMH50" s="2681"/>
      <c r="AMI50" s="1520"/>
      <c r="AMJ50" s="2681"/>
      <c r="AMK50" s="1520"/>
      <c r="AML50" s="2681"/>
      <c r="AMM50" s="1520"/>
      <c r="AMN50" s="2681"/>
      <c r="AMO50" s="1520"/>
      <c r="AMP50" s="2681"/>
      <c r="AMQ50" s="1520"/>
      <c r="AMR50" s="2681"/>
      <c r="AMS50" s="1520"/>
      <c r="AMT50" s="2681"/>
      <c r="AMU50" s="1520"/>
      <c r="AMV50" s="2681"/>
      <c r="AMW50" s="1520"/>
      <c r="AMX50" s="2681"/>
      <c r="AMY50" s="1520"/>
      <c r="AMZ50" s="2681"/>
      <c r="ANA50" s="1520"/>
      <c r="ANB50" s="2681"/>
      <c r="ANC50" s="1520"/>
      <c r="AND50" s="2681"/>
      <c r="ANE50" s="1520"/>
      <c r="ANF50" s="2681"/>
      <c r="ANG50" s="1520"/>
      <c r="ANH50" s="2681"/>
      <c r="ANI50" s="1520"/>
      <c r="ANJ50" s="2681"/>
      <c r="ANK50" s="1520"/>
      <c r="ANL50" s="2681"/>
      <c r="ANM50" s="1520"/>
      <c r="ANN50" s="2681"/>
      <c r="ANO50" s="1520"/>
      <c r="ANP50" s="2681"/>
      <c r="ANQ50" s="1520"/>
      <c r="ANR50" s="2681"/>
      <c r="ANS50" s="1520"/>
      <c r="ANT50" s="2681"/>
      <c r="ANU50" s="1520"/>
      <c r="ANV50" s="2681"/>
      <c r="ANW50" s="1520"/>
      <c r="ANX50" s="2681"/>
      <c r="ANY50" s="1520"/>
      <c r="ANZ50" s="2681"/>
      <c r="AOA50" s="1520"/>
      <c r="AOB50" s="2681"/>
      <c r="AOC50" s="1520"/>
      <c r="AOD50" s="2681"/>
      <c r="AOE50" s="1520"/>
      <c r="AOF50" s="2681"/>
      <c r="AOG50" s="1520"/>
      <c r="AOH50" s="2681"/>
      <c r="AOI50" s="1520"/>
      <c r="AOJ50" s="2681"/>
      <c r="AOK50" s="1520"/>
      <c r="AOL50" s="2681"/>
      <c r="AOM50" s="1520"/>
      <c r="AON50" s="2681"/>
      <c r="AOO50" s="1520"/>
      <c r="AOP50" s="2681"/>
      <c r="AOQ50" s="1520"/>
      <c r="AOR50" s="2681"/>
      <c r="AOS50" s="1520"/>
      <c r="AOT50" s="2681"/>
      <c r="AOU50" s="1520"/>
      <c r="AOV50" s="2681"/>
      <c r="AOW50" s="1520"/>
      <c r="AOX50" s="2681"/>
      <c r="AOY50" s="1520"/>
      <c r="AOZ50" s="2681"/>
      <c r="APA50" s="1520"/>
      <c r="APB50" s="2681"/>
      <c r="APC50" s="1520"/>
      <c r="APD50" s="2681"/>
      <c r="APE50" s="1520"/>
      <c r="APF50" s="2681"/>
      <c r="APG50" s="1520"/>
      <c r="APH50" s="2681"/>
      <c r="API50" s="1520"/>
      <c r="APJ50" s="2681"/>
      <c r="APK50" s="1520"/>
      <c r="APL50" s="2681"/>
      <c r="APM50" s="1520"/>
      <c r="APN50" s="2681"/>
      <c r="APO50" s="1520"/>
      <c r="APP50" s="2681"/>
      <c r="APQ50" s="1520"/>
      <c r="APR50" s="2681"/>
      <c r="APS50" s="1520"/>
      <c r="APT50" s="2681"/>
      <c r="APU50" s="1520"/>
      <c r="APV50" s="2681"/>
      <c r="APW50" s="1520"/>
      <c r="APX50" s="2681"/>
      <c r="APY50" s="1520"/>
      <c r="APZ50" s="2681"/>
      <c r="AQA50" s="1520"/>
      <c r="AQB50" s="2681"/>
      <c r="AQC50" s="1520"/>
      <c r="AQD50" s="2681"/>
      <c r="AQE50" s="1520"/>
      <c r="AQF50" s="2681"/>
      <c r="AQG50" s="1520"/>
      <c r="AQH50" s="2681"/>
      <c r="AQI50" s="1520"/>
      <c r="AQJ50" s="2681"/>
      <c r="AQK50" s="1520"/>
      <c r="AQL50" s="2681"/>
      <c r="AQM50" s="1520"/>
      <c r="AQN50" s="2681"/>
      <c r="AQO50" s="1520"/>
      <c r="AQP50" s="2681"/>
      <c r="AQQ50" s="1520"/>
      <c r="AQR50" s="2681"/>
      <c r="AQS50" s="1520"/>
      <c r="AQT50" s="2681"/>
      <c r="AQU50" s="1520"/>
      <c r="AQV50" s="2681"/>
      <c r="AQW50" s="1520"/>
      <c r="AQX50" s="2681"/>
      <c r="AQY50" s="1520"/>
      <c r="AQZ50" s="2681"/>
      <c r="ARA50" s="1520"/>
      <c r="ARB50" s="2681"/>
      <c r="ARC50" s="1520"/>
      <c r="ARD50" s="2681"/>
      <c r="ARE50" s="1520"/>
      <c r="ARF50" s="2681"/>
      <c r="ARG50" s="1520"/>
      <c r="ARH50" s="2681"/>
      <c r="ARI50" s="1520"/>
      <c r="ARJ50" s="2681"/>
      <c r="ARK50" s="1520"/>
      <c r="ARL50" s="2681"/>
      <c r="ARM50" s="1520"/>
      <c r="ARN50" s="2681"/>
      <c r="ARO50" s="1520"/>
      <c r="ARP50" s="2681"/>
      <c r="ARQ50" s="1520"/>
      <c r="ARR50" s="2681"/>
      <c r="ARS50" s="1520"/>
      <c r="ART50" s="2681"/>
      <c r="ARU50" s="1520"/>
      <c r="ARV50" s="2681"/>
      <c r="ARW50" s="1520"/>
      <c r="ARX50" s="2681"/>
      <c r="ARY50" s="1520"/>
      <c r="ARZ50" s="2681"/>
      <c r="ASA50" s="1520"/>
      <c r="ASB50" s="2681"/>
      <c r="ASC50" s="1520"/>
      <c r="ASD50" s="2681"/>
      <c r="ASE50" s="1520"/>
      <c r="ASF50" s="2681"/>
      <c r="ASG50" s="1520"/>
      <c r="ASH50" s="2681"/>
      <c r="ASI50" s="1520"/>
      <c r="ASJ50" s="2681"/>
      <c r="ASK50" s="1520"/>
      <c r="ASL50" s="2681"/>
      <c r="ASM50" s="1520"/>
      <c r="ASN50" s="2681"/>
      <c r="ASO50" s="1520"/>
      <c r="ASP50" s="2681"/>
      <c r="ASQ50" s="1520"/>
      <c r="ASR50" s="2681"/>
      <c r="ASS50" s="1520"/>
      <c r="AST50" s="2681"/>
      <c r="ASU50" s="1520"/>
      <c r="ASV50" s="2681"/>
      <c r="ASW50" s="1520"/>
      <c r="ASX50" s="2681"/>
      <c r="ASY50" s="1520"/>
      <c r="ASZ50" s="2681"/>
      <c r="ATA50" s="1520"/>
      <c r="ATB50" s="2681"/>
      <c r="ATC50" s="1520"/>
      <c r="ATD50" s="2681"/>
      <c r="ATE50" s="1520"/>
      <c r="ATF50" s="2681"/>
      <c r="ATG50" s="1520"/>
      <c r="ATH50" s="2681"/>
      <c r="ATI50" s="1520"/>
      <c r="ATJ50" s="2681"/>
      <c r="ATK50" s="1520"/>
      <c r="ATL50" s="2681"/>
      <c r="ATM50" s="1520"/>
      <c r="ATN50" s="2681"/>
      <c r="ATO50" s="1520"/>
      <c r="ATP50" s="2681"/>
      <c r="ATQ50" s="1520"/>
      <c r="ATR50" s="2681"/>
      <c r="ATS50" s="1520"/>
      <c r="ATT50" s="2681"/>
      <c r="ATU50" s="1520"/>
      <c r="ATV50" s="2681"/>
      <c r="ATW50" s="1520"/>
      <c r="ATX50" s="2681"/>
      <c r="ATY50" s="1520"/>
      <c r="ATZ50" s="2681"/>
      <c r="AUA50" s="1520"/>
      <c r="AUB50" s="2681"/>
      <c r="AUC50" s="1520"/>
      <c r="AUD50" s="2681"/>
      <c r="AUE50" s="1520"/>
      <c r="AUF50" s="2681"/>
      <c r="AUG50" s="1520"/>
      <c r="AUH50" s="2681"/>
      <c r="AUI50" s="1520"/>
      <c r="AUJ50" s="2681"/>
      <c r="AUK50" s="1520"/>
      <c r="AUL50" s="2681"/>
      <c r="AUM50" s="1520"/>
      <c r="AUN50" s="2681"/>
      <c r="AUO50" s="1520"/>
      <c r="AUP50" s="2681"/>
      <c r="AUQ50" s="1520"/>
      <c r="AUR50" s="2681"/>
      <c r="AUS50" s="1520"/>
      <c r="AUT50" s="2681"/>
      <c r="AUU50" s="1520"/>
      <c r="AUV50" s="2681"/>
      <c r="AUW50" s="1520"/>
      <c r="AUX50" s="2681"/>
      <c r="AUY50" s="1520"/>
      <c r="AUZ50" s="2681"/>
      <c r="AVA50" s="1520"/>
      <c r="AVB50" s="2681"/>
      <c r="AVC50" s="1520"/>
      <c r="AVD50" s="2681"/>
      <c r="AVE50" s="1520"/>
      <c r="AVF50" s="2681"/>
      <c r="AVG50" s="1520"/>
      <c r="AVH50" s="2681"/>
      <c r="AVI50" s="1520"/>
      <c r="AVJ50" s="2681"/>
      <c r="AVK50" s="1520"/>
      <c r="AVL50" s="2681"/>
      <c r="AVM50" s="1520"/>
      <c r="AVN50" s="2681"/>
      <c r="AVO50" s="1520"/>
      <c r="AVP50" s="2681"/>
      <c r="AVQ50" s="1520"/>
      <c r="AVR50" s="2681"/>
      <c r="AVS50" s="1520"/>
      <c r="AVT50" s="2681"/>
      <c r="AVU50" s="1520"/>
      <c r="AVV50" s="2681"/>
      <c r="AVW50" s="1520"/>
      <c r="AVX50" s="2681"/>
      <c r="AVY50" s="1520"/>
      <c r="AVZ50" s="2681"/>
      <c r="AWA50" s="1520"/>
      <c r="AWB50" s="2681"/>
      <c r="AWC50" s="1520"/>
      <c r="AWD50" s="2681"/>
      <c r="AWE50" s="1520"/>
      <c r="AWF50" s="2681"/>
      <c r="AWG50" s="1520"/>
      <c r="AWH50" s="2681"/>
      <c r="AWI50" s="1520"/>
      <c r="AWJ50" s="2681"/>
      <c r="AWK50" s="1520"/>
      <c r="AWL50" s="2681"/>
      <c r="AWM50" s="1520"/>
      <c r="AWN50" s="2681"/>
      <c r="AWO50" s="1520"/>
      <c r="AWP50" s="2681"/>
      <c r="AWQ50" s="1520"/>
      <c r="AWR50" s="2681"/>
      <c r="AWS50" s="1520"/>
      <c r="AWT50" s="2681"/>
      <c r="AWU50" s="1520"/>
      <c r="AWV50" s="2681"/>
      <c r="AWW50" s="1520"/>
      <c r="AWX50" s="2681"/>
      <c r="AWY50" s="1520"/>
      <c r="AWZ50" s="2681"/>
      <c r="AXA50" s="1520"/>
      <c r="AXB50" s="2681"/>
      <c r="AXC50" s="1520"/>
      <c r="AXD50" s="2681"/>
      <c r="AXE50" s="1520"/>
      <c r="AXF50" s="2681"/>
      <c r="AXG50" s="1520"/>
      <c r="AXH50" s="2681"/>
      <c r="AXI50" s="1520"/>
      <c r="AXJ50" s="2681"/>
      <c r="AXK50" s="1520"/>
      <c r="AXL50" s="2681"/>
      <c r="AXM50" s="1520"/>
      <c r="AXN50" s="2681"/>
      <c r="AXO50" s="1520"/>
      <c r="AXP50" s="2681"/>
      <c r="AXQ50" s="1520"/>
      <c r="AXR50" s="2681"/>
      <c r="AXS50" s="1520"/>
      <c r="AXT50" s="2681"/>
      <c r="AXU50" s="1520"/>
      <c r="AXV50" s="2681"/>
      <c r="AXW50" s="1520"/>
      <c r="AXX50" s="2681"/>
      <c r="AXY50" s="1520"/>
      <c r="AXZ50" s="2681"/>
      <c r="AYA50" s="1520"/>
      <c r="AYB50" s="2681"/>
      <c r="AYC50" s="1520"/>
      <c r="AYD50" s="2681"/>
      <c r="AYE50" s="1520"/>
      <c r="AYF50" s="2681"/>
      <c r="AYG50" s="1520"/>
      <c r="AYH50" s="2681"/>
      <c r="AYI50" s="1520"/>
      <c r="AYJ50" s="2681"/>
      <c r="AYK50" s="1520"/>
      <c r="AYL50" s="2681"/>
      <c r="AYM50" s="1520"/>
      <c r="AYN50" s="2681"/>
      <c r="AYO50" s="1520"/>
      <c r="AYP50" s="2681"/>
      <c r="AYQ50" s="1520"/>
      <c r="AYR50" s="2681"/>
      <c r="AYS50" s="1520"/>
      <c r="AYT50" s="2681"/>
      <c r="AYU50" s="1520"/>
      <c r="AYV50" s="2681"/>
      <c r="AYW50" s="1520"/>
      <c r="AYX50" s="2681"/>
      <c r="AYY50" s="1520"/>
      <c r="AYZ50" s="2681"/>
      <c r="AZA50" s="1520"/>
      <c r="AZB50" s="2681"/>
      <c r="AZC50" s="1520"/>
      <c r="AZD50" s="2681"/>
      <c r="AZE50" s="1520"/>
      <c r="AZF50" s="2681"/>
      <c r="AZG50" s="1520"/>
      <c r="AZH50" s="2681"/>
      <c r="AZI50" s="1520"/>
      <c r="AZJ50" s="2681"/>
      <c r="AZK50" s="1520"/>
      <c r="AZL50" s="2681"/>
      <c r="AZM50" s="1520"/>
      <c r="AZN50" s="2681"/>
      <c r="AZO50" s="1520"/>
      <c r="AZP50" s="2681"/>
      <c r="AZQ50" s="1520"/>
      <c r="AZR50" s="2681"/>
      <c r="AZS50" s="1520"/>
      <c r="AZT50" s="2681"/>
      <c r="AZU50" s="1520"/>
      <c r="AZV50" s="2681"/>
      <c r="AZW50" s="1520"/>
      <c r="AZX50" s="2681"/>
      <c r="AZY50" s="1520"/>
      <c r="AZZ50" s="2681"/>
      <c r="BAA50" s="1520"/>
      <c r="BAB50" s="2681"/>
      <c r="BAC50" s="1520"/>
      <c r="BAD50" s="2681"/>
      <c r="BAE50" s="1520"/>
      <c r="BAF50" s="2681"/>
      <c r="BAG50" s="1520"/>
      <c r="BAH50" s="2681"/>
      <c r="BAI50" s="1520"/>
      <c r="BAJ50" s="2681"/>
      <c r="BAK50" s="1520"/>
      <c r="BAL50" s="2681"/>
      <c r="BAM50" s="1520"/>
      <c r="BAN50" s="2681"/>
      <c r="BAO50" s="1520"/>
      <c r="BAP50" s="2681"/>
      <c r="BAQ50" s="1520"/>
      <c r="BAR50" s="2681"/>
      <c r="BAS50" s="1520"/>
      <c r="BAT50" s="2681"/>
      <c r="BAU50" s="1520"/>
      <c r="BAV50" s="2681"/>
      <c r="BAW50" s="1520"/>
      <c r="BAX50" s="2681"/>
      <c r="BAY50" s="1520"/>
      <c r="BAZ50" s="2681"/>
      <c r="BBA50" s="1520"/>
      <c r="BBB50" s="2681"/>
      <c r="BBC50" s="1520"/>
      <c r="BBD50" s="2681"/>
      <c r="BBE50" s="1520"/>
      <c r="BBF50" s="2681"/>
      <c r="BBG50" s="1520"/>
      <c r="BBH50" s="2681"/>
      <c r="BBI50" s="1520"/>
      <c r="BBJ50" s="2681"/>
      <c r="BBK50" s="1520"/>
      <c r="BBL50" s="2681"/>
      <c r="BBM50" s="1520"/>
      <c r="BBN50" s="2681"/>
      <c r="BBO50" s="1520"/>
      <c r="BBP50" s="2681"/>
      <c r="BBQ50" s="1520"/>
      <c r="BBR50" s="2681"/>
      <c r="BBS50" s="1520"/>
      <c r="BBT50" s="2681"/>
      <c r="BBU50" s="1520"/>
      <c r="BBV50" s="2681"/>
      <c r="BBW50" s="1520"/>
      <c r="BBX50" s="2681"/>
      <c r="BBY50" s="1520"/>
      <c r="BBZ50" s="2681"/>
      <c r="BCA50" s="1520"/>
      <c r="BCB50" s="2681"/>
      <c r="BCC50" s="1520"/>
      <c r="BCD50" s="2681"/>
      <c r="BCE50" s="1520"/>
      <c r="BCF50" s="2681"/>
      <c r="BCG50" s="1520"/>
      <c r="BCH50" s="2681"/>
      <c r="BCI50" s="1520"/>
      <c r="BCJ50" s="2681"/>
      <c r="BCK50" s="1520"/>
      <c r="BCL50" s="2681"/>
      <c r="BCM50" s="1520"/>
      <c r="BCN50" s="2681"/>
      <c r="BCO50" s="1520"/>
      <c r="BCP50" s="2681"/>
      <c r="BCQ50" s="1520"/>
      <c r="BCR50" s="2681"/>
      <c r="BCS50" s="1520"/>
      <c r="BCT50" s="2681"/>
      <c r="BCU50" s="1520"/>
      <c r="BCV50" s="2681"/>
      <c r="BCW50" s="1520"/>
      <c r="BCX50" s="2681"/>
      <c r="BCY50" s="1520"/>
      <c r="BCZ50" s="2681"/>
      <c r="BDA50" s="1520"/>
      <c r="BDB50" s="2681"/>
      <c r="BDC50" s="1520"/>
      <c r="BDD50" s="2681"/>
      <c r="BDE50" s="1520"/>
      <c r="BDF50" s="2681"/>
      <c r="BDG50" s="1520"/>
      <c r="BDH50" s="2681"/>
      <c r="BDI50" s="1520"/>
      <c r="BDJ50" s="2681"/>
      <c r="BDK50" s="1520"/>
      <c r="BDL50" s="2681"/>
      <c r="BDM50" s="1520"/>
      <c r="BDN50" s="2681"/>
      <c r="BDO50" s="1520"/>
      <c r="BDP50" s="2681"/>
      <c r="BDQ50" s="1520"/>
      <c r="BDR50" s="2681"/>
      <c r="BDS50" s="1520"/>
      <c r="BDT50" s="2681"/>
      <c r="BDU50" s="1520"/>
      <c r="BDV50" s="2681"/>
      <c r="BDW50" s="1520"/>
      <c r="BDX50" s="2681"/>
      <c r="BDY50" s="1520"/>
      <c r="BDZ50" s="2681"/>
      <c r="BEA50" s="1520"/>
      <c r="BEB50" s="2681"/>
      <c r="BEC50" s="1520"/>
      <c r="BED50" s="2681"/>
      <c r="BEE50" s="1520"/>
      <c r="BEF50" s="2681"/>
      <c r="BEG50" s="1520"/>
      <c r="BEH50" s="2681"/>
      <c r="BEI50" s="1520"/>
      <c r="BEJ50" s="2681"/>
      <c r="BEK50" s="1520"/>
      <c r="BEL50" s="2681"/>
      <c r="BEM50" s="1520"/>
      <c r="BEN50" s="2681"/>
      <c r="BEO50" s="1520"/>
      <c r="BEP50" s="2681"/>
      <c r="BEQ50" s="1520"/>
      <c r="BER50" s="2681"/>
      <c r="BES50" s="1520"/>
      <c r="BET50" s="2681"/>
      <c r="BEU50" s="1520"/>
      <c r="BEV50" s="2681"/>
      <c r="BEW50" s="1520"/>
      <c r="BEX50" s="2681"/>
      <c r="BEY50" s="1520"/>
      <c r="BEZ50" s="2681"/>
      <c r="BFA50" s="1520"/>
      <c r="BFB50" s="2681"/>
      <c r="BFC50" s="1520"/>
      <c r="BFD50" s="2681"/>
      <c r="BFE50" s="1520"/>
      <c r="BFF50" s="2681"/>
      <c r="BFG50" s="1520"/>
      <c r="BFH50" s="2681"/>
      <c r="BFI50" s="1520"/>
      <c r="BFJ50" s="2681"/>
      <c r="BFK50" s="1520"/>
      <c r="BFL50" s="2681"/>
      <c r="BFM50" s="1520"/>
      <c r="BFN50" s="2681"/>
      <c r="BFO50" s="1520"/>
      <c r="BFP50" s="2681"/>
      <c r="BFQ50" s="1520"/>
      <c r="BFR50" s="2681"/>
      <c r="BFS50" s="1520"/>
      <c r="BFT50" s="2681"/>
      <c r="BFU50" s="1520"/>
      <c r="BFV50" s="2681"/>
      <c r="BFW50" s="1520"/>
      <c r="BFX50" s="2681"/>
      <c r="BFY50" s="1520"/>
      <c r="BFZ50" s="2681"/>
      <c r="BGA50" s="1520"/>
      <c r="BGB50" s="2681"/>
      <c r="BGC50" s="1520"/>
      <c r="BGD50" s="2681"/>
      <c r="BGE50" s="1520"/>
      <c r="BGF50" s="2681"/>
      <c r="BGG50" s="1520"/>
      <c r="BGH50" s="2681"/>
      <c r="BGI50" s="1520"/>
      <c r="BGJ50" s="2681"/>
      <c r="BGK50" s="1520"/>
      <c r="BGL50" s="2681"/>
      <c r="BGM50" s="1520"/>
      <c r="BGN50" s="2681"/>
      <c r="BGO50" s="1520"/>
      <c r="BGP50" s="2681"/>
      <c r="BGQ50" s="1520"/>
      <c r="BGR50" s="2681"/>
      <c r="BGS50" s="1520"/>
      <c r="BGT50" s="2681"/>
      <c r="BGU50" s="1520"/>
      <c r="BGV50" s="2681"/>
      <c r="BGW50" s="1520"/>
      <c r="BGX50" s="2681"/>
      <c r="BGY50" s="1520"/>
      <c r="BGZ50" s="2681"/>
      <c r="BHA50" s="1520"/>
      <c r="BHB50" s="2681"/>
      <c r="BHC50" s="1520"/>
      <c r="BHD50" s="2681"/>
      <c r="BHE50" s="1520"/>
      <c r="BHF50" s="2681"/>
      <c r="BHG50" s="1520"/>
      <c r="BHH50" s="2681"/>
      <c r="BHI50" s="1520"/>
      <c r="BHJ50" s="2681"/>
      <c r="BHK50" s="1520"/>
      <c r="BHL50" s="2681"/>
      <c r="BHM50" s="1520"/>
      <c r="BHN50" s="2681"/>
      <c r="BHO50" s="1520"/>
      <c r="BHP50" s="2681"/>
      <c r="BHQ50" s="1520"/>
      <c r="BHR50" s="2681"/>
      <c r="BHS50" s="1520"/>
      <c r="BHT50" s="2681"/>
      <c r="BHU50" s="1520"/>
      <c r="BHV50" s="2681"/>
      <c r="BHW50" s="1520"/>
      <c r="BHX50" s="2681"/>
      <c r="BHY50" s="1520"/>
      <c r="BHZ50" s="2681"/>
      <c r="BIA50" s="1520"/>
      <c r="BIB50" s="2681"/>
      <c r="BIC50" s="1520"/>
      <c r="BID50" s="2681"/>
      <c r="BIE50" s="1520"/>
      <c r="BIF50" s="2681"/>
      <c r="BIG50" s="1520"/>
      <c r="BIH50" s="2681"/>
      <c r="BII50" s="1520"/>
      <c r="BIJ50" s="2681"/>
      <c r="BIK50" s="1520"/>
      <c r="BIL50" s="2681"/>
      <c r="BIM50" s="1520"/>
      <c r="BIN50" s="2681"/>
      <c r="BIO50" s="1520"/>
      <c r="BIP50" s="2681"/>
      <c r="BIQ50" s="1520"/>
      <c r="BIR50" s="2681"/>
      <c r="BIS50" s="1520"/>
      <c r="BIT50" s="2681"/>
      <c r="BIU50" s="1520"/>
      <c r="BIV50" s="2681"/>
      <c r="BIW50" s="1520"/>
      <c r="BIX50" s="2681"/>
      <c r="BIY50" s="1520"/>
      <c r="BIZ50" s="2681"/>
      <c r="BJA50" s="1520"/>
      <c r="BJB50" s="2681"/>
      <c r="BJC50" s="1520"/>
      <c r="BJD50" s="2681"/>
      <c r="BJE50" s="1520"/>
      <c r="BJF50" s="2681"/>
      <c r="BJG50" s="1520"/>
      <c r="BJH50" s="2681"/>
      <c r="BJI50" s="1520"/>
      <c r="BJJ50" s="2681"/>
      <c r="BJK50" s="1520"/>
      <c r="BJL50" s="2681"/>
      <c r="BJM50" s="1520"/>
      <c r="BJN50" s="2681"/>
      <c r="BJO50" s="1520"/>
      <c r="BJP50" s="2681"/>
      <c r="BJQ50" s="1520"/>
      <c r="BJR50" s="2681"/>
      <c r="BJS50" s="1520"/>
      <c r="BJT50" s="2681"/>
      <c r="BJU50" s="1520"/>
      <c r="BJV50" s="2681"/>
      <c r="BJW50" s="1520"/>
      <c r="BJX50" s="2681"/>
      <c r="BJY50" s="1520"/>
      <c r="BJZ50" s="2681"/>
      <c r="BKA50" s="1520"/>
      <c r="BKB50" s="2681"/>
      <c r="BKC50" s="1520"/>
      <c r="BKD50" s="2681"/>
      <c r="BKE50" s="1520"/>
      <c r="BKF50" s="2681"/>
      <c r="BKG50" s="1520"/>
      <c r="BKH50" s="2681"/>
      <c r="BKI50" s="1520"/>
      <c r="BKJ50" s="2681"/>
      <c r="BKK50" s="1520"/>
      <c r="BKL50" s="2681"/>
      <c r="BKM50" s="1520"/>
      <c r="BKN50" s="2681"/>
      <c r="BKO50" s="1520"/>
      <c r="BKP50" s="2681"/>
      <c r="BKQ50" s="1520"/>
      <c r="BKR50" s="2681"/>
      <c r="BKS50" s="1520"/>
      <c r="BKT50" s="2681"/>
      <c r="BKU50" s="1520"/>
      <c r="BKV50" s="2681"/>
      <c r="BKW50" s="1520"/>
      <c r="BKX50" s="2681"/>
      <c r="BKY50" s="1520"/>
      <c r="BKZ50" s="2681"/>
      <c r="BLA50" s="1520"/>
      <c r="BLB50" s="2681"/>
      <c r="BLC50" s="1520"/>
      <c r="BLD50" s="2681"/>
      <c r="BLE50" s="1520"/>
      <c r="BLF50" s="2681"/>
      <c r="BLG50" s="1520"/>
      <c r="BLH50" s="2681"/>
      <c r="BLI50" s="1520"/>
      <c r="BLJ50" s="2681"/>
      <c r="BLK50" s="1520"/>
      <c r="BLL50" s="2681"/>
      <c r="BLM50" s="1520"/>
      <c r="BLN50" s="2681"/>
      <c r="BLO50" s="1520"/>
      <c r="BLP50" s="2681"/>
      <c r="BLQ50" s="1520"/>
      <c r="BLR50" s="2681"/>
      <c r="BLS50" s="1520"/>
      <c r="BLT50" s="2681"/>
      <c r="BLU50" s="1520"/>
      <c r="BLV50" s="2681"/>
      <c r="BLW50" s="1520"/>
      <c r="BLX50" s="2681"/>
      <c r="BLY50" s="1520"/>
      <c r="BLZ50" s="2681"/>
      <c r="BMA50" s="1520"/>
      <c r="BMB50" s="2681"/>
      <c r="BMC50" s="1520"/>
      <c r="BMD50" s="2681"/>
      <c r="BME50" s="1520"/>
      <c r="BMF50" s="2681"/>
      <c r="BMG50" s="1520"/>
      <c r="BMH50" s="2681"/>
      <c r="BMI50" s="1520"/>
      <c r="BMJ50" s="2681"/>
      <c r="BMK50" s="1520"/>
      <c r="BML50" s="2681"/>
      <c r="BMM50" s="1520"/>
      <c r="BMN50" s="2681"/>
      <c r="BMO50" s="1520"/>
      <c r="BMP50" s="2681"/>
      <c r="BMQ50" s="1520"/>
      <c r="BMR50" s="2681"/>
      <c r="BMS50" s="1520"/>
      <c r="BMT50" s="2681"/>
      <c r="BMU50" s="1520"/>
      <c r="BMV50" s="2681"/>
      <c r="BMW50" s="1520"/>
      <c r="BMX50" s="2681"/>
      <c r="BMY50" s="1520"/>
      <c r="BMZ50" s="2681"/>
      <c r="BNA50" s="1520"/>
      <c r="BNB50" s="2681"/>
      <c r="BNC50" s="1520"/>
      <c r="BND50" s="2681"/>
      <c r="BNE50" s="1520"/>
      <c r="BNF50" s="2681"/>
      <c r="BNG50" s="1520"/>
      <c r="BNH50" s="2681"/>
      <c r="BNI50" s="1520"/>
      <c r="BNJ50" s="2681"/>
      <c r="BNK50" s="1520"/>
      <c r="BNL50" s="2681"/>
      <c r="BNM50" s="1520"/>
      <c r="BNN50" s="2681"/>
      <c r="BNO50" s="1520"/>
      <c r="BNP50" s="2681"/>
      <c r="BNQ50" s="1520"/>
      <c r="BNR50" s="2681"/>
      <c r="BNS50" s="1520"/>
      <c r="BNT50" s="2681"/>
      <c r="BNU50" s="1520"/>
      <c r="BNV50" s="2681"/>
      <c r="BNW50" s="1520"/>
      <c r="BNX50" s="2681"/>
      <c r="BNY50" s="1520"/>
      <c r="BNZ50" s="2681"/>
      <c r="BOA50" s="1520"/>
      <c r="BOB50" s="2681"/>
      <c r="BOC50" s="1520"/>
      <c r="BOD50" s="2681"/>
      <c r="BOE50" s="1520"/>
      <c r="BOF50" s="2681"/>
      <c r="BOG50" s="1520"/>
      <c r="BOH50" s="2681"/>
      <c r="BOI50" s="1520"/>
      <c r="BOJ50" s="2681"/>
      <c r="BOK50" s="1520"/>
      <c r="BOL50" s="2681"/>
      <c r="BOM50" s="1520"/>
      <c r="BON50" s="2681"/>
      <c r="BOO50" s="1520"/>
      <c r="BOP50" s="2681"/>
      <c r="BOQ50" s="1520"/>
      <c r="BOR50" s="2681"/>
      <c r="BOS50" s="1520"/>
      <c r="BOT50" s="2681"/>
      <c r="BOU50" s="1520"/>
      <c r="BOV50" s="2681"/>
      <c r="BOW50" s="1520"/>
      <c r="BOX50" s="2681"/>
      <c r="BOY50" s="1520"/>
      <c r="BOZ50" s="2681"/>
      <c r="BPA50" s="1520"/>
      <c r="BPB50" s="2681"/>
      <c r="BPC50" s="1520"/>
      <c r="BPD50" s="2681"/>
      <c r="BPE50" s="1520"/>
      <c r="BPF50" s="2681"/>
      <c r="BPG50" s="1520"/>
      <c r="BPH50" s="2681"/>
      <c r="BPI50" s="1520"/>
      <c r="BPJ50" s="2681"/>
      <c r="BPK50" s="1520"/>
      <c r="BPL50" s="2681"/>
      <c r="BPM50" s="1520"/>
      <c r="BPN50" s="2681"/>
      <c r="BPO50" s="1520"/>
      <c r="BPP50" s="2681"/>
      <c r="BPQ50" s="1520"/>
      <c r="BPR50" s="2681"/>
      <c r="BPS50" s="1520"/>
      <c r="BPT50" s="2681"/>
      <c r="BPU50" s="1520"/>
      <c r="BPV50" s="2681"/>
      <c r="BPW50" s="1520"/>
      <c r="BPX50" s="2681"/>
      <c r="BPY50" s="1520"/>
      <c r="BPZ50" s="2681"/>
      <c r="BQA50" s="1520"/>
      <c r="BQB50" s="2681"/>
      <c r="BQC50" s="1520"/>
      <c r="BQD50" s="2681"/>
      <c r="BQE50" s="1520"/>
      <c r="BQF50" s="2681"/>
      <c r="BQG50" s="1520"/>
      <c r="BQH50" s="2681"/>
      <c r="BQI50" s="1520"/>
      <c r="BQJ50" s="2681"/>
      <c r="BQK50" s="1520"/>
      <c r="BQL50" s="2681"/>
      <c r="BQM50" s="1520"/>
      <c r="BQN50" s="2681"/>
      <c r="BQO50" s="1520"/>
      <c r="BQP50" s="2681"/>
      <c r="BQQ50" s="1520"/>
      <c r="BQR50" s="2681"/>
      <c r="BQS50" s="1520"/>
      <c r="BQT50" s="2681"/>
      <c r="BQU50" s="1520"/>
      <c r="BQV50" s="2681"/>
      <c r="BQW50" s="1520"/>
      <c r="BQX50" s="2681"/>
      <c r="BQY50" s="1520"/>
      <c r="BQZ50" s="2681"/>
      <c r="BRA50" s="1520"/>
      <c r="BRB50" s="2681"/>
      <c r="BRC50" s="1520"/>
      <c r="BRD50" s="2681"/>
      <c r="BRE50" s="1520"/>
      <c r="BRF50" s="2681"/>
      <c r="BRG50" s="1520"/>
      <c r="BRH50" s="2681"/>
      <c r="BRI50" s="1520"/>
      <c r="BRJ50" s="2681"/>
      <c r="BRK50" s="1520"/>
      <c r="BRL50" s="2681"/>
      <c r="BRM50" s="1520"/>
      <c r="BRN50" s="2681"/>
      <c r="BRO50" s="1520"/>
      <c r="BRP50" s="2681"/>
      <c r="BRQ50" s="1520"/>
      <c r="BRR50" s="2681"/>
      <c r="BRS50" s="1520"/>
      <c r="BRT50" s="2681"/>
      <c r="BRU50" s="1520"/>
      <c r="BRV50" s="2681"/>
      <c r="BRW50" s="1520"/>
      <c r="BRX50" s="2681"/>
      <c r="BRY50" s="1520"/>
      <c r="BRZ50" s="2681"/>
      <c r="BSA50" s="1520"/>
      <c r="BSB50" s="2681"/>
      <c r="BSC50" s="1520"/>
      <c r="BSD50" s="2681"/>
      <c r="BSE50" s="1520"/>
      <c r="BSF50" s="2681"/>
      <c r="BSG50" s="1520"/>
      <c r="BSH50" s="2681"/>
      <c r="BSI50" s="1520"/>
      <c r="BSJ50" s="2681"/>
      <c r="BSK50" s="1520"/>
      <c r="BSL50" s="2681"/>
      <c r="BSM50" s="1520"/>
      <c r="BSN50" s="2681"/>
      <c r="BSO50" s="1520"/>
      <c r="BSP50" s="2681"/>
      <c r="BSQ50" s="1520"/>
      <c r="BSR50" s="2681"/>
      <c r="BSS50" s="1520"/>
      <c r="BST50" s="2681"/>
      <c r="BSU50" s="1520"/>
      <c r="BSV50" s="2681"/>
      <c r="BSW50" s="1520"/>
      <c r="BSX50" s="2681"/>
      <c r="BSY50" s="1520"/>
      <c r="BSZ50" s="2681"/>
      <c r="BTA50" s="1520"/>
      <c r="BTB50" s="2681"/>
      <c r="BTC50" s="1520"/>
      <c r="BTD50" s="2681"/>
      <c r="BTE50" s="1520"/>
      <c r="BTF50" s="2681"/>
      <c r="BTG50" s="1520"/>
      <c r="BTH50" s="2681"/>
      <c r="BTI50" s="1520"/>
      <c r="BTJ50" s="2681"/>
      <c r="BTK50" s="1520"/>
      <c r="BTL50" s="2681"/>
      <c r="BTM50" s="1520"/>
      <c r="BTN50" s="2681"/>
      <c r="BTO50" s="1520"/>
      <c r="BTP50" s="2681"/>
      <c r="BTQ50" s="1520"/>
      <c r="BTR50" s="2681"/>
      <c r="BTS50" s="1520"/>
      <c r="BTT50" s="2681"/>
      <c r="BTU50" s="1520"/>
      <c r="BTV50" s="2681"/>
      <c r="BTW50" s="1520"/>
      <c r="BTX50" s="2681"/>
      <c r="BTY50" s="1520"/>
      <c r="BTZ50" s="2681"/>
      <c r="BUA50" s="1520"/>
      <c r="BUB50" s="2681"/>
      <c r="BUC50" s="1520"/>
      <c r="BUD50" s="2681"/>
      <c r="BUE50" s="1520"/>
      <c r="BUF50" s="2681"/>
      <c r="BUG50" s="1520"/>
      <c r="BUH50" s="2681"/>
      <c r="BUI50" s="1520"/>
      <c r="BUJ50" s="2681"/>
      <c r="BUK50" s="1520"/>
      <c r="BUL50" s="2681"/>
      <c r="BUM50" s="1520"/>
      <c r="BUN50" s="2681"/>
      <c r="BUO50" s="1520"/>
      <c r="BUP50" s="2681"/>
      <c r="BUQ50" s="1520"/>
      <c r="BUR50" s="2681"/>
      <c r="BUS50" s="1520"/>
      <c r="BUT50" s="2681"/>
      <c r="BUU50" s="1520"/>
      <c r="BUV50" s="2681"/>
      <c r="BUW50" s="1520"/>
      <c r="BUX50" s="2681"/>
      <c r="BUY50" s="1520"/>
      <c r="BUZ50" s="2681"/>
      <c r="BVA50" s="1520"/>
      <c r="BVB50" s="2681"/>
      <c r="BVC50" s="1520"/>
      <c r="BVD50" s="2681"/>
      <c r="BVE50" s="1520"/>
      <c r="BVF50" s="2681"/>
      <c r="BVG50" s="1520"/>
      <c r="BVH50" s="2681"/>
      <c r="BVI50" s="1520"/>
      <c r="BVJ50" s="2681"/>
      <c r="BVK50" s="1520"/>
      <c r="BVL50" s="2681"/>
      <c r="BVM50" s="1520"/>
      <c r="BVN50" s="2681"/>
      <c r="BVO50" s="1520"/>
      <c r="BVP50" s="2681"/>
      <c r="BVQ50" s="1520"/>
      <c r="BVR50" s="2681"/>
      <c r="BVS50" s="1520"/>
      <c r="BVT50" s="2681"/>
      <c r="BVU50" s="1520"/>
      <c r="BVV50" s="2681"/>
      <c r="BVW50" s="1520"/>
      <c r="BVX50" s="2681"/>
      <c r="BVY50" s="1520"/>
      <c r="BVZ50" s="2681"/>
      <c r="BWA50" s="1520"/>
      <c r="BWB50" s="2681"/>
      <c r="BWC50" s="1520"/>
      <c r="BWD50" s="2681"/>
      <c r="BWE50" s="1520"/>
      <c r="BWF50" s="2681"/>
      <c r="BWG50" s="1520"/>
      <c r="BWH50" s="2681"/>
      <c r="BWI50" s="1520"/>
      <c r="BWJ50" s="2681"/>
      <c r="BWK50" s="1520"/>
      <c r="BWL50" s="2681"/>
      <c r="BWM50" s="1520"/>
      <c r="BWN50" s="2681"/>
      <c r="BWO50" s="1520"/>
      <c r="BWP50" s="2681"/>
      <c r="BWQ50" s="1520"/>
      <c r="BWR50" s="2681"/>
      <c r="BWS50" s="1520"/>
      <c r="BWT50" s="2681"/>
      <c r="BWU50" s="1520"/>
      <c r="BWV50" s="2681"/>
      <c r="BWW50" s="1520"/>
      <c r="BWX50" s="2681"/>
      <c r="BWY50" s="1520"/>
      <c r="BWZ50" s="2681"/>
      <c r="BXA50" s="1520"/>
      <c r="BXB50" s="2681"/>
      <c r="BXC50" s="1520"/>
      <c r="BXD50" s="2681"/>
      <c r="BXE50" s="1520"/>
      <c r="BXF50" s="2681"/>
      <c r="BXG50" s="1520"/>
      <c r="BXH50" s="2681"/>
      <c r="BXI50" s="1520"/>
      <c r="BXJ50" s="2681"/>
      <c r="BXK50" s="1520"/>
      <c r="BXL50" s="2681"/>
      <c r="BXM50" s="1520"/>
      <c r="BXN50" s="2681"/>
      <c r="BXO50" s="1520"/>
      <c r="BXP50" s="2681"/>
      <c r="BXQ50" s="1520"/>
      <c r="BXR50" s="2681"/>
      <c r="BXS50" s="1520"/>
      <c r="BXT50" s="2681"/>
      <c r="BXU50" s="1520"/>
      <c r="BXV50" s="2681"/>
      <c r="BXW50" s="1520"/>
      <c r="BXX50" s="2681"/>
      <c r="BXY50" s="1520"/>
      <c r="BXZ50" s="2681"/>
      <c r="BYA50" s="1520"/>
      <c r="BYB50" s="2681"/>
      <c r="BYC50" s="1520"/>
      <c r="BYD50" s="2681"/>
      <c r="BYE50" s="1520"/>
      <c r="BYF50" s="2681"/>
      <c r="BYG50" s="1520"/>
      <c r="BYH50" s="2681"/>
      <c r="BYI50" s="1520"/>
      <c r="BYJ50" s="2681"/>
      <c r="BYK50" s="1520"/>
      <c r="BYL50" s="2681"/>
      <c r="BYM50" s="1520"/>
      <c r="BYN50" s="2681"/>
      <c r="BYO50" s="1520"/>
      <c r="BYP50" s="2681"/>
      <c r="BYQ50" s="1520"/>
      <c r="BYR50" s="2681"/>
      <c r="BYS50" s="1520"/>
      <c r="BYT50" s="2681"/>
      <c r="BYU50" s="1520"/>
      <c r="BYV50" s="2681"/>
      <c r="BYW50" s="1520"/>
      <c r="BYX50" s="2681"/>
      <c r="BYY50" s="1520"/>
      <c r="BYZ50" s="2681"/>
      <c r="BZA50" s="1520"/>
      <c r="BZB50" s="2681"/>
      <c r="BZC50" s="1520"/>
      <c r="BZD50" s="2681"/>
      <c r="BZE50" s="1520"/>
      <c r="BZF50" s="2681"/>
      <c r="BZG50" s="1520"/>
      <c r="BZH50" s="2681"/>
      <c r="BZI50" s="1520"/>
      <c r="BZJ50" s="2681"/>
      <c r="BZK50" s="1520"/>
      <c r="BZL50" s="2681"/>
      <c r="BZM50" s="1520"/>
      <c r="BZN50" s="2681"/>
      <c r="BZO50" s="1520"/>
      <c r="BZP50" s="2681"/>
      <c r="BZQ50" s="1520"/>
      <c r="BZR50" s="2681"/>
      <c r="BZS50" s="1520"/>
      <c r="BZT50" s="2681"/>
      <c r="BZU50" s="1520"/>
      <c r="BZV50" s="2681"/>
      <c r="BZW50" s="1520"/>
      <c r="BZX50" s="2681"/>
      <c r="BZY50" s="1520"/>
      <c r="BZZ50" s="2681"/>
      <c r="CAA50" s="1520"/>
      <c r="CAB50" s="2681"/>
      <c r="CAC50" s="1520"/>
      <c r="CAD50" s="2681"/>
      <c r="CAE50" s="1520"/>
      <c r="CAF50" s="2681"/>
      <c r="CAG50" s="1520"/>
      <c r="CAH50" s="2681"/>
      <c r="CAI50" s="1520"/>
      <c r="CAJ50" s="2681"/>
      <c r="CAK50" s="1520"/>
      <c r="CAL50" s="2681"/>
      <c r="CAM50" s="1520"/>
      <c r="CAN50" s="2681"/>
      <c r="CAO50" s="1520"/>
      <c r="CAP50" s="2681"/>
      <c r="CAQ50" s="1520"/>
      <c r="CAR50" s="2681"/>
      <c r="CAS50" s="1520"/>
      <c r="CAT50" s="2681"/>
      <c r="CAU50" s="1520"/>
      <c r="CAV50" s="2681"/>
      <c r="CAW50" s="1520"/>
      <c r="CAX50" s="2681"/>
      <c r="CAY50" s="1520"/>
      <c r="CAZ50" s="2681"/>
      <c r="CBA50" s="1520"/>
      <c r="CBB50" s="2681"/>
      <c r="CBC50" s="1520"/>
      <c r="CBD50" s="2681"/>
      <c r="CBE50" s="1520"/>
      <c r="CBF50" s="2681"/>
      <c r="CBG50" s="1520"/>
      <c r="CBH50" s="2681"/>
      <c r="CBI50" s="1520"/>
      <c r="CBJ50" s="2681"/>
      <c r="CBK50" s="1520"/>
      <c r="CBL50" s="2681"/>
      <c r="CBM50" s="1520"/>
      <c r="CBN50" s="2681"/>
      <c r="CBO50" s="1520"/>
      <c r="CBP50" s="2681"/>
      <c r="CBQ50" s="1520"/>
      <c r="CBR50" s="2681"/>
      <c r="CBS50" s="1520"/>
      <c r="CBT50" s="2681"/>
      <c r="CBU50" s="1520"/>
      <c r="CBV50" s="2681"/>
      <c r="CBW50" s="1520"/>
      <c r="CBX50" s="2681"/>
      <c r="CBY50" s="1520"/>
      <c r="CBZ50" s="2681"/>
      <c r="CCA50" s="1520"/>
      <c r="CCB50" s="2681"/>
      <c r="CCC50" s="1520"/>
      <c r="CCD50" s="2681"/>
      <c r="CCE50" s="1520"/>
      <c r="CCF50" s="2681"/>
      <c r="CCG50" s="1520"/>
      <c r="CCH50" s="2681"/>
      <c r="CCI50" s="1520"/>
      <c r="CCJ50" s="2681"/>
      <c r="CCK50" s="1520"/>
      <c r="CCL50" s="2681"/>
      <c r="CCM50" s="1520"/>
      <c r="CCN50" s="2681"/>
      <c r="CCO50" s="1520"/>
      <c r="CCP50" s="2681"/>
      <c r="CCQ50" s="1520"/>
      <c r="CCR50" s="2681"/>
      <c r="CCS50" s="1520"/>
      <c r="CCT50" s="2681"/>
      <c r="CCU50" s="1520"/>
      <c r="CCV50" s="2681"/>
      <c r="CCW50" s="1520"/>
      <c r="CCX50" s="2681"/>
      <c r="CCY50" s="1520"/>
      <c r="CCZ50" s="2681"/>
      <c r="CDA50" s="1520"/>
      <c r="CDB50" s="2681"/>
      <c r="CDC50" s="1520"/>
      <c r="CDD50" s="2681"/>
      <c r="CDE50" s="1520"/>
      <c r="CDF50" s="2681"/>
      <c r="CDG50" s="1520"/>
      <c r="CDH50" s="2681"/>
      <c r="CDI50" s="1520"/>
      <c r="CDJ50" s="2681"/>
      <c r="CDK50" s="1520"/>
      <c r="CDL50" s="2681"/>
      <c r="CDM50" s="1520"/>
      <c r="CDN50" s="2681"/>
      <c r="CDO50" s="1520"/>
      <c r="CDP50" s="2681"/>
      <c r="CDQ50" s="1520"/>
      <c r="CDR50" s="2681"/>
      <c r="CDS50" s="1520"/>
      <c r="CDT50" s="2681"/>
      <c r="CDU50" s="1520"/>
      <c r="CDV50" s="2681"/>
      <c r="CDW50" s="1520"/>
      <c r="CDX50" s="2681"/>
      <c r="CDY50" s="1520"/>
      <c r="CDZ50" s="2681"/>
      <c r="CEA50" s="1520"/>
      <c r="CEB50" s="2681"/>
      <c r="CEC50" s="1520"/>
      <c r="CED50" s="2681"/>
      <c r="CEE50" s="1520"/>
      <c r="CEF50" s="2681"/>
      <c r="CEG50" s="1520"/>
      <c r="CEH50" s="2681"/>
      <c r="CEI50" s="1520"/>
      <c r="CEJ50" s="2681"/>
      <c r="CEK50" s="1520"/>
      <c r="CEL50" s="2681"/>
      <c r="CEM50" s="1520"/>
      <c r="CEN50" s="2681"/>
      <c r="CEO50" s="1520"/>
      <c r="CEP50" s="2681"/>
      <c r="CEQ50" s="1520"/>
      <c r="CER50" s="2681"/>
      <c r="CES50" s="1520"/>
      <c r="CET50" s="2681"/>
      <c r="CEU50" s="1520"/>
      <c r="CEV50" s="2681"/>
      <c r="CEW50" s="1520"/>
      <c r="CEX50" s="2681"/>
      <c r="CEY50" s="1520"/>
      <c r="CEZ50" s="2681"/>
      <c r="CFA50" s="1520"/>
      <c r="CFB50" s="2681"/>
      <c r="CFC50" s="1520"/>
      <c r="CFD50" s="2681"/>
      <c r="CFE50" s="1520"/>
      <c r="CFF50" s="2681"/>
      <c r="CFG50" s="1520"/>
      <c r="CFH50" s="2681"/>
      <c r="CFI50" s="1520"/>
      <c r="CFJ50" s="2681"/>
      <c r="CFK50" s="1520"/>
      <c r="CFL50" s="2681"/>
      <c r="CFM50" s="1520"/>
      <c r="CFN50" s="2681"/>
      <c r="CFO50" s="1520"/>
      <c r="CFP50" s="2681"/>
      <c r="CFQ50" s="1520"/>
      <c r="CFR50" s="2681"/>
      <c r="CFS50" s="1520"/>
      <c r="CFT50" s="2681"/>
      <c r="CFU50" s="1520"/>
      <c r="CFV50" s="2681"/>
      <c r="CFW50" s="1520"/>
      <c r="CFX50" s="2681"/>
      <c r="CFY50" s="1520"/>
      <c r="CFZ50" s="2681"/>
      <c r="CGA50" s="1520"/>
      <c r="CGB50" s="2681"/>
      <c r="CGC50" s="1520"/>
      <c r="CGD50" s="2681"/>
      <c r="CGE50" s="1520"/>
      <c r="CGF50" s="2681"/>
      <c r="CGG50" s="1520"/>
      <c r="CGH50" s="2681"/>
      <c r="CGI50" s="1520"/>
      <c r="CGJ50" s="2681"/>
      <c r="CGK50" s="1520"/>
      <c r="CGL50" s="2681"/>
      <c r="CGM50" s="1520"/>
      <c r="CGN50" s="2681"/>
      <c r="CGO50" s="1520"/>
      <c r="CGP50" s="2681"/>
      <c r="CGQ50" s="1520"/>
      <c r="CGR50" s="2681"/>
      <c r="CGS50" s="1520"/>
      <c r="CGT50" s="2681"/>
      <c r="CGU50" s="1520"/>
      <c r="CGV50" s="2681"/>
      <c r="CGW50" s="1520"/>
      <c r="CGX50" s="2681"/>
      <c r="CGY50" s="1520"/>
      <c r="CGZ50" s="2681"/>
      <c r="CHA50" s="1520"/>
      <c r="CHB50" s="2681"/>
      <c r="CHC50" s="1520"/>
      <c r="CHD50" s="2681"/>
      <c r="CHE50" s="1520"/>
      <c r="CHF50" s="2681"/>
      <c r="CHG50" s="1520"/>
      <c r="CHH50" s="2681"/>
      <c r="CHI50" s="1520"/>
      <c r="CHJ50" s="2681"/>
      <c r="CHK50" s="1520"/>
      <c r="CHL50" s="2681"/>
      <c r="CHM50" s="1520"/>
      <c r="CHN50" s="2681"/>
      <c r="CHO50" s="1520"/>
      <c r="CHP50" s="2681"/>
      <c r="CHQ50" s="1520"/>
      <c r="CHR50" s="2681"/>
      <c r="CHS50" s="1520"/>
      <c r="CHT50" s="2681"/>
      <c r="CHU50" s="1520"/>
      <c r="CHV50" s="2681"/>
      <c r="CHW50" s="1520"/>
      <c r="CHX50" s="2681"/>
      <c r="CHY50" s="1520"/>
      <c r="CHZ50" s="2681"/>
      <c r="CIA50" s="1520"/>
      <c r="CIB50" s="2681"/>
      <c r="CIC50" s="1520"/>
      <c r="CID50" s="2681"/>
      <c r="CIE50" s="1520"/>
      <c r="CIF50" s="2681"/>
      <c r="CIG50" s="1520"/>
      <c r="CIH50" s="2681"/>
      <c r="CII50" s="1520"/>
      <c r="CIJ50" s="2681"/>
      <c r="CIK50" s="1520"/>
      <c r="CIL50" s="2681"/>
      <c r="CIM50" s="1520"/>
      <c r="CIN50" s="2681"/>
      <c r="CIO50" s="1520"/>
      <c r="CIP50" s="2681"/>
      <c r="CIQ50" s="1520"/>
      <c r="CIR50" s="2681"/>
      <c r="CIS50" s="1520"/>
      <c r="CIT50" s="2681"/>
      <c r="CIU50" s="1520"/>
      <c r="CIV50" s="2681"/>
      <c r="CIW50" s="1520"/>
      <c r="CIX50" s="2681"/>
      <c r="CIY50" s="1520"/>
      <c r="CIZ50" s="2681"/>
      <c r="CJA50" s="1520"/>
      <c r="CJB50" s="2681"/>
      <c r="CJC50" s="1520"/>
      <c r="CJD50" s="2681"/>
      <c r="CJE50" s="1520"/>
      <c r="CJF50" s="2681"/>
      <c r="CJG50" s="1520"/>
      <c r="CJH50" s="2681"/>
      <c r="CJI50" s="1520"/>
      <c r="CJJ50" s="2681"/>
      <c r="CJK50" s="1520"/>
      <c r="CJL50" s="2681"/>
      <c r="CJM50" s="1520"/>
      <c r="CJN50" s="2681"/>
      <c r="CJO50" s="1520"/>
      <c r="CJP50" s="2681"/>
      <c r="CJQ50" s="1520"/>
      <c r="CJR50" s="2681"/>
      <c r="CJS50" s="1520"/>
      <c r="CJT50" s="2681"/>
      <c r="CJU50" s="1520"/>
      <c r="CJV50" s="2681"/>
      <c r="CJW50" s="1520"/>
      <c r="CJX50" s="2681"/>
      <c r="CJY50" s="1520"/>
      <c r="CJZ50" s="2681"/>
      <c r="CKA50" s="1520"/>
      <c r="CKB50" s="2681"/>
      <c r="CKC50" s="1520"/>
      <c r="CKD50" s="2681"/>
      <c r="CKE50" s="1520"/>
      <c r="CKF50" s="2681"/>
      <c r="CKG50" s="1520"/>
      <c r="CKH50" s="2681"/>
      <c r="CKI50" s="1520"/>
      <c r="CKJ50" s="2681"/>
      <c r="CKK50" s="1520"/>
      <c r="CKL50" s="2681"/>
      <c r="CKM50" s="1520"/>
      <c r="CKN50" s="2681"/>
      <c r="CKO50" s="1520"/>
      <c r="CKP50" s="2681"/>
      <c r="CKQ50" s="1520"/>
      <c r="CKR50" s="2681"/>
      <c r="CKS50" s="1520"/>
      <c r="CKT50" s="2681"/>
      <c r="CKU50" s="1520"/>
      <c r="CKV50" s="2681"/>
      <c r="CKW50" s="1520"/>
      <c r="CKX50" s="2681"/>
      <c r="CKY50" s="1520"/>
      <c r="CKZ50" s="2681"/>
      <c r="CLA50" s="1520"/>
      <c r="CLB50" s="2681"/>
      <c r="CLC50" s="1520"/>
      <c r="CLD50" s="2681"/>
      <c r="CLE50" s="1520"/>
      <c r="CLF50" s="2681"/>
      <c r="CLG50" s="1520"/>
      <c r="CLH50" s="2681"/>
      <c r="CLI50" s="1520"/>
      <c r="CLJ50" s="2681"/>
      <c r="CLK50" s="1520"/>
      <c r="CLL50" s="2681"/>
      <c r="CLM50" s="1520"/>
      <c r="CLN50" s="2681"/>
      <c r="CLO50" s="1520"/>
      <c r="CLP50" s="2681"/>
      <c r="CLQ50" s="1520"/>
      <c r="CLR50" s="2681"/>
      <c r="CLS50" s="1520"/>
      <c r="CLT50" s="2681"/>
      <c r="CLU50" s="1520"/>
      <c r="CLV50" s="2681"/>
      <c r="CLW50" s="1520"/>
      <c r="CLX50" s="2681"/>
      <c r="CLY50" s="1520"/>
      <c r="CLZ50" s="2681"/>
      <c r="CMA50" s="1520"/>
      <c r="CMB50" s="2681"/>
      <c r="CMC50" s="1520"/>
      <c r="CMD50" s="2681"/>
      <c r="CME50" s="1520"/>
      <c r="CMF50" s="2681"/>
      <c r="CMG50" s="1520"/>
      <c r="CMH50" s="2681"/>
      <c r="CMI50" s="1520"/>
      <c r="CMJ50" s="2681"/>
      <c r="CMK50" s="1520"/>
      <c r="CML50" s="2681"/>
      <c r="CMM50" s="1520"/>
      <c r="CMN50" s="2681"/>
      <c r="CMO50" s="1520"/>
      <c r="CMP50" s="2681"/>
      <c r="CMQ50" s="1520"/>
      <c r="CMR50" s="2681"/>
      <c r="CMS50" s="1520"/>
      <c r="CMT50" s="2681"/>
      <c r="CMU50" s="1520"/>
      <c r="CMV50" s="2681"/>
      <c r="CMW50" s="1520"/>
      <c r="CMX50" s="2681"/>
      <c r="CMY50" s="1520"/>
      <c r="CMZ50" s="2681"/>
      <c r="CNA50" s="1520"/>
      <c r="CNB50" s="2681"/>
      <c r="CNC50" s="1520"/>
      <c r="CND50" s="2681"/>
      <c r="CNE50" s="1520"/>
      <c r="CNF50" s="2681"/>
      <c r="CNG50" s="1520"/>
      <c r="CNH50" s="2681"/>
      <c r="CNI50" s="1520"/>
      <c r="CNJ50" s="2681"/>
      <c r="CNK50" s="1520"/>
      <c r="CNL50" s="2681"/>
      <c r="CNM50" s="1520"/>
      <c r="CNN50" s="2681"/>
      <c r="CNO50" s="1520"/>
      <c r="CNP50" s="2681"/>
      <c r="CNQ50" s="1520"/>
      <c r="CNR50" s="2681"/>
      <c r="CNS50" s="1520"/>
      <c r="CNT50" s="2681"/>
      <c r="CNU50" s="1520"/>
      <c r="CNV50" s="2681"/>
      <c r="CNW50" s="1520"/>
      <c r="CNX50" s="2681"/>
      <c r="CNY50" s="1520"/>
      <c r="CNZ50" s="2681"/>
      <c r="COA50" s="1520"/>
      <c r="COB50" s="2681"/>
      <c r="COC50" s="1520"/>
      <c r="COD50" s="2681"/>
      <c r="COE50" s="1520"/>
      <c r="COF50" s="2681"/>
      <c r="COG50" s="1520"/>
      <c r="COH50" s="2681"/>
      <c r="COI50" s="1520"/>
      <c r="COJ50" s="2681"/>
      <c r="COK50" s="1520"/>
      <c r="COL50" s="2681"/>
      <c r="COM50" s="1520"/>
      <c r="CON50" s="2681"/>
      <c r="COO50" s="1520"/>
      <c r="COP50" s="2681"/>
      <c r="COQ50" s="1520"/>
      <c r="COR50" s="2681"/>
      <c r="COS50" s="1520"/>
      <c r="COT50" s="2681"/>
      <c r="COU50" s="1520"/>
      <c r="COV50" s="2681"/>
      <c r="COW50" s="1520"/>
      <c r="COX50" s="2681"/>
      <c r="COY50" s="1520"/>
      <c r="COZ50" s="2681"/>
      <c r="CPA50" s="1520"/>
      <c r="CPB50" s="2681"/>
      <c r="CPC50" s="1520"/>
      <c r="CPD50" s="2681"/>
      <c r="CPE50" s="1520"/>
      <c r="CPF50" s="2681"/>
      <c r="CPG50" s="1520"/>
      <c r="CPH50" s="2681"/>
      <c r="CPI50" s="1520"/>
      <c r="CPJ50" s="2681"/>
      <c r="CPK50" s="1520"/>
      <c r="CPL50" s="2681"/>
      <c r="CPM50" s="1520"/>
      <c r="CPN50" s="2681"/>
      <c r="CPO50" s="1520"/>
      <c r="CPP50" s="2681"/>
      <c r="CPQ50" s="1520"/>
      <c r="CPR50" s="2681"/>
      <c r="CPS50" s="1520"/>
      <c r="CPT50" s="2681"/>
      <c r="CPU50" s="1520"/>
      <c r="CPV50" s="2681"/>
      <c r="CPW50" s="1520"/>
      <c r="CPX50" s="2681"/>
      <c r="CPY50" s="1520"/>
      <c r="CPZ50" s="2681"/>
      <c r="CQA50" s="1520"/>
      <c r="CQB50" s="2681"/>
      <c r="CQC50" s="1520"/>
      <c r="CQD50" s="2681"/>
      <c r="CQE50" s="1520"/>
      <c r="CQF50" s="2681"/>
      <c r="CQG50" s="1520"/>
      <c r="CQH50" s="2681"/>
      <c r="CQI50" s="1520"/>
      <c r="CQJ50" s="2681"/>
      <c r="CQK50" s="1520"/>
      <c r="CQL50" s="2681"/>
      <c r="CQM50" s="1520"/>
      <c r="CQN50" s="2681"/>
      <c r="CQO50" s="1520"/>
      <c r="CQP50" s="2681"/>
      <c r="CQQ50" s="1520"/>
      <c r="CQR50" s="2681"/>
      <c r="CQS50" s="1520"/>
      <c r="CQT50" s="2681"/>
      <c r="CQU50" s="1520"/>
      <c r="CQV50" s="2681"/>
      <c r="CQW50" s="1520"/>
      <c r="CQX50" s="2681"/>
      <c r="CQY50" s="1520"/>
      <c r="CQZ50" s="2681"/>
      <c r="CRA50" s="1520"/>
      <c r="CRB50" s="2681"/>
      <c r="CRC50" s="1520"/>
      <c r="CRD50" s="2681"/>
      <c r="CRE50" s="1520"/>
      <c r="CRF50" s="2681"/>
      <c r="CRG50" s="1520"/>
      <c r="CRH50" s="2681"/>
      <c r="CRI50" s="1520"/>
      <c r="CRJ50" s="2681"/>
      <c r="CRK50" s="1520"/>
      <c r="CRL50" s="2681"/>
      <c r="CRM50" s="1520"/>
      <c r="CRN50" s="2681"/>
      <c r="CRO50" s="1520"/>
      <c r="CRP50" s="2681"/>
      <c r="CRQ50" s="1520"/>
      <c r="CRR50" s="2681"/>
      <c r="CRS50" s="1520"/>
      <c r="CRT50" s="2681"/>
      <c r="CRU50" s="1520"/>
      <c r="CRV50" s="2681"/>
      <c r="CRW50" s="1520"/>
      <c r="CRX50" s="2681"/>
      <c r="CRY50" s="1520"/>
      <c r="CRZ50" s="2681"/>
      <c r="CSA50" s="1520"/>
      <c r="CSB50" s="2681"/>
      <c r="CSC50" s="1520"/>
      <c r="CSD50" s="2681"/>
      <c r="CSE50" s="1520"/>
      <c r="CSF50" s="2681"/>
      <c r="CSG50" s="1520"/>
      <c r="CSH50" s="2681"/>
      <c r="CSI50" s="1520"/>
      <c r="CSJ50" s="2681"/>
      <c r="CSK50" s="1520"/>
      <c r="CSL50" s="2681"/>
      <c r="CSM50" s="1520"/>
      <c r="CSN50" s="2681"/>
      <c r="CSO50" s="1520"/>
      <c r="CSP50" s="2681"/>
      <c r="CSQ50" s="1520"/>
      <c r="CSR50" s="2681"/>
      <c r="CSS50" s="1520"/>
      <c r="CST50" s="2681"/>
      <c r="CSU50" s="1520"/>
      <c r="CSV50" s="2681"/>
      <c r="CSW50" s="1520"/>
      <c r="CSX50" s="2681"/>
      <c r="CSY50" s="1520"/>
      <c r="CSZ50" s="2681"/>
      <c r="CTA50" s="1520"/>
      <c r="CTB50" s="2681"/>
      <c r="CTC50" s="1520"/>
      <c r="CTD50" s="2681"/>
      <c r="CTE50" s="1520"/>
      <c r="CTF50" s="2681"/>
      <c r="CTG50" s="1520"/>
      <c r="CTH50" s="2681"/>
      <c r="CTI50" s="1520"/>
      <c r="CTJ50" s="2681"/>
      <c r="CTK50" s="1520"/>
      <c r="CTL50" s="2681"/>
      <c r="CTM50" s="1520"/>
      <c r="CTN50" s="2681"/>
      <c r="CTO50" s="1520"/>
      <c r="CTP50" s="2681"/>
      <c r="CTQ50" s="1520"/>
      <c r="CTR50" s="2681"/>
      <c r="CTS50" s="1520"/>
      <c r="CTT50" s="2681"/>
      <c r="CTU50" s="1520"/>
      <c r="CTV50" s="2681"/>
      <c r="CTW50" s="1520"/>
      <c r="CTX50" s="2681"/>
      <c r="CTY50" s="1520"/>
      <c r="CTZ50" s="2681"/>
      <c r="CUA50" s="1520"/>
      <c r="CUB50" s="2681"/>
      <c r="CUC50" s="1520"/>
      <c r="CUD50" s="2681"/>
      <c r="CUE50" s="1520"/>
      <c r="CUF50" s="2681"/>
      <c r="CUG50" s="1520"/>
      <c r="CUH50" s="2681"/>
      <c r="CUI50" s="1520"/>
      <c r="CUJ50" s="2681"/>
      <c r="CUK50" s="1520"/>
      <c r="CUL50" s="2681"/>
      <c r="CUM50" s="1520"/>
      <c r="CUN50" s="2681"/>
      <c r="CUO50" s="1520"/>
      <c r="CUP50" s="2681"/>
      <c r="CUQ50" s="1520"/>
      <c r="CUR50" s="2681"/>
      <c r="CUS50" s="1520"/>
      <c r="CUT50" s="2681"/>
      <c r="CUU50" s="1520"/>
      <c r="CUV50" s="2681"/>
      <c r="CUW50" s="1520"/>
      <c r="CUX50" s="2681"/>
      <c r="CUY50" s="1520"/>
      <c r="CUZ50" s="2681"/>
      <c r="CVA50" s="1520"/>
      <c r="CVB50" s="2681"/>
      <c r="CVC50" s="1520"/>
      <c r="CVD50" s="2681"/>
      <c r="CVE50" s="1520"/>
      <c r="CVF50" s="2681"/>
      <c r="CVG50" s="1520"/>
      <c r="CVH50" s="2681"/>
      <c r="CVI50" s="1520"/>
      <c r="CVJ50" s="2681"/>
      <c r="CVK50" s="1520"/>
      <c r="CVL50" s="2681"/>
      <c r="CVM50" s="1520"/>
      <c r="CVN50" s="2681"/>
      <c r="CVO50" s="1520"/>
      <c r="CVP50" s="2681"/>
      <c r="CVQ50" s="1520"/>
      <c r="CVR50" s="2681"/>
      <c r="CVS50" s="1520"/>
      <c r="CVT50" s="2681"/>
      <c r="CVU50" s="1520"/>
      <c r="CVV50" s="2681"/>
      <c r="CVW50" s="1520"/>
      <c r="CVX50" s="2681"/>
      <c r="CVY50" s="1520"/>
      <c r="CVZ50" s="2681"/>
      <c r="CWA50" s="1520"/>
      <c r="CWB50" s="2681"/>
      <c r="CWC50" s="1520"/>
      <c r="CWD50" s="2681"/>
      <c r="CWE50" s="1520"/>
      <c r="CWF50" s="2681"/>
      <c r="CWG50" s="1520"/>
      <c r="CWH50" s="2681"/>
      <c r="CWI50" s="1520"/>
      <c r="CWJ50" s="2681"/>
      <c r="CWK50" s="1520"/>
      <c r="CWL50" s="2681"/>
      <c r="CWM50" s="1520"/>
      <c r="CWN50" s="2681"/>
      <c r="CWO50" s="1520"/>
      <c r="CWP50" s="2681"/>
      <c r="CWQ50" s="1520"/>
      <c r="CWR50" s="2681"/>
      <c r="CWS50" s="1520"/>
      <c r="CWT50" s="2681"/>
      <c r="CWU50" s="1520"/>
      <c r="CWV50" s="2681"/>
      <c r="CWW50" s="1520"/>
      <c r="CWX50" s="2681"/>
      <c r="CWY50" s="1520"/>
      <c r="CWZ50" s="2681"/>
      <c r="CXA50" s="1520"/>
      <c r="CXB50" s="2681"/>
      <c r="CXC50" s="1520"/>
      <c r="CXD50" s="2681"/>
      <c r="CXE50" s="1520"/>
      <c r="CXF50" s="2681"/>
      <c r="CXG50" s="1520"/>
      <c r="CXH50" s="2681"/>
      <c r="CXI50" s="1520"/>
      <c r="CXJ50" s="2681"/>
      <c r="CXK50" s="1520"/>
      <c r="CXL50" s="2681"/>
      <c r="CXM50" s="1520"/>
      <c r="CXN50" s="2681"/>
      <c r="CXO50" s="1520"/>
      <c r="CXP50" s="2681"/>
      <c r="CXQ50" s="1520"/>
      <c r="CXR50" s="2681"/>
      <c r="CXS50" s="1520"/>
      <c r="CXT50" s="2681"/>
      <c r="CXU50" s="1520"/>
      <c r="CXV50" s="2681"/>
      <c r="CXW50" s="1520"/>
      <c r="CXX50" s="2681"/>
      <c r="CXY50" s="1520"/>
      <c r="CXZ50" s="2681"/>
      <c r="CYA50" s="1520"/>
      <c r="CYB50" s="2681"/>
      <c r="CYC50" s="1520"/>
      <c r="CYD50" s="2681"/>
      <c r="CYE50" s="1520"/>
      <c r="CYF50" s="2681"/>
      <c r="CYG50" s="1520"/>
      <c r="CYH50" s="2681"/>
      <c r="CYI50" s="1520"/>
      <c r="CYJ50" s="2681"/>
      <c r="CYK50" s="1520"/>
      <c r="CYL50" s="2681"/>
      <c r="CYM50" s="1520"/>
      <c r="CYN50" s="2681"/>
      <c r="CYO50" s="1520"/>
      <c r="CYP50" s="2681"/>
      <c r="CYQ50" s="1520"/>
      <c r="CYR50" s="2681"/>
      <c r="CYS50" s="1520"/>
      <c r="CYT50" s="2681"/>
      <c r="CYU50" s="1520"/>
      <c r="CYV50" s="2681"/>
      <c r="CYW50" s="1520"/>
      <c r="CYX50" s="2681"/>
      <c r="CYY50" s="1520"/>
      <c r="CYZ50" s="2681"/>
      <c r="CZA50" s="1520"/>
      <c r="CZB50" s="2681"/>
      <c r="CZC50" s="1520"/>
      <c r="CZD50" s="2681"/>
      <c r="CZE50" s="1520"/>
      <c r="CZF50" s="2681"/>
      <c r="CZG50" s="1520"/>
      <c r="CZH50" s="2681"/>
      <c r="CZI50" s="1520"/>
      <c r="CZJ50" s="2681"/>
      <c r="CZK50" s="1520"/>
      <c r="CZL50" s="2681"/>
      <c r="CZM50" s="1520"/>
      <c r="CZN50" s="2681"/>
      <c r="CZO50" s="1520"/>
      <c r="CZP50" s="2681"/>
      <c r="CZQ50" s="1520"/>
      <c r="CZR50" s="2681"/>
      <c r="CZS50" s="1520"/>
      <c r="CZT50" s="2681"/>
      <c r="CZU50" s="1520"/>
      <c r="CZV50" s="2681"/>
      <c r="CZW50" s="1520"/>
      <c r="CZX50" s="2681"/>
      <c r="CZY50" s="1520"/>
      <c r="CZZ50" s="2681"/>
      <c r="DAA50" s="1520"/>
      <c r="DAB50" s="2681"/>
      <c r="DAC50" s="1520"/>
      <c r="DAD50" s="2681"/>
      <c r="DAE50" s="1520"/>
      <c r="DAF50" s="2681"/>
      <c r="DAG50" s="1520"/>
      <c r="DAH50" s="2681"/>
      <c r="DAI50" s="1520"/>
      <c r="DAJ50" s="2681"/>
      <c r="DAK50" s="1520"/>
      <c r="DAL50" s="2681"/>
      <c r="DAM50" s="1520"/>
      <c r="DAN50" s="2681"/>
      <c r="DAO50" s="1520"/>
      <c r="DAP50" s="2681"/>
      <c r="DAQ50" s="1520"/>
      <c r="DAR50" s="2681"/>
      <c r="DAS50" s="1520"/>
      <c r="DAT50" s="2681"/>
      <c r="DAU50" s="1520"/>
      <c r="DAV50" s="2681"/>
      <c r="DAW50" s="1520"/>
      <c r="DAX50" s="2681"/>
      <c r="DAY50" s="1520"/>
      <c r="DAZ50" s="2681"/>
      <c r="DBA50" s="1520"/>
      <c r="DBB50" s="2681"/>
      <c r="DBC50" s="1520"/>
      <c r="DBD50" s="2681"/>
      <c r="DBE50" s="1520"/>
      <c r="DBF50" s="2681"/>
      <c r="DBG50" s="1520"/>
      <c r="DBH50" s="2681"/>
      <c r="DBI50" s="1520"/>
      <c r="DBJ50" s="2681"/>
      <c r="DBK50" s="1520"/>
      <c r="DBL50" s="2681"/>
      <c r="DBM50" s="1520"/>
      <c r="DBN50" s="2681"/>
      <c r="DBO50" s="1520"/>
      <c r="DBP50" s="2681"/>
      <c r="DBQ50" s="1520"/>
      <c r="DBR50" s="2681"/>
      <c r="DBS50" s="1520"/>
      <c r="DBT50" s="2681"/>
      <c r="DBU50" s="1520"/>
      <c r="DBV50" s="2681"/>
      <c r="DBW50" s="1520"/>
      <c r="DBX50" s="2681"/>
      <c r="DBY50" s="1520"/>
      <c r="DBZ50" s="2681"/>
      <c r="DCA50" s="1520"/>
      <c r="DCB50" s="2681"/>
      <c r="DCC50" s="1520"/>
      <c r="DCD50" s="2681"/>
      <c r="DCE50" s="1520"/>
      <c r="DCF50" s="2681"/>
      <c r="DCG50" s="1520"/>
      <c r="DCH50" s="2681"/>
      <c r="DCI50" s="1520"/>
      <c r="DCJ50" s="2681"/>
      <c r="DCK50" s="1520"/>
      <c r="DCL50" s="2681"/>
      <c r="DCM50" s="1520"/>
      <c r="DCN50" s="2681"/>
      <c r="DCO50" s="1520"/>
      <c r="DCP50" s="2681"/>
      <c r="DCQ50" s="1520"/>
      <c r="DCR50" s="2681"/>
      <c r="DCS50" s="1520"/>
      <c r="DCT50" s="2681"/>
      <c r="DCU50" s="1520"/>
      <c r="DCV50" s="2681"/>
      <c r="DCW50" s="1520"/>
      <c r="DCX50" s="2681"/>
      <c r="DCY50" s="1520"/>
      <c r="DCZ50" s="2681"/>
      <c r="DDA50" s="1520"/>
      <c r="DDB50" s="2681"/>
      <c r="DDC50" s="1520"/>
      <c r="DDD50" s="2681"/>
      <c r="DDE50" s="1520"/>
      <c r="DDF50" s="2681"/>
      <c r="DDG50" s="1520"/>
      <c r="DDH50" s="2681"/>
      <c r="DDI50" s="1520"/>
      <c r="DDJ50" s="2681"/>
      <c r="DDK50" s="1520"/>
      <c r="DDL50" s="2681"/>
      <c r="DDM50" s="1520"/>
      <c r="DDN50" s="2681"/>
      <c r="DDO50" s="1520"/>
      <c r="DDP50" s="2681"/>
      <c r="DDQ50" s="1520"/>
      <c r="DDR50" s="2681"/>
      <c r="DDS50" s="1520"/>
      <c r="DDT50" s="2681"/>
      <c r="DDU50" s="1520"/>
      <c r="DDV50" s="2681"/>
      <c r="DDW50" s="1520"/>
      <c r="DDX50" s="2681"/>
      <c r="DDY50" s="1520"/>
      <c r="DDZ50" s="2681"/>
      <c r="DEA50" s="1520"/>
      <c r="DEB50" s="2681"/>
      <c r="DEC50" s="1520"/>
      <c r="DED50" s="2681"/>
      <c r="DEE50" s="1520"/>
      <c r="DEF50" s="2681"/>
      <c r="DEG50" s="1520"/>
      <c r="DEH50" s="2681"/>
      <c r="DEI50" s="1520"/>
      <c r="DEJ50" s="2681"/>
      <c r="DEK50" s="1520"/>
      <c r="DEL50" s="2681"/>
      <c r="DEM50" s="1520"/>
      <c r="DEN50" s="2681"/>
      <c r="DEO50" s="1520"/>
      <c r="DEP50" s="2681"/>
      <c r="DEQ50" s="1520"/>
      <c r="DER50" s="2681"/>
      <c r="DES50" s="1520"/>
      <c r="DET50" s="2681"/>
      <c r="DEU50" s="1520"/>
      <c r="DEV50" s="2681"/>
      <c r="DEW50" s="1520"/>
      <c r="DEX50" s="2681"/>
      <c r="DEY50" s="1520"/>
      <c r="DEZ50" s="2681"/>
      <c r="DFA50" s="1520"/>
      <c r="DFB50" s="2681"/>
      <c r="DFC50" s="1520"/>
      <c r="DFD50" s="2681"/>
      <c r="DFE50" s="1520"/>
      <c r="DFF50" s="2681"/>
      <c r="DFG50" s="1520"/>
      <c r="DFH50" s="2681"/>
      <c r="DFI50" s="1520"/>
      <c r="DFJ50" s="2681"/>
      <c r="DFK50" s="1520"/>
      <c r="DFL50" s="2681"/>
      <c r="DFM50" s="1520"/>
      <c r="DFN50" s="2681"/>
      <c r="DFO50" s="1520"/>
      <c r="DFP50" s="2681"/>
      <c r="DFQ50" s="1520"/>
      <c r="DFR50" s="2681"/>
      <c r="DFS50" s="1520"/>
      <c r="DFT50" s="2681"/>
      <c r="DFU50" s="1520"/>
      <c r="DFV50" s="2681"/>
      <c r="DFW50" s="1520"/>
      <c r="DFX50" s="2681"/>
      <c r="DFY50" s="1520"/>
      <c r="DFZ50" s="2681"/>
      <c r="DGA50" s="1520"/>
      <c r="DGB50" s="2681"/>
      <c r="DGC50" s="1520"/>
      <c r="DGD50" s="2681"/>
      <c r="DGE50" s="1520"/>
      <c r="DGF50" s="2681"/>
      <c r="DGG50" s="1520"/>
      <c r="DGH50" s="2681"/>
      <c r="DGI50" s="1520"/>
      <c r="DGJ50" s="2681"/>
      <c r="DGK50" s="1520"/>
      <c r="DGL50" s="2681"/>
      <c r="DGM50" s="1520"/>
      <c r="DGN50" s="2681"/>
      <c r="DGO50" s="1520"/>
      <c r="DGP50" s="2681"/>
      <c r="DGQ50" s="1520"/>
      <c r="DGR50" s="2681"/>
      <c r="DGS50" s="1520"/>
      <c r="DGT50" s="2681"/>
      <c r="DGU50" s="1520"/>
      <c r="DGV50" s="2681"/>
      <c r="DGW50" s="1520"/>
      <c r="DGX50" s="2681"/>
      <c r="DGY50" s="1520"/>
      <c r="DGZ50" s="2681"/>
      <c r="DHA50" s="1520"/>
      <c r="DHB50" s="2681"/>
      <c r="DHC50" s="1520"/>
      <c r="DHD50" s="2681"/>
      <c r="DHE50" s="1520"/>
      <c r="DHF50" s="2681"/>
      <c r="DHG50" s="1520"/>
      <c r="DHH50" s="2681"/>
      <c r="DHI50" s="1520"/>
      <c r="DHJ50" s="2681"/>
      <c r="DHK50" s="1520"/>
      <c r="DHL50" s="2681"/>
      <c r="DHM50" s="1520"/>
      <c r="DHN50" s="2681"/>
      <c r="DHO50" s="1520"/>
      <c r="DHP50" s="2681"/>
      <c r="DHQ50" s="1520"/>
      <c r="DHR50" s="2681"/>
      <c r="DHS50" s="1520"/>
      <c r="DHT50" s="2681"/>
      <c r="DHU50" s="1520"/>
      <c r="DHV50" s="2681"/>
      <c r="DHW50" s="1520"/>
      <c r="DHX50" s="2681"/>
      <c r="DHY50" s="1520"/>
      <c r="DHZ50" s="2681"/>
      <c r="DIA50" s="1520"/>
      <c r="DIB50" s="2681"/>
      <c r="DIC50" s="1520"/>
      <c r="DID50" s="2681"/>
      <c r="DIE50" s="1520"/>
      <c r="DIF50" s="2681"/>
      <c r="DIG50" s="1520"/>
      <c r="DIH50" s="2681"/>
      <c r="DII50" s="1520"/>
      <c r="DIJ50" s="2681"/>
      <c r="DIK50" s="1520"/>
      <c r="DIL50" s="2681"/>
      <c r="DIM50" s="1520"/>
      <c r="DIN50" s="2681"/>
      <c r="DIO50" s="1520"/>
      <c r="DIP50" s="2681"/>
      <c r="DIQ50" s="1520"/>
      <c r="DIR50" s="2681"/>
      <c r="DIS50" s="1520"/>
      <c r="DIT50" s="2681"/>
      <c r="DIU50" s="1520"/>
      <c r="DIV50" s="2681"/>
      <c r="DIW50" s="1520"/>
      <c r="DIX50" s="2681"/>
      <c r="DIY50" s="1520"/>
      <c r="DIZ50" s="2681"/>
      <c r="DJA50" s="1520"/>
      <c r="DJB50" s="2681"/>
      <c r="DJC50" s="1520"/>
      <c r="DJD50" s="2681"/>
      <c r="DJE50" s="1520"/>
      <c r="DJF50" s="2681"/>
      <c r="DJG50" s="1520"/>
      <c r="DJH50" s="2681"/>
      <c r="DJI50" s="1520"/>
      <c r="DJJ50" s="2681"/>
      <c r="DJK50" s="1520"/>
      <c r="DJL50" s="2681"/>
      <c r="DJM50" s="1520"/>
      <c r="DJN50" s="2681"/>
      <c r="DJO50" s="1520"/>
      <c r="DJP50" s="2681"/>
      <c r="DJQ50" s="1520"/>
      <c r="DJR50" s="2681"/>
      <c r="DJS50" s="1520"/>
      <c r="DJT50" s="2681"/>
      <c r="DJU50" s="1520"/>
      <c r="DJV50" s="2681"/>
      <c r="DJW50" s="1520"/>
      <c r="DJX50" s="2681"/>
      <c r="DJY50" s="1520"/>
      <c r="DJZ50" s="2681"/>
      <c r="DKA50" s="1520"/>
      <c r="DKB50" s="2681"/>
      <c r="DKC50" s="1520"/>
      <c r="DKD50" s="2681"/>
      <c r="DKE50" s="1520"/>
      <c r="DKF50" s="2681"/>
      <c r="DKG50" s="1520"/>
      <c r="DKH50" s="2681"/>
      <c r="DKI50" s="1520"/>
      <c r="DKJ50" s="2681"/>
      <c r="DKK50" s="1520"/>
      <c r="DKL50" s="2681"/>
      <c r="DKM50" s="1520"/>
      <c r="DKN50" s="2681"/>
      <c r="DKO50" s="1520"/>
      <c r="DKP50" s="2681"/>
      <c r="DKQ50" s="1520"/>
      <c r="DKR50" s="2681"/>
      <c r="DKS50" s="1520"/>
      <c r="DKT50" s="2681"/>
      <c r="DKU50" s="1520"/>
      <c r="DKV50" s="2681"/>
      <c r="DKW50" s="1520"/>
      <c r="DKX50" s="2681"/>
      <c r="DKY50" s="1520"/>
      <c r="DKZ50" s="2681"/>
      <c r="DLA50" s="1520"/>
      <c r="DLB50" s="2681"/>
      <c r="DLC50" s="1520"/>
      <c r="DLD50" s="2681"/>
      <c r="DLE50" s="1520"/>
      <c r="DLF50" s="2681"/>
      <c r="DLG50" s="1520"/>
      <c r="DLH50" s="2681"/>
      <c r="DLI50" s="1520"/>
      <c r="DLJ50" s="2681"/>
      <c r="DLK50" s="1520"/>
      <c r="DLL50" s="2681"/>
      <c r="DLM50" s="1520"/>
      <c r="DLN50" s="2681"/>
      <c r="DLO50" s="1520"/>
      <c r="DLP50" s="2681"/>
      <c r="DLQ50" s="1520"/>
      <c r="DLR50" s="2681"/>
      <c r="DLS50" s="1520"/>
      <c r="DLT50" s="2681"/>
      <c r="DLU50" s="1520"/>
      <c r="DLV50" s="2681"/>
      <c r="DLW50" s="1520"/>
      <c r="DLX50" s="2681"/>
      <c r="DLY50" s="1520"/>
      <c r="DLZ50" s="2681"/>
      <c r="DMA50" s="1520"/>
      <c r="DMB50" s="2681"/>
      <c r="DMC50" s="1520"/>
      <c r="DMD50" s="2681"/>
      <c r="DME50" s="1520"/>
      <c r="DMF50" s="2681"/>
      <c r="DMG50" s="1520"/>
      <c r="DMH50" s="2681"/>
      <c r="DMI50" s="1520"/>
      <c r="DMJ50" s="2681"/>
      <c r="DMK50" s="1520"/>
      <c r="DML50" s="2681"/>
      <c r="DMM50" s="1520"/>
      <c r="DMN50" s="2681"/>
      <c r="DMO50" s="1520"/>
      <c r="DMP50" s="2681"/>
      <c r="DMQ50" s="1520"/>
      <c r="DMR50" s="2681"/>
      <c r="DMS50" s="1520"/>
      <c r="DMT50" s="2681"/>
      <c r="DMU50" s="1520"/>
      <c r="DMV50" s="2681"/>
      <c r="DMW50" s="1520"/>
      <c r="DMX50" s="2681"/>
      <c r="DMY50" s="1520"/>
      <c r="DMZ50" s="2681"/>
      <c r="DNA50" s="1520"/>
      <c r="DNB50" s="2681"/>
      <c r="DNC50" s="1520"/>
      <c r="DND50" s="2681"/>
      <c r="DNE50" s="1520"/>
      <c r="DNF50" s="2681"/>
      <c r="DNG50" s="1520"/>
      <c r="DNH50" s="2681"/>
      <c r="DNI50" s="1520"/>
      <c r="DNJ50" s="2681"/>
      <c r="DNK50" s="1520"/>
      <c r="DNL50" s="2681"/>
      <c r="DNM50" s="1520"/>
      <c r="DNN50" s="2681"/>
      <c r="DNO50" s="1520"/>
      <c r="DNP50" s="2681"/>
      <c r="DNQ50" s="1520"/>
      <c r="DNR50" s="2681"/>
      <c r="DNS50" s="1520"/>
      <c r="DNT50" s="2681"/>
      <c r="DNU50" s="1520"/>
      <c r="DNV50" s="2681"/>
      <c r="DNW50" s="1520"/>
      <c r="DNX50" s="2681"/>
      <c r="DNY50" s="1520"/>
      <c r="DNZ50" s="2681"/>
      <c r="DOA50" s="1520"/>
      <c r="DOB50" s="2681"/>
      <c r="DOC50" s="1520"/>
      <c r="DOD50" s="2681"/>
      <c r="DOE50" s="1520"/>
      <c r="DOF50" s="2681"/>
      <c r="DOG50" s="1520"/>
      <c r="DOH50" s="2681"/>
      <c r="DOI50" s="1520"/>
      <c r="DOJ50" s="2681"/>
      <c r="DOK50" s="1520"/>
      <c r="DOL50" s="2681"/>
      <c r="DOM50" s="1520"/>
      <c r="DON50" s="2681"/>
      <c r="DOO50" s="1520"/>
      <c r="DOP50" s="2681"/>
      <c r="DOQ50" s="1520"/>
      <c r="DOR50" s="2681"/>
      <c r="DOS50" s="1520"/>
      <c r="DOT50" s="2681"/>
      <c r="DOU50" s="1520"/>
      <c r="DOV50" s="2681"/>
      <c r="DOW50" s="1520"/>
      <c r="DOX50" s="2681"/>
      <c r="DOY50" s="1520"/>
      <c r="DOZ50" s="2681"/>
      <c r="DPA50" s="1520"/>
      <c r="DPB50" s="2681"/>
      <c r="DPC50" s="1520"/>
      <c r="DPD50" s="2681"/>
      <c r="DPE50" s="1520"/>
      <c r="DPF50" s="2681"/>
      <c r="DPG50" s="1520"/>
      <c r="DPH50" s="2681"/>
      <c r="DPI50" s="1520"/>
      <c r="DPJ50" s="2681"/>
      <c r="DPK50" s="1520"/>
      <c r="DPL50" s="2681"/>
      <c r="DPM50" s="1520"/>
      <c r="DPN50" s="2681"/>
      <c r="DPO50" s="1520"/>
      <c r="DPP50" s="2681"/>
      <c r="DPQ50" s="1520"/>
      <c r="DPR50" s="2681"/>
      <c r="DPS50" s="1520"/>
      <c r="DPT50" s="2681"/>
      <c r="DPU50" s="1520"/>
      <c r="DPV50" s="2681"/>
      <c r="DPW50" s="1520"/>
      <c r="DPX50" s="2681"/>
      <c r="DPY50" s="1520"/>
      <c r="DPZ50" s="2681"/>
      <c r="DQA50" s="1520"/>
      <c r="DQB50" s="2681"/>
      <c r="DQC50" s="1520"/>
      <c r="DQD50" s="2681"/>
      <c r="DQE50" s="1520"/>
      <c r="DQF50" s="2681"/>
      <c r="DQG50" s="1520"/>
      <c r="DQH50" s="2681"/>
      <c r="DQI50" s="1520"/>
      <c r="DQJ50" s="2681"/>
      <c r="DQK50" s="1520"/>
      <c r="DQL50" s="2681"/>
      <c r="DQM50" s="1520"/>
      <c r="DQN50" s="2681"/>
      <c r="DQO50" s="1520"/>
      <c r="DQP50" s="2681"/>
      <c r="DQQ50" s="1520"/>
      <c r="DQR50" s="2681"/>
      <c r="DQS50" s="1520"/>
      <c r="DQT50" s="2681"/>
      <c r="DQU50" s="1520"/>
      <c r="DQV50" s="2681"/>
      <c r="DQW50" s="1520"/>
      <c r="DQX50" s="2681"/>
      <c r="DQY50" s="1520"/>
      <c r="DQZ50" s="2681"/>
      <c r="DRA50" s="1520"/>
      <c r="DRB50" s="2681"/>
      <c r="DRC50" s="1520"/>
      <c r="DRD50" s="2681"/>
      <c r="DRE50" s="1520"/>
      <c r="DRF50" s="2681"/>
      <c r="DRG50" s="1520"/>
      <c r="DRH50" s="2681"/>
      <c r="DRI50" s="1520"/>
      <c r="DRJ50" s="2681"/>
      <c r="DRK50" s="1520"/>
      <c r="DRL50" s="2681"/>
      <c r="DRM50" s="1520"/>
      <c r="DRN50" s="2681"/>
      <c r="DRO50" s="1520"/>
      <c r="DRP50" s="2681"/>
      <c r="DRQ50" s="1520"/>
      <c r="DRR50" s="2681"/>
      <c r="DRS50" s="1520"/>
      <c r="DRT50" s="2681"/>
      <c r="DRU50" s="1520"/>
      <c r="DRV50" s="2681"/>
      <c r="DRW50" s="1520"/>
      <c r="DRX50" s="2681"/>
      <c r="DRY50" s="1520"/>
      <c r="DRZ50" s="2681"/>
      <c r="DSA50" s="1520"/>
      <c r="DSB50" s="2681"/>
      <c r="DSC50" s="1520"/>
      <c r="DSD50" s="2681"/>
      <c r="DSE50" s="1520"/>
      <c r="DSF50" s="2681"/>
      <c r="DSG50" s="1520"/>
      <c r="DSH50" s="2681"/>
      <c r="DSI50" s="1520"/>
      <c r="DSJ50" s="2681"/>
      <c r="DSK50" s="1520"/>
      <c r="DSL50" s="2681"/>
      <c r="DSM50" s="1520"/>
      <c r="DSN50" s="2681"/>
      <c r="DSO50" s="1520"/>
      <c r="DSP50" s="2681"/>
      <c r="DSQ50" s="1520"/>
      <c r="DSR50" s="2681"/>
      <c r="DSS50" s="1520"/>
      <c r="DST50" s="2681"/>
      <c r="DSU50" s="1520"/>
      <c r="DSV50" s="2681"/>
      <c r="DSW50" s="1520"/>
      <c r="DSX50" s="2681"/>
      <c r="DSY50" s="1520"/>
      <c r="DSZ50" s="2681"/>
      <c r="DTA50" s="1520"/>
      <c r="DTB50" s="2681"/>
      <c r="DTC50" s="1520"/>
      <c r="DTD50" s="2681"/>
      <c r="DTE50" s="1520"/>
      <c r="DTF50" s="2681"/>
      <c r="DTG50" s="1520"/>
      <c r="DTH50" s="2681"/>
      <c r="DTI50" s="1520"/>
      <c r="DTJ50" s="2681"/>
      <c r="DTK50" s="1520"/>
      <c r="DTL50" s="2681"/>
      <c r="DTM50" s="1520"/>
      <c r="DTN50" s="2681"/>
      <c r="DTO50" s="1520"/>
      <c r="DTP50" s="2681"/>
      <c r="DTQ50" s="1520"/>
      <c r="DTR50" s="2681"/>
      <c r="DTS50" s="1520"/>
      <c r="DTT50" s="2681"/>
      <c r="DTU50" s="1520"/>
      <c r="DTV50" s="2681"/>
      <c r="DTW50" s="1520"/>
      <c r="DTX50" s="2681"/>
      <c r="DTY50" s="1520"/>
      <c r="DTZ50" s="2681"/>
      <c r="DUA50" s="1520"/>
      <c r="DUB50" s="2681"/>
      <c r="DUC50" s="1520"/>
      <c r="DUD50" s="2681"/>
      <c r="DUE50" s="1520"/>
      <c r="DUF50" s="2681"/>
      <c r="DUG50" s="1520"/>
      <c r="DUH50" s="2681"/>
      <c r="DUI50" s="1520"/>
      <c r="DUJ50" s="2681"/>
      <c r="DUK50" s="1520"/>
      <c r="DUL50" s="2681"/>
      <c r="DUM50" s="1520"/>
      <c r="DUN50" s="2681"/>
      <c r="DUO50" s="1520"/>
      <c r="DUP50" s="2681"/>
      <c r="DUQ50" s="1520"/>
      <c r="DUR50" s="2681"/>
      <c r="DUS50" s="1520"/>
      <c r="DUT50" s="2681"/>
      <c r="DUU50" s="1520"/>
      <c r="DUV50" s="2681"/>
      <c r="DUW50" s="1520"/>
      <c r="DUX50" s="2681"/>
      <c r="DUY50" s="1520"/>
      <c r="DUZ50" s="2681"/>
      <c r="DVA50" s="1520"/>
      <c r="DVB50" s="2681"/>
      <c r="DVC50" s="1520"/>
      <c r="DVD50" s="2681"/>
      <c r="DVE50" s="1520"/>
      <c r="DVF50" s="2681"/>
      <c r="DVG50" s="1520"/>
      <c r="DVH50" s="2681"/>
      <c r="DVI50" s="1520"/>
      <c r="DVJ50" s="2681"/>
      <c r="DVK50" s="1520"/>
      <c r="DVL50" s="2681"/>
      <c r="DVM50" s="1520"/>
      <c r="DVN50" s="2681"/>
      <c r="DVO50" s="1520"/>
      <c r="DVP50" s="2681"/>
      <c r="DVQ50" s="1520"/>
      <c r="DVR50" s="2681"/>
      <c r="DVS50" s="1520"/>
      <c r="DVT50" s="2681"/>
      <c r="DVU50" s="1520"/>
      <c r="DVV50" s="2681"/>
      <c r="DVW50" s="1520"/>
      <c r="DVX50" s="2681"/>
      <c r="DVY50" s="1520"/>
      <c r="DVZ50" s="2681"/>
      <c r="DWA50" s="1520"/>
      <c r="DWB50" s="2681"/>
      <c r="DWC50" s="1520"/>
      <c r="DWD50" s="2681"/>
      <c r="DWE50" s="1520"/>
      <c r="DWF50" s="2681"/>
      <c r="DWG50" s="1520"/>
      <c r="DWH50" s="2681"/>
      <c r="DWI50" s="1520"/>
      <c r="DWJ50" s="2681"/>
      <c r="DWK50" s="1520"/>
      <c r="DWL50" s="2681"/>
      <c r="DWM50" s="1520"/>
      <c r="DWN50" s="2681"/>
      <c r="DWO50" s="1520"/>
      <c r="DWP50" s="2681"/>
      <c r="DWQ50" s="1520"/>
      <c r="DWR50" s="2681"/>
      <c r="DWS50" s="1520"/>
      <c r="DWT50" s="2681"/>
      <c r="DWU50" s="1520"/>
      <c r="DWV50" s="2681"/>
      <c r="DWW50" s="1520"/>
      <c r="DWX50" s="2681"/>
      <c r="DWY50" s="1520"/>
      <c r="DWZ50" s="2681"/>
      <c r="DXA50" s="1520"/>
      <c r="DXB50" s="2681"/>
      <c r="DXC50" s="1520"/>
      <c r="DXD50" s="2681"/>
      <c r="DXE50" s="1520"/>
      <c r="DXF50" s="2681"/>
      <c r="DXG50" s="1520"/>
      <c r="DXH50" s="2681"/>
      <c r="DXI50" s="1520"/>
      <c r="DXJ50" s="2681"/>
      <c r="DXK50" s="1520"/>
      <c r="DXL50" s="2681"/>
      <c r="DXM50" s="1520"/>
      <c r="DXN50" s="2681"/>
      <c r="DXO50" s="1520"/>
      <c r="DXP50" s="2681"/>
      <c r="DXQ50" s="1520"/>
      <c r="DXR50" s="2681"/>
      <c r="DXS50" s="1520"/>
      <c r="DXT50" s="2681"/>
      <c r="DXU50" s="1520"/>
      <c r="DXV50" s="2681"/>
      <c r="DXW50" s="1520"/>
      <c r="DXX50" s="2681"/>
      <c r="DXY50" s="1520"/>
      <c r="DXZ50" s="2681"/>
      <c r="DYA50" s="1520"/>
      <c r="DYB50" s="2681"/>
      <c r="DYC50" s="1520"/>
      <c r="DYD50" s="2681"/>
      <c r="DYE50" s="1520"/>
      <c r="DYF50" s="2681"/>
      <c r="DYG50" s="1520"/>
      <c r="DYH50" s="2681"/>
      <c r="DYI50" s="1520"/>
      <c r="DYJ50" s="2681"/>
      <c r="DYK50" s="1520"/>
      <c r="DYL50" s="2681"/>
      <c r="DYM50" s="1520"/>
      <c r="DYN50" s="2681"/>
      <c r="DYO50" s="1520"/>
      <c r="DYP50" s="2681"/>
      <c r="DYQ50" s="1520"/>
      <c r="DYR50" s="2681"/>
      <c r="DYS50" s="1520"/>
      <c r="DYT50" s="2681"/>
      <c r="DYU50" s="1520"/>
      <c r="DYV50" s="2681"/>
      <c r="DYW50" s="1520"/>
      <c r="DYX50" s="2681"/>
      <c r="DYY50" s="1520"/>
      <c r="DYZ50" s="2681"/>
      <c r="DZA50" s="1520"/>
      <c r="DZB50" s="2681"/>
      <c r="DZC50" s="1520"/>
      <c r="DZD50" s="2681"/>
      <c r="DZE50" s="1520"/>
      <c r="DZF50" s="2681"/>
      <c r="DZG50" s="1520"/>
      <c r="DZH50" s="2681"/>
      <c r="DZI50" s="1520"/>
      <c r="DZJ50" s="2681"/>
      <c r="DZK50" s="1520"/>
      <c r="DZL50" s="2681"/>
      <c r="DZM50" s="1520"/>
      <c r="DZN50" s="2681"/>
      <c r="DZO50" s="1520"/>
      <c r="DZP50" s="2681"/>
      <c r="DZQ50" s="1520"/>
      <c r="DZR50" s="2681"/>
      <c r="DZS50" s="1520"/>
      <c r="DZT50" s="2681"/>
      <c r="DZU50" s="1520"/>
      <c r="DZV50" s="2681"/>
      <c r="DZW50" s="1520"/>
      <c r="DZX50" s="2681"/>
      <c r="DZY50" s="1520"/>
      <c r="DZZ50" s="2681"/>
      <c r="EAA50" s="1520"/>
      <c r="EAB50" s="2681"/>
      <c r="EAC50" s="1520"/>
      <c r="EAD50" s="2681"/>
      <c r="EAE50" s="1520"/>
      <c r="EAF50" s="2681"/>
      <c r="EAG50" s="1520"/>
      <c r="EAH50" s="2681"/>
      <c r="EAI50" s="1520"/>
      <c r="EAJ50" s="2681"/>
      <c r="EAK50" s="1520"/>
      <c r="EAL50" s="2681"/>
      <c r="EAM50" s="1520"/>
      <c r="EAN50" s="2681"/>
      <c r="EAO50" s="1520"/>
      <c r="EAP50" s="2681"/>
      <c r="EAQ50" s="1520"/>
      <c r="EAR50" s="2681"/>
      <c r="EAS50" s="1520"/>
      <c r="EAT50" s="2681"/>
      <c r="EAU50" s="1520"/>
      <c r="EAV50" s="2681"/>
      <c r="EAW50" s="1520"/>
      <c r="EAX50" s="2681"/>
      <c r="EAY50" s="1520"/>
      <c r="EAZ50" s="2681"/>
      <c r="EBA50" s="1520"/>
      <c r="EBB50" s="2681"/>
      <c r="EBC50" s="1520"/>
      <c r="EBD50" s="2681"/>
      <c r="EBE50" s="1520"/>
      <c r="EBF50" s="2681"/>
      <c r="EBG50" s="1520"/>
      <c r="EBH50" s="2681"/>
      <c r="EBI50" s="1520"/>
      <c r="EBJ50" s="2681"/>
      <c r="EBK50" s="1520"/>
      <c r="EBL50" s="2681"/>
      <c r="EBM50" s="1520"/>
      <c r="EBN50" s="2681"/>
      <c r="EBO50" s="1520"/>
      <c r="EBP50" s="2681"/>
      <c r="EBQ50" s="1520"/>
      <c r="EBR50" s="2681"/>
      <c r="EBS50" s="1520"/>
      <c r="EBT50" s="2681"/>
      <c r="EBU50" s="1520"/>
      <c r="EBV50" s="2681"/>
      <c r="EBW50" s="1520"/>
      <c r="EBX50" s="2681"/>
      <c r="EBY50" s="1520"/>
      <c r="EBZ50" s="2681"/>
      <c r="ECA50" s="1520"/>
      <c r="ECB50" s="2681"/>
      <c r="ECC50" s="1520"/>
      <c r="ECD50" s="2681"/>
      <c r="ECE50" s="1520"/>
      <c r="ECF50" s="2681"/>
      <c r="ECG50" s="1520"/>
      <c r="ECH50" s="2681"/>
      <c r="ECI50" s="1520"/>
      <c r="ECJ50" s="2681"/>
      <c r="ECK50" s="1520"/>
      <c r="ECL50" s="2681"/>
      <c r="ECM50" s="1520"/>
      <c r="ECN50" s="2681"/>
      <c r="ECO50" s="1520"/>
      <c r="ECP50" s="2681"/>
      <c r="ECQ50" s="1520"/>
      <c r="ECR50" s="2681"/>
      <c r="ECS50" s="1520"/>
      <c r="ECT50" s="2681"/>
      <c r="ECU50" s="1520"/>
      <c r="ECV50" s="2681"/>
      <c r="ECW50" s="1520"/>
      <c r="ECX50" s="2681"/>
      <c r="ECY50" s="1520"/>
      <c r="ECZ50" s="2681"/>
      <c r="EDA50" s="1520"/>
      <c r="EDB50" s="2681"/>
      <c r="EDC50" s="1520"/>
      <c r="EDD50" s="2681"/>
      <c r="EDE50" s="1520"/>
      <c r="EDF50" s="2681"/>
      <c r="EDG50" s="1520"/>
      <c r="EDH50" s="2681"/>
      <c r="EDI50" s="1520"/>
      <c r="EDJ50" s="2681"/>
      <c r="EDK50" s="1520"/>
      <c r="EDL50" s="2681"/>
      <c r="EDM50" s="1520"/>
      <c r="EDN50" s="2681"/>
      <c r="EDO50" s="1520"/>
      <c r="EDP50" s="2681"/>
      <c r="EDQ50" s="1520"/>
      <c r="EDR50" s="2681"/>
      <c r="EDS50" s="1520"/>
      <c r="EDT50" s="2681"/>
      <c r="EDU50" s="1520"/>
      <c r="EDV50" s="2681"/>
      <c r="EDW50" s="1520"/>
      <c r="EDX50" s="2681"/>
      <c r="EDY50" s="1520"/>
      <c r="EDZ50" s="2681"/>
      <c r="EEA50" s="1520"/>
      <c r="EEB50" s="2681"/>
      <c r="EEC50" s="1520"/>
      <c r="EED50" s="2681"/>
      <c r="EEE50" s="1520"/>
      <c r="EEF50" s="2681"/>
      <c r="EEG50" s="1520"/>
      <c r="EEH50" s="2681"/>
      <c r="EEI50" s="1520"/>
      <c r="EEJ50" s="2681"/>
      <c r="EEK50" s="1520"/>
      <c r="EEL50" s="2681"/>
      <c r="EEM50" s="1520"/>
      <c r="EEN50" s="2681"/>
      <c r="EEO50" s="1520"/>
      <c r="EEP50" s="2681"/>
      <c r="EEQ50" s="1520"/>
      <c r="EER50" s="2681"/>
      <c r="EES50" s="1520"/>
      <c r="EET50" s="2681"/>
      <c r="EEU50" s="1520"/>
      <c r="EEV50" s="2681"/>
      <c r="EEW50" s="1520"/>
      <c r="EEX50" s="2681"/>
      <c r="EEY50" s="1520"/>
      <c r="EEZ50" s="2681"/>
      <c r="EFA50" s="1520"/>
      <c r="EFB50" s="2681"/>
      <c r="EFC50" s="1520"/>
      <c r="EFD50" s="2681"/>
      <c r="EFE50" s="1520"/>
      <c r="EFF50" s="2681"/>
      <c r="EFG50" s="1520"/>
      <c r="EFH50" s="2681"/>
      <c r="EFI50" s="1520"/>
      <c r="EFJ50" s="2681"/>
      <c r="EFK50" s="1520"/>
      <c r="EFL50" s="2681"/>
      <c r="EFM50" s="1520"/>
      <c r="EFN50" s="2681"/>
      <c r="EFO50" s="1520"/>
      <c r="EFP50" s="2681"/>
      <c r="EFQ50" s="1520"/>
      <c r="EFR50" s="2681"/>
      <c r="EFS50" s="1520"/>
      <c r="EFT50" s="2681"/>
      <c r="EFU50" s="1520"/>
      <c r="EFV50" s="2681"/>
      <c r="EFW50" s="1520"/>
      <c r="EFX50" s="2681"/>
      <c r="EFY50" s="1520"/>
      <c r="EFZ50" s="2681"/>
      <c r="EGA50" s="1520"/>
      <c r="EGB50" s="2681"/>
      <c r="EGC50" s="1520"/>
      <c r="EGD50" s="2681"/>
      <c r="EGE50" s="1520"/>
      <c r="EGF50" s="2681"/>
      <c r="EGG50" s="1520"/>
      <c r="EGH50" s="2681"/>
      <c r="EGI50" s="1520"/>
      <c r="EGJ50" s="2681"/>
      <c r="EGK50" s="1520"/>
      <c r="EGL50" s="2681"/>
      <c r="EGM50" s="1520"/>
      <c r="EGN50" s="2681"/>
      <c r="EGO50" s="1520"/>
      <c r="EGP50" s="2681"/>
      <c r="EGQ50" s="1520"/>
      <c r="EGR50" s="2681"/>
      <c r="EGS50" s="1520"/>
      <c r="EGT50" s="2681"/>
      <c r="EGU50" s="1520"/>
      <c r="EGV50" s="2681"/>
      <c r="EGW50" s="1520"/>
      <c r="EGX50" s="2681"/>
      <c r="EGY50" s="1520"/>
      <c r="EGZ50" s="2681"/>
      <c r="EHA50" s="1520"/>
      <c r="EHB50" s="2681"/>
      <c r="EHC50" s="1520"/>
      <c r="EHD50" s="2681"/>
      <c r="EHE50" s="1520"/>
      <c r="EHF50" s="2681"/>
      <c r="EHG50" s="1520"/>
      <c r="EHH50" s="2681"/>
      <c r="EHI50" s="1520"/>
      <c r="EHJ50" s="2681"/>
      <c r="EHK50" s="1520"/>
      <c r="EHL50" s="2681"/>
      <c r="EHM50" s="1520"/>
      <c r="EHN50" s="2681"/>
      <c r="EHO50" s="1520"/>
      <c r="EHP50" s="2681"/>
      <c r="EHQ50" s="1520"/>
      <c r="EHR50" s="2681"/>
      <c r="EHS50" s="1520"/>
      <c r="EHT50" s="2681"/>
      <c r="EHU50" s="1520"/>
      <c r="EHV50" s="2681"/>
      <c r="EHW50" s="1520"/>
      <c r="EHX50" s="2681"/>
      <c r="EHY50" s="1520"/>
      <c r="EHZ50" s="2681"/>
      <c r="EIA50" s="1520"/>
      <c r="EIB50" s="2681"/>
      <c r="EIC50" s="1520"/>
      <c r="EID50" s="2681"/>
      <c r="EIE50" s="1520"/>
      <c r="EIF50" s="2681"/>
      <c r="EIG50" s="1520"/>
      <c r="EIH50" s="2681"/>
      <c r="EII50" s="1520"/>
      <c r="EIJ50" s="2681"/>
      <c r="EIK50" s="1520"/>
      <c r="EIL50" s="2681"/>
      <c r="EIM50" s="1520"/>
      <c r="EIN50" s="2681"/>
      <c r="EIO50" s="1520"/>
      <c r="EIP50" s="2681"/>
      <c r="EIQ50" s="1520"/>
      <c r="EIR50" s="2681"/>
      <c r="EIS50" s="1520"/>
      <c r="EIT50" s="2681"/>
      <c r="EIU50" s="1520"/>
      <c r="EIV50" s="2681"/>
      <c r="EIW50" s="1520"/>
      <c r="EIX50" s="2681"/>
      <c r="EIY50" s="1520"/>
      <c r="EIZ50" s="2681"/>
      <c r="EJA50" s="1520"/>
      <c r="EJB50" s="2681"/>
      <c r="EJC50" s="1520"/>
      <c r="EJD50" s="2681"/>
      <c r="EJE50" s="1520"/>
      <c r="EJF50" s="2681"/>
      <c r="EJG50" s="1520"/>
      <c r="EJH50" s="2681"/>
      <c r="EJI50" s="1520"/>
      <c r="EJJ50" s="2681"/>
      <c r="EJK50" s="1520"/>
      <c r="EJL50" s="2681"/>
      <c r="EJM50" s="1520"/>
      <c r="EJN50" s="2681"/>
      <c r="EJO50" s="1520"/>
      <c r="EJP50" s="2681"/>
      <c r="EJQ50" s="1520"/>
      <c r="EJR50" s="2681"/>
      <c r="EJS50" s="1520"/>
      <c r="EJT50" s="2681"/>
      <c r="EJU50" s="1520"/>
      <c r="EJV50" s="2681"/>
      <c r="EJW50" s="1520"/>
      <c r="EJX50" s="2681"/>
      <c r="EJY50" s="1520"/>
      <c r="EJZ50" s="2681"/>
      <c r="EKA50" s="1520"/>
      <c r="EKB50" s="2681"/>
      <c r="EKC50" s="1520"/>
      <c r="EKD50" s="2681"/>
      <c r="EKE50" s="1520"/>
      <c r="EKF50" s="2681"/>
      <c r="EKG50" s="1520"/>
      <c r="EKH50" s="2681"/>
      <c r="EKI50" s="1520"/>
      <c r="EKJ50" s="2681"/>
      <c r="EKK50" s="1520"/>
      <c r="EKL50" s="2681"/>
      <c r="EKM50" s="1520"/>
      <c r="EKN50" s="2681"/>
      <c r="EKO50" s="1520"/>
      <c r="EKP50" s="2681"/>
      <c r="EKQ50" s="1520"/>
      <c r="EKR50" s="2681"/>
      <c r="EKS50" s="1520"/>
      <c r="EKT50" s="2681"/>
      <c r="EKU50" s="1520"/>
      <c r="EKV50" s="2681"/>
      <c r="EKW50" s="1520"/>
      <c r="EKX50" s="2681"/>
      <c r="EKY50" s="1520"/>
      <c r="EKZ50" s="2681"/>
      <c r="ELA50" s="1520"/>
      <c r="ELB50" s="2681"/>
      <c r="ELC50" s="1520"/>
      <c r="ELD50" s="2681"/>
      <c r="ELE50" s="1520"/>
      <c r="ELF50" s="2681"/>
      <c r="ELG50" s="1520"/>
      <c r="ELH50" s="2681"/>
      <c r="ELI50" s="1520"/>
      <c r="ELJ50" s="2681"/>
      <c r="ELK50" s="1520"/>
      <c r="ELL50" s="2681"/>
      <c r="ELM50" s="1520"/>
      <c r="ELN50" s="2681"/>
      <c r="ELO50" s="1520"/>
      <c r="ELP50" s="2681"/>
      <c r="ELQ50" s="1520"/>
      <c r="ELR50" s="2681"/>
      <c r="ELS50" s="1520"/>
      <c r="ELT50" s="2681"/>
      <c r="ELU50" s="1520"/>
      <c r="ELV50" s="2681"/>
      <c r="ELW50" s="1520"/>
      <c r="ELX50" s="2681"/>
      <c r="ELY50" s="1520"/>
      <c r="ELZ50" s="2681"/>
      <c r="EMA50" s="1520"/>
      <c r="EMB50" s="2681"/>
      <c r="EMC50" s="1520"/>
      <c r="EMD50" s="2681"/>
      <c r="EME50" s="1520"/>
      <c r="EMF50" s="2681"/>
      <c r="EMG50" s="1520"/>
      <c r="EMH50" s="2681"/>
      <c r="EMI50" s="1520"/>
      <c r="EMJ50" s="2681"/>
      <c r="EMK50" s="1520"/>
      <c r="EML50" s="2681"/>
      <c r="EMM50" s="1520"/>
      <c r="EMN50" s="2681"/>
      <c r="EMO50" s="1520"/>
      <c r="EMP50" s="2681"/>
      <c r="EMQ50" s="1520"/>
      <c r="EMR50" s="2681"/>
      <c r="EMS50" s="1520"/>
      <c r="EMT50" s="2681"/>
      <c r="EMU50" s="1520"/>
      <c r="EMV50" s="2681"/>
      <c r="EMW50" s="1520"/>
      <c r="EMX50" s="2681"/>
      <c r="EMY50" s="1520"/>
      <c r="EMZ50" s="2681"/>
      <c r="ENA50" s="1520"/>
      <c r="ENB50" s="2681"/>
      <c r="ENC50" s="1520"/>
      <c r="END50" s="2681"/>
      <c r="ENE50" s="1520"/>
      <c r="ENF50" s="2681"/>
      <c r="ENG50" s="1520"/>
      <c r="ENH50" s="2681"/>
      <c r="ENI50" s="1520"/>
      <c r="ENJ50" s="2681"/>
      <c r="ENK50" s="1520"/>
      <c r="ENL50" s="2681"/>
      <c r="ENM50" s="1520"/>
      <c r="ENN50" s="2681"/>
      <c r="ENO50" s="1520"/>
      <c r="ENP50" s="2681"/>
      <c r="ENQ50" s="1520"/>
      <c r="ENR50" s="2681"/>
      <c r="ENS50" s="1520"/>
      <c r="ENT50" s="2681"/>
      <c r="ENU50" s="1520"/>
      <c r="ENV50" s="2681"/>
      <c r="ENW50" s="1520"/>
      <c r="ENX50" s="2681"/>
      <c r="ENY50" s="1520"/>
      <c r="ENZ50" s="2681"/>
      <c r="EOA50" s="1520"/>
      <c r="EOB50" s="2681"/>
      <c r="EOC50" s="1520"/>
      <c r="EOD50" s="2681"/>
      <c r="EOE50" s="1520"/>
      <c r="EOF50" s="2681"/>
      <c r="EOG50" s="1520"/>
      <c r="EOH50" s="2681"/>
      <c r="EOI50" s="1520"/>
      <c r="EOJ50" s="2681"/>
      <c r="EOK50" s="1520"/>
      <c r="EOL50" s="2681"/>
      <c r="EOM50" s="1520"/>
      <c r="EON50" s="2681"/>
      <c r="EOO50" s="1520"/>
      <c r="EOP50" s="2681"/>
      <c r="EOQ50" s="1520"/>
      <c r="EOR50" s="2681"/>
      <c r="EOS50" s="1520"/>
      <c r="EOT50" s="2681"/>
      <c r="EOU50" s="1520"/>
      <c r="EOV50" s="2681"/>
      <c r="EOW50" s="1520"/>
      <c r="EOX50" s="2681"/>
      <c r="EOY50" s="1520"/>
      <c r="EOZ50" s="2681"/>
      <c r="EPA50" s="1520"/>
      <c r="EPB50" s="2681"/>
      <c r="EPC50" s="1520"/>
      <c r="EPD50" s="2681"/>
      <c r="EPE50" s="1520"/>
      <c r="EPF50" s="2681"/>
      <c r="EPG50" s="1520"/>
      <c r="EPH50" s="2681"/>
      <c r="EPI50" s="1520"/>
      <c r="EPJ50" s="2681"/>
      <c r="EPK50" s="1520"/>
      <c r="EPL50" s="2681"/>
      <c r="EPM50" s="1520"/>
      <c r="EPN50" s="2681"/>
      <c r="EPO50" s="1520"/>
      <c r="EPP50" s="2681"/>
      <c r="EPQ50" s="1520"/>
      <c r="EPR50" s="2681"/>
      <c r="EPS50" s="1520"/>
      <c r="EPT50" s="2681"/>
      <c r="EPU50" s="1520"/>
      <c r="EPV50" s="2681"/>
      <c r="EPW50" s="1520"/>
      <c r="EPX50" s="2681"/>
      <c r="EPY50" s="1520"/>
      <c r="EPZ50" s="2681"/>
      <c r="EQA50" s="1520"/>
      <c r="EQB50" s="2681"/>
      <c r="EQC50" s="1520"/>
      <c r="EQD50" s="2681"/>
      <c r="EQE50" s="1520"/>
      <c r="EQF50" s="2681"/>
      <c r="EQG50" s="1520"/>
      <c r="EQH50" s="2681"/>
      <c r="EQI50" s="1520"/>
      <c r="EQJ50" s="2681"/>
      <c r="EQK50" s="1520"/>
      <c r="EQL50" s="2681"/>
      <c r="EQM50" s="1520"/>
      <c r="EQN50" s="2681"/>
      <c r="EQO50" s="1520"/>
      <c r="EQP50" s="2681"/>
      <c r="EQQ50" s="1520"/>
      <c r="EQR50" s="2681"/>
      <c r="EQS50" s="1520"/>
      <c r="EQT50" s="2681"/>
      <c r="EQU50" s="1520"/>
      <c r="EQV50" s="2681"/>
      <c r="EQW50" s="1520"/>
      <c r="EQX50" s="2681"/>
      <c r="EQY50" s="1520"/>
      <c r="EQZ50" s="2681"/>
      <c r="ERA50" s="1520"/>
      <c r="ERB50" s="2681"/>
      <c r="ERC50" s="1520"/>
      <c r="ERD50" s="2681"/>
      <c r="ERE50" s="1520"/>
      <c r="ERF50" s="2681"/>
      <c r="ERG50" s="1520"/>
      <c r="ERH50" s="2681"/>
      <c r="ERI50" s="1520"/>
      <c r="ERJ50" s="2681"/>
      <c r="ERK50" s="1520"/>
      <c r="ERL50" s="2681"/>
      <c r="ERM50" s="1520"/>
      <c r="ERN50" s="2681"/>
      <c r="ERO50" s="1520"/>
      <c r="ERP50" s="2681"/>
      <c r="ERQ50" s="1520"/>
      <c r="ERR50" s="2681"/>
      <c r="ERS50" s="1520"/>
      <c r="ERT50" s="2681"/>
      <c r="ERU50" s="1520"/>
      <c r="ERV50" s="2681"/>
      <c r="ERW50" s="1520"/>
      <c r="ERX50" s="2681"/>
      <c r="ERY50" s="1520"/>
      <c r="ERZ50" s="2681"/>
      <c r="ESA50" s="1520"/>
      <c r="ESB50" s="2681"/>
      <c r="ESC50" s="1520"/>
      <c r="ESD50" s="2681"/>
      <c r="ESE50" s="1520"/>
      <c r="ESF50" s="2681"/>
      <c r="ESG50" s="1520"/>
      <c r="ESH50" s="2681"/>
      <c r="ESI50" s="1520"/>
      <c r="ESJ50" s="2681"/>
      <c r="ESK50" s="1520"/>
      <c r="ESL50" s="2681"/>
      <c r="ESM50" s="1520"/>
      <c r="ESN50" s="2681"/>
      <c r="ESO50" s="1520"/>
      <c r="ESP50" s="2681"/>
      <c r="ESQ50" s="1520"/>
      <c r="ESR50" s="2681"/>
      <c r="ESS50" s="1520"/>
      <c r="EST50" s="2681"/>
      <c r="ESU50" s="1520"/>
      <c r="ESV50" s="2681"/>
      <c r="ESW50" s="1520"/>
      <c r="ESX50" s="2681"/>
      <c r="ESY50" s="1520"/>
      <c r="ESZ50" s="2681"/>
      <c r="ETA50" s="1520"/>
      <c r="ETB50" s="2681"/>
      <c r="ETC50" s="1520"/>
      <c r="ETD50" s="2681"/>
      <c r="ETE50" s="1520"/>
      <c r="ETF50" s="2681"/>
      <c r="ETG50" s="1520"/>
      <c r="ETH50" s="2681"/>
      <c r="ETI50" s="1520"/>
      <c r="ETJ50" s="2681"/>
      <c r="ETK50" s="1520"/>
      <c r="ETL50" s="2681"/>
      <c r="ETM50" s="1520"/>
      <c r="ETN50" s="2681"/>
      <c r="ETO50" s="1520"/>
      <c r="ETP50" s="2681"/>
      <c r="ETQ50" s="1520"/>
      <c r="ETR50" s="2681"/>
      <c r="ETS50" s="1520"/>
      <c r="ETT50" s="2681"/>
      <c r="ETU50" s="1520"/>
      <c r="ETV50" s="2681"/>
      <c r="ETW50" s="1520"/>
      <c r="ETX50" s="2681"/>
      <c r="ETY50" s="1520"/>
      <c r="ETZ50" s="2681"/>
      <c r="EUA50" s="1520"/>
      <c r="EUB50" s="2681"/>
      <c r="EUC50" s="1520"/>
      <c r="EUD50" s="2681"/>
      <c r="EUE50" s="1520"/>
      <c r="EUF50" s="2681"/>
      <c r="EUG50" s="1520"/>
      <c r="EUH50" s="2681"/>
      <c r="EUI50" s="1520"/>
      <c r="EUJ50" s="2681"/>
      <c r="EUK50" s="1520"/>
      <c r="EUL50" s="2681"/>
      <c r="EUM50" s="1520"/>
      <c r="EUN50" s="2681"/>
      <c r="EUO50" s="1520"/>
      <c r="EUP50" s="2681"/>
      <c r="EUQ50" s="1520"/>
      <c r="EUR50" s="2681"/>
      <c r="EUS50" s="1520"/>
      <c r="EUT50" s="2681"/>
      <c r="EUU50" s="1520"/>
      <c r="EUV50" s="2681"/>
      <c r="EUW50" s="1520"/>
      <c r="EUX50" s="2681"/>
      <c r="EUY50" s="1520"/>
      <c r="EUZ50" s="2681"/>
      <c r="EVA50" s="1520"/>
      <c r="EVB50" s="2681"/>
      <c r="EVC50" s="1520"/>
      <c r="EVD50" s="2681"/>
      <c r="EVE50" s="1520"/>
      <c r="EVF50" s="2681"/>
      <c r="EVG50" s="1520"/>
      <c r="EVH50" s="2681"/>
      <c r="EVI50" s="1520"/>
      <c r="EVJ50" s="2681"/>
      <c r="EVK50" s="1520"/>
      <c r="EVL50" s="2681"/>
      <c r="EVM50" s="1520"/>
      <c r="EVN50" s="2681"/>
      <c r="EVO50" s="1520"/>
      <c r="EVP50" s="2681"/>
      <c r="EVQ50" s="1520"/>
      <c r="EVR50" s="2681"/>
      <c r="EVS50" s="1520"/>
      <c r="EVT50" s="2681"/>
      <c r="EVU50" s="1520"/>
      <c r="EVV50" s="2681"/>
      <c r="EVW50" s="1520"/>
      <c r="EVX50" s="2681"/>
      <c r="EVY50" s="1520"/>
      <c r="EVZ50" s="2681"/>
      <c r="EWA50" s="1520"/>
      <c r="EWB50" s="2681"/>
      <c r="EWC50" s="1520"/>
      <c r="EWD50" s="2681"/>
      <c r="EWE50" s="1520"/>
      <c r="EWF50" s="2681"/>
      <c r="EWG50" s="1520"/>
      <c r="EWH50" s="2681"/>
      <c r="EWI50" s="1520"/>
      <c r="EWJ50" s="2681"/>
      <c r="EWK50" s="1520"/>
      <c r="EWL50" s="2681"/>
      <c r="EWM50" s="1520"/>
      <c r="EWN50" s="2681"/>
      <c r="EWO50" s="1520"/>
      <c r="EWP50" s="2681"/>
      <c r="EWQ50" s="1520"/>
      <c r="EWR50" s="2681"/>
      <c r="EWS50" s="1520"/>
      <c r="EWT50" s="2681"/>
      <c r="EWU50" s="1520"/>
      <c r="EWV50" s="2681"/>
      <c r="EWW50" s="1520"/>
      <c r="EWX50" s="2681"/>
      <c r="EWY50" s="1520"/>
      <c r="EWZ50" s="2681"/>
      <c r="EXA50" s="1520"/>
      <c r="EXB50" s="2681"/>
      <c r="EXC50" s="1520"/>
      <c r="EXD50" s="2681"/>
      <c r="EXE50" s="1520"/>
      <c r="EXF50" s="2681"/>
      <c r="EXG50" s="1520"/>
      <c r="EXH50" s="2681"/>
      <c r="EXI50" s="1520"/>
      <c r="EXJ50" s="2681"/>
      <c r="EXK50" s="1520"/>
      <c r="EXL50" s="2681"/>
      <c r="EXM50" s="1520"/>
      <c r="EXN50" s="2681"/>
      <c r="EXO50" s="1520"/>
      <c r="EXP50" s="2681"/>
      <c r="EXQ50" s="1520"/>
      <c r="EXR50" s="2681"/>
      <c r="EXS50" s="1520"/>
      <c r="EXT50" s="2681"/>
      <c r="EXU50" s="1520"/>
      <c r="EXV50" s="2681"/>
      <c r="EXW50" s="1520"/>
      <c r="EXX50" s="2681"/>
      <c r="EXY50" s="1520"/>
      <c r="EXZ50" s="2681"/>
      <c r="EYA50" s="1520"/>
      <c r="EYB50" s="2681"/>
      <c r="EYC50" s="1520"/>
      <c r="EYD50" s="2681"/>
      <c r="EYE50" s="1520"/>
      <c r="EYF50" s="2681"/>
      <c r="EYG50" s="1520"/>
      <c r="EYH50" s="2681"/>
      <c r="EYI50" s="1520"/>
      <c r="EYJ50" s="2681"/>
      <c r="EYK50" s="1520"/>
      <c r="EYL50" s="2681"/>
      <c r="EYM50" s="1520"/>
      <c r="EYN50" s="2681"/>
      <c r="EYO50" s="1520"/>
      <c r="EYP50" s="2681"/>
      <c r="EYQ50" s="1520"/>
      <c r="EYR50" s="2681"/>
      <c r="EYS50" s="1520"/>
      <c r="EYT50" s="2681"/>
      <c r="EYU50" s="1520"/>
      <c r="EYV50" s="2681"/>
      <c r="EYW50" s="1520"/>
      <c r="EYX50" s="2681"/>
      <c r="EYY50" s="1520"/>
      <c r="EYZ50" s="2681"/>
      <c r="EZA50" s="1520"/>
      <c r="EZB50" s="2681"/>
      <c r="EZC50" s="1520"/>
      <c r="EZD50" s="2681"/>
      <c r="EZE50" s="1520"/>
      <c r="EZF50" s="2681"/>
      <c r="EZG50" s="1520"/>
      <c r="EZH50" s="2681"/>
      <c r="EZI50" s="1520"/>
      <c r="EZJ50" s="2681"/>
      <c r="EZK50" s="1520"/>
      <c r="EZL50" s="2681"/>
      <c r="EZM50" s="1520"/>
      <c r="EZN50" s="2681"/>
      <c r="EZO50" s="1520"/>
      <c r="EZP50" s="2681"/>
      <c r="EZQ50" s="1520"/>
      <c r="EZR50" s="2681"/>
      <c r="EZS50" s="1520"/>
      <c r="EZT50" s="2681"/>
      <c r="EZU50" s="1520"/>
      <c r="EZV50" s="2681"/>
      <c r="EZW50" s="1520"/>
      <c r="EZX50" s="2681"/>
      <c r="EZY50" s="1520"/>
      <c r="EZZ50" s="2681"/>
      <c r="FAA50" s="1520"/>
      <c r="FAB50" s="2681"/>
      <c r="FAC50" s="1520"/>
      <c r="FAD50" s="2681"/>
      <c r="FAE50" s="1520"/>
      <c r="FAF50" s="2681"/>
      <c r="FAG50" s="1520"/>
      <c r="FAH50" s="2681"/>
      <c r="FAI50" s="1520"/>
      <c r="FAJ50" s="2681"/>
      <c r="FAK50" s="1520"/>
      <c r="FAL50" s="2681"/>
      <c r="FAM50" s="1520"/>
      <c r="FAN50" s="2681"/>
      <c r="FAO50" s="1520"/>
      <c r="FAP50" s="2681"/>
      <c r="FAQ50" s="1520"/>
      <c r="FAR50" s="2681"/>
      <c r="FAS50" s="1520"/>
      <c r="FAT50" s="2681"/>
      <c r="FAU50" s="1520"/>
      <c r="FAV50" s="2681"/>
      <c r="FAW50" s="1520"/>
      <c r="FAX50" s="2681"/>
      <c r="FAY50" s="1520"/>
      <c r="FAZ50" s="2681"/>
      <c r="FBA50" s="1520"/>
      <c r="FBB50" s="2681"/>
      <c r="FBC50" s="1520"/>
      <c r="FBD50" s="2681"/>
      <c r="FBE50" s="1520"/>
      <c r="FBF50" s="2681"/>
      <c r="FBG50" s="1520"/>
      <c r="FBH50" s="2681"/>
      <c r="FBI50" s="1520"/>
      <c r="FBJ50" s="2681"/>
      <c r="FBK50" s="1520"/>
      <c r="FBL50" s="2681"/>
      <c r="FBM50" s="1520"/>
      <c r="FBN50" s="2681"/>
      <c r="FBO50" s="1520"/>
      <c r="FBP50" s="2681"/>
      <c r="FBQ50" s="1520"/>
      <c r="FBR50" s="2681"/>
      <c r="FBS50" s="1520"/>
      <c r="FBT50" s="2681"/>
      <c r="FBU50" s="1520"/>
      <c r="FBV50" s="2681"/>
      <c r="FBW50" s="1520"/>
      <c r="FBX50" s="2681"/>
      <c r="FBY50" s="1520"/>
      <c r="FBZ50" s="2681"/>
      <c r="FCA50" s="1520"/>
      <c r="FCB50" s="2681"/>
      <c r="FCC50" s="1520"/>
      <c r="FCD50" s="2681"/>
      <c r="FCE50" s="1520"/>
      <c r="FCF50" s="2681"/>
      <c r="FCG50" s="1520"/>
      <c r="FCH50" s="2681"/>
      <c r="FCI50" s="1520"/>
      <c r="FCJ50" s="2681"/>
      <c r="FCK50" s="1520"/>
      <c r="FCL50" s="2681"/>
      <c r="FCM50" s="1520"/>
      <c r="FCN50" s="2681"/>
      <c r="FCO50" s="1520"/>
      <c r="FCP50" s="2681"/>
      <c r="FCQ50" s="1520"/>
      <c r="FCR50" s="2681"/>
      <c r="FCS50" s="1520"/>
      <c r="FCT50" s="2681"/>
      <c r="FCU50" s="1520"/>
      <c r="FCV50" s="2681"/>
      <c r="FCW50" s="1520"/>
      <c r="FCX50" s="2681"/>
      <c r="FCY50" s="1520"/>
      <c r="FCZ50" s="2681"/>
      <c r="FDA50" s="1520"/>
      <c r="FDB50" s="2681"/>
      <c r="FDC50" s="1520"/>
      <c r="FDD50" s="2681"/>
      <c r="FDE50" s="1520"/>
      <c r="FDF50" s="2681"/>
      <c r="FDG50" s="1520"/>
      <c r="FDH50" s="2681"/>
      <c r="FDI50" s="1520"/>
      <c r="FDJ50" s="2681"/>
      <c r="FDK50" s="1520"/>
      <c r="FDL50" s="2681"/>
      <c r="FDM50" s="1520"/>
      <c r="FDN50" s="2681"/>
      <c r="FDO50" s="1520"/>
      <c r="FDP50" s="2681"/>
      <c r="FDQ50" s="1520"/>
      <c r="FDR50" s="2681"/>
      <c r="FDS50" s="1520"/>
      <c r="FDT50" s="2681"/>
      <c r="FDU50" s="1520"/>
      <c r="FDV50" s="2681"/>
      <c r="FDW50" s="1520"/>
      <c r="FDX50" s="2681"/>
      <c r="FDY50" s="1520"/>
      <c r="FDZ50" s="2681"/>
      <c r="FEA50" s="1520"/>
      <c r="FEB50" s="2681"/>
      <c r="FEC50" s="1520"/>
      <c r="FED50" s="2681"/>
      <c r="FEE50" s="1520"/>
      <c r="FEF50" s="2681"/>
      <c r="FEG50" s="1520"/>
      <c r="FEH50" s="2681"/>
      <c r="FEI50" s="1520"/>
      <c r="FEJ50" s="2681"/>
      <c r="FEK50" s="1520"/>
      <c r="FEL50" s="2681"/>
      <c r="FEM50" s="1520"/>
      <c r="FEN50" s="2681"/>
      <c r="FEO50" s="1520"/>
      <c r="FEP50" s="2681"/>
      <c r="FEQ50" s="1520"/>
      <c r="FER50" s="2681"/>
      <c r="FES50" s="1520"/>
      <c r="FET50" s="2681"/>
      <c r="FEU50" s="1520"/>
      <c r="FEV50" s="2681"/>
      <c r="FEW50" s="1520"/>
      <c r="FEX50" s="2681"/>
      <c r="FEY50" s="1520"/>
      <c r="FEZ50" s="2681"/>
      <c r="FFA50" s="1520"/>
      <c r="FFB50" s="2681"/>
      <c r="FFC50" s="1520"/>
      <c r="FFD50" s="2681"/>
      <c r="FFE50" s="1520"/>
      <c r="FFF50" s="2681"/>
      <c r="FFG50" s="1520"/>
      <c r="FFH50" s="2681"/>
      <c r="FFI50" s="1520"/>
      <c r="FFJ50" s="2681"/>
      <c r="FFK50" s="1520"/>
      <c r="FFL50" s="2681"/>
      <c r="FFM50" s="1520"/>
      <c r="FFN50" s="2681"/>
      <c r="FFO50" s="1520"/>
      <c r="FFP50" s="2681"/>
      <c r="FFQ50" s="1520"/>
      <c r="FFR50" s="2681"/>
      <c r="FFS50" s="1520"/>
      <c r="FFT50" s="2681"/>
      <c r="FFU50" s="1520"/>
      <c r="FFV50" s="2681"/>
      <c r="FFW50" s="1520"/>
      <c r="FFX50" s="2681"/>
      <c r="FFY50" s="1520"/>
      <c r="FFZ50" s="2681"/>
      <c r="FGA50" s="1520"/>
      <c r="FGB50" s="2681"/>
      <c r="FGC50" s="1520"/>
      <c r="FGD50" s="2681"/>
      <c r="FGE50" s="1520"/>
      <c r="FGF50" s="2681"/>
      <c r="FGG50" s="1520"/>
      <c r="FGH50" s="2681"/>
      <c r="FGI50" s="1520"/>
      <c r="FGJ50" s="2681"/>
      <c r="FGK50" s="1520"/>
      <c r="FGL50" s="2681"/>
      <c r="FGM50" s="1520"/>
      <c r="FGN50" s="2681"/>
      <c r="FGO50" s="1520"/>
      <c r="FGP50" s="2681"/>
      <c r="FGQ50" s="1520"/>
      <c r="FGR50" s="2681"/>
      <c r="FGS50" s="1520"/>
      <c r="FGT50" s="2681"/>
      <c r="FGU50" s="1520"/>
      <c r="FGV50" s="2681"/>
      <c r="FGW50" s="1520"/>
      <c r="FGX50" s="2681"/>
      <c r="FGY50" s="1520"/>
      <c r="FGZ50" s="2681"/>
      <c r="FHA50" s="1520"/>
      <c r="FHB50" s="2681"/>
      <c r="FHC50" s="1520"/>
      <c r="FHD50" s="2681"/>
      <c r="FHE50" s="1520"/>
      <c r="FHF50" s="2681"/>
      <c r="FHG50" s="1520"/>
      <c r="FHH50" s="2681"/>
      <c r="FHI50" s="1520"/>
      <c r="FHJ50" s="2681"/>
      <c r="FHK50" s="1520"/>
      <c r="FHL50" s="2681"/>
      <c r="FHM50" s="1520"/>
      <c r="FHN50" s="2681"/>
      <c r="FHO50" s="1520"/>
      <c r="FHP50" s="2681"/>
      <c r="FHQ50" s="1520"/>
      <c r="FHR50" s="2681"/>
      <c r="FHS50" s="1520"/>
      <c r="FHT50" s="2681"/>
      <c r="FHU50" s="1520"/>
      <c r="FHV50" s="2681"/>
      <c r="FHW50" s="1520"/>
      <c r="FHX50" s="2681"/>
      <c r="FHY50" s="1520"/>
      <c r="FHZ50" s="2681"/>
      <c r="FIA50" s="1520"/>
      <c r="FIB50" s="2681"/>
      <c r="FIC50" s="1520"/>
      <c r="FID50" s="2681"/>
      <c r="FIE50" s="1520"/>
      <c r="FIF50" s="2681"/>
      <c r="FIG50" s="1520"/>
      <c r="FIH50" s="2681"/>
      <c r="FII50" s="1520"/>
      <c r="FIJ50" s="2681"/>
      <c r="FIK50" s="1520"/>
      <c r="FIL50" s="2681"/>
      <c r="FIM50" s="1520"/>
      <c r="FIN50" s="2681"/>
      <c r="FIO50" s="1520"/>
      <c r="FIP50" s="2681"/>
      <c r="FIQ50" s="1520"/>
      <c r="FIR50" s="2681"/>
      <c r="FIS50" s="1520"/>
      <c r="FIT50" s="2681"/>
      <c r="FIU50" s="1520"/>
      <c r="FIV50" s="2681"/>
      <c r="FIW50" s="1520"/>
      <c r="FIX50" s="2681"/>
      <c r="FIY50" s="1520"/>
      <c r="FIZ50" s="2681"/>
      <c r="FJA50" s="1520"/>
      <c r="FJB50" s="2681"/>
      <c r="FJC50" s="1520"/>
      <c r="FJD50" s="2681"/>
      <c r="FJE50" s="1520"/>
      <c r="FJF50" s="2681"/>
      <c r="FJG50" s="1520"/>
      <c r="FJH50" s="2681"/>
      <c r="FJI50" s="1520"/>
      <c r="FJJ50" s="2681"/>
      <c r="FJK50" s="1520"/>
      <c r="FJL50" s="2681"/>
      <c r="FJM50" s="1520"/>
      <c r="FJN50" s="2681"/>
      <c r="FJO50" s="1520"/>
      <c r="FJP50" s="2681"/>
      <c r="FJQ50" s="1520"/>
      <c r="FJR50" s="2681"/>
      <c r="FJS50" s="1520"/>
      <c r="FJT50" s="2681"/>
      <c r="FJU50" s="1520"/>
      <c r="FJV50" s="2681"/>
      <c r="FJW50" s="1520"/>
      <c r="FJX50" s="2681"/>
      <c r="FJY50" s="1520"/>
      <c r="FJZ50" s="2681"/>
      <c r="FKA50" s="1520"/>
      <c r="FKB50" s="2681"/>
      <c r="FKC50" s="1520"/>
      <c r="FKD50" s="2681"/>
      <c r="FKE50" s="1520"/>
      <c r="FKF50" s="2681"/>
      <c r="FKG50" s="1520"/>
      <c r="FKH50" s="2681"/>
      <c r="FKI50" s="1520"/>
      <c r="FKJ50" s="2681"/>
      <c r="FKK50" s="1520"/>
      <c r="FKL50" s="2681"/>
      <c r="FKM50" s="1520"/>
      <c r="FKN50" s="2681"/>
      <c r="FKO50" s="1520"/>
      <c r="FKP50" s="2681"/>
      <c r="FKQ50" s="1520"/>
      <c r="FKR50" s="2681"/>
      <c r="FKS50" s="1520"/>
      <c r="FKT50" s="2681"/>
      <c r="FKU50" s="1520"/>
      <c r="FKV50" s="2681"/>
      <c r="FKW50" s="1520"/>
      <c r="FKX50" s="2681"/>
      <c r="FKY50" s="1520"/>
      <c r="FKZ50" s="2681"/>
      <c r="FLA50" s="1520"/>
      <c r="FLB50" s="2681"/>
      <c r="FLC50" s="1520"/>
      <c r="FLD50" s="2681"/>
      <c r="FLE50" s="1520"/>
      <c r="FLF50" s="2681"/>
      <c r="FLG50" s="1520"/>
      <c r="FLH50" s="2681"/>
      <c r="FLI50" s="1520"/>
      <c r="FLJ50" s="2681"/>
      <c r="FLK50" s="1520"/>
      <c r="FLL50" s="2681"/>
      <c r="FLM50" s="1520"/>
      <c r="FLN50" s="2681"/>
      <c r="FLO50" s="1520"/>
      <c r="FLP50" s="2681"/>
      <c r="FLQ50" s="1520"/>
      <c r="FLR50" s="2681"/>
      <c r="FLS50" s="1520"/>
      <c r="FLT50" s="2681"/>
      <c r="FLU50" s="1520"/>
      <c r="FLV50" s="2681"/>
      <c r="FLW50" s="1520"/>
      <c r="FLX50" s="2681"/>
      <c r="FLY50" s="1520"/>
      <c r="FLZ50" s="2681"/>
      <c r="FMA50" s="1520"/>
      <c r="FMB50" s="2681"/>
      <c r="FMC50" s="1520"/>
      <c r="FMD50" s="2681"/>
      <c r="FME50" s="1520"/>
      <c r="FMF50" s="2681"/>
      <c r="FMG50" s="1520"/>
      <c r="FMH50" s="2681"/>
      <c r="FMI50" s="1520"/>
      <c r="FMJ50" s="2681"/>
      <c r="FMK50" s="1520"/>
      <c r="FML50" s="2681"/>
      <c r="FMM50" s="1520"/>
      <c r="FMN50" s="2681"/>
      <c r="FMO50" s="1520"/>
      <c r="FMP50" s="2681"/>
      <c r="FMQ50" s="1520"/>
      <c r="FMR50" s="2681"/>
      <c r="FMS50" s="1520"/>
      <c r="FMT50" s="2681"/>
      <c r="FMU50" s="1520"/>
      <c r="FMV50" s="2681"/>
      <c r="FMW50" s="1520"/>
      <c r="FMX50" s="2681"/>
      <c r="FMY50" s="1520"/>
      <c r="FMZ50" s="2681"/>
      <c r="FNA50" s="1520"/>
      <c r="FNB50" s="2681"/>
      <c r="FNC50" s="1520"/>
      <c r="FND50" s="2681"/>
      <c r="FNE50" s="1520"/>
      <c r="FNF50" s="2681"/>
      <c r="FNG50" s="1520"/>
      <c r="FNH50" s="2681"/>
      <c r="FNI50" s="1520"/>
      <c r="FNJ50" s="2681"/>
      <c r="FNK50" s="1520"/>
      <c r="FNL50" s="2681"/>
      <c r="FNM50" s="1520"/>
      <c r="FNN50" s="2681"/>
      <c r="FNO50" s="1520"/>
      <c r="FNP50" s="2681"/>
      <c r="FNQ50" s="1520"/>
      <c r="FNR50" s="2681"/>
      <c r="FNS50" s="1520"/>
      <c r="FNT50" s="2681"/>
      <c r="FNU50" s="1520"/>
      <c r="FNV50" s="2681"/>
      <c r="FNW50" s="1520"/>
      <c r="FNX50" s="2681"/>
      <c r="FNY50" s="1520"/>
      <c r="FNZ50" s="2681"/>
      <c r="FOA50" s="1520"/>
      <c r="FOB50" s="2681"/>
      <c r="FOC50" s="1520"/>
      <c r="FOD50" s="2681"/>
      <c r="FOE50" s="1520"/>
      <c r="FOF50" s="2681"/>
      <c r="FOG50" s="1520"/>
      <c r="FOH50" s="2681"/>
      <c r="FOI50" s="1520"/>
      <c r="FOJ50" s="2681"/>
      <c r="FOK50" s="1520"/>
      <c r="FOL50" s="2681"/>
      <c r="FOM50" s="1520"/>
      <c r="FON50" s="2681"/>
      <c r="FOO50" s="1520"/>
      <c r="FOP50" s="2681"/>
      <c r="FOQ50" s="1520"/>
      <c r="FOR50" s="2681"/>
      <c r="FOS50" s="1520"/>
      <c r="FOT50" s="2681"/>
      <c r="FOU50" s="1520"/>
      <c r="FOV50" s="2681"/>
      <c r="FOW50" s="1520"/>
      <c r="FOX50" s="2681"/>
      <c r="FOY50" s="1520"/>
      <c r="FOZ50" s="2681"/>
      <c r="FPA50" s="1520"/>
      <c r="FPB50" s="2681"/>
      <c r="FPC50" s="1520"/>
      <c r="FPD50" s="2681"/>
      <c r="FPE50" s="1520"/>
      <c r="FPF50" s="2681"/>
      <c r="FPG50" s="1520"/>
      <c r="FPH50" s="2681"/>
      <c r="FPI50" s="1520"/>
      <c r="FPJ50" s="2681"/>
      <c r="FPK50" s="1520"/>
      <c r="FPL50" s="2681"/>
      <c r="FPM50" s="1520"/>
      <c r="FPN50" s="2681"/>
      <c r="FPO50" s="1520"/>
      <c r="FPP50" s="2681"/>
      <c r="FPQ50" s="1520"/>
      <c r="FPR50" s="2681"/>
      <c r="FPS50" s="1520"/>
      <c r="FPT50" s="2681"/>
      <c r="FPU50" s="1520"/>
      <c r="FPV50" s="2681"/>
      <c r="FPW50" s="1520"/>
      <c r="FPX50" s="2681"/>
      <c r="FPY50" s="1520"/>
      <c r="FPZ50" s="2681"/>
      <c r="FQA50" s="1520"/>
      <c r="FQB50" s="2681"/>
      <c r="FQC50" s="1520"/>
      <c r="FQD50" s="2681"/>
      <c r="FQE50" s="1520"/>
      <c r="FQF50" s="2681"/>
      <c r="FQG50" s="1520"/>
      <c r="FQH50" s="2681"/>
      <c r="FQI50" s="1520"/>
      <c r="FQJ50" s="2681"/>
      <c r="FQK50" s="1520"/>
      <c r="FQL50" s="2681"/>
      <c r="FQM50" s="1520"/>
      <c r="FQN50" s="2681"/>
      <c r="FQO50" s="1520"/>
      <c r="FQP50" s="2681"/>
      <c r="FQQ50" s="1520"/>
      <c r="FQR50" s="2681"/>
      <c r="FQS50" s="1520"/>
      <c r="FQT50" s="2681"/>
      <c r="FQU50" s="1520"/>
      <c r="FQV50" s="2681"/>
      <c r="FQW50" s="1520"/>
      <c r="FQX50" s="2681"/>
      <c r="FQY50" s="1520"/>
      <c r="FQZ50" s="2681"/>
      <c r="FRA50" s="1520"/>
      <c r="FRB50" s="2681"/>
      <c r="FRC50" s="1520"/>
      <c r="FRD50" s="2681"/>
      <c r="FRE50" s="1520"/>
      <c r="FRF50" s="2681"/>
      <c r="FRG50" s="1520"/>
      <c r="FRH50" s="2681"/>
      <c r="FRI50" s="1520"/>
      <c r="FRJ50" s="2681"/>
      <c r="FRK50" s="1520"/>
      <c r="FRL50" s="2681"/>
      <c r="FRM50" s="1520"/>
      <c r="FRN50" s="2681"/>
      <c r="FRO50" s="1520"/>
      <c r="FRP50" s="2681"/>
      <c r="FRQ50" s="1520"/>
      <c r="FRR50" s="2681"/>
      <c r="FRS50" s="1520"/>
      <c r="FRT50" s="2681"/>
      <c r="FRU50" s="1520"/>
      <c r="FRV50" s="2681"/>
      <c r="FRW50" s="1520"/>
      <c r="FRX50" s="2681"/>
      <c r="FRY50" s="1520"/>
      <c r="FRZ50" s="2681"/>
      <c r="FSA50" s="1520"/>
      <c r="FSB50" s="2681"/>
      <c r="FSC50" s="1520"/>
      <c r="FSD50" s="2681"/>
      <c r="FSE50" s="1520"/>
      <c r="FSF50" s="2681"/>
      <c r="FSG50" s="1520"/>
      <c r="FSH50" s="2681"/>
      <c r="FSI50" s="1520"/>
      <c r="FSJ50" s="2681"/>
      <c r="FSK50" s="1520"/>
      <c r="FSL50" s="2681"/>
      <c r="FSM50" s="1520"/>
      <c r="FSN50" s="2681"/>
      <c r="FSO50" s="1520"/>
      <c r="FSP50" s="2681"/>
      <c r="FSQ50" s="1520"/>
      <c r="FSR50" s="2681"/>
      <c r="FSS50" s="1520"/>
      <c r="FST50" s="2681"/>
      <c r="FSU50" s="1520"/>
      <c r="FSV50" s="2681"/>
      <c r="FSW50" s="1520"/>
      <c r="FSX50" s="2681"/>
      <c r="FSY50" s="1520"/>
      <c r="FSZ50" s="2681"/>
      <c r="FTA50" s="1520"/>
      <c r="FTB50" s="2681"/>
      <c r="FTC50" s="1520"/>
      <c r="FTD50" s="2681"/>
      <c r="FTE50" s="1520"/>
      <c r="FTF50" s="2681"/>
      <c r="FTG50" s="1520"/>
      <c r="FTH50" s="2681"/>
      <c r="FTI50" s="1520"/>
      <c r="FTJ50" s="2681"/>
      <c r="FTK50" s="1520"/>
      <c r="FTL50" s="2681"/>
      <c r="FTM50" s="1520"/>
      <c r="FTN50" s="2681"/>
      <c r="FTO50" s="1520"/>
      <c r="FTP50" s="2681"/>
      <c r="FTQ50" s="1520"/>
      <c r="FTR50" s="2681"/>
      <c r="FTS50" s="1520"/>
      <c r="FTT50" s="2681"/>
      <c r="FTU50" s="1520"/>
      <c r="FTV50" s="2681"/>
      <c r="FTW50" s="1520"/>
      <c r="FTX50" s="2681"/>
      <c r="FTY50" s="1520"/>
      <c r="FTZ50" s="2681"/>
      <c r="FUA50" s="1520"/>
      <c r="FUB50" s="2681"/>
      <c r="FUC50" s="1520"/>
      <c r="FUD50" s="2681"/>
      <c r="FUE50" s="1520"/>
      <c r="FUF50" s="2681"/>
      <c r="FUG50" s="1520"/>
      <c r="FUH50" s="2681"/>
      <c r="FUI50" s="1520"/>
      <c r="FUJ50" s="2681"/>
      <c r="FUK50" s="1520"/>
      <c r="FUL50" s="2681"/>
      <c r="FUM50" s="1520"/>
      <c r="FUN50" s="2681"/>
      <c r="FUO50" s="1520"/>
      <c r="FUP50" s="2681"/>
      <c r="FUQ50" s="1520"/>
      <c r="FUR50" s="2681"/>
      <c r="FUS50" s="1520"/>
      <c r="FUT50" s="2681"/>
      <c r="FUU50" s="1520"/>
      <c r="FUV50" s="2681"/>
      <c r="FUW50" s="1520"/>
      <c r="FUX50" s="2681"/>
      <c r="FUY50" s="1520"/>
      <c r="FUZ50" s="2681"/>
      <c r="FVA50" s="1520"/>
      <c r="FVB50" s="2681"/>
      <c r="FVC50" s="1520"/>
      <c r="FVD50" s="2681"/>
      <c r="FVE50" s="1520"/>
      <c r="FVF50" s="2681"/>
      <c r="FVG50" s="1520"/>
      <c r="FVH50" s="2681"/>
      <c r="FVI50" s="1520"/>
      <c r="FVJ50" s="2681"/>
      <c r="FVK50" s="1520"/>
      <c r="FVL50" s="2681"/>
      <c r="FVM50" s="1520"/>
      <c r="FVN50" s="2681"/>
      <c r="FVO50" s="1520"/>
      <c r="FVP50" s="2681"/>
      <c r="FVQ50" s="1520"/>
      <c r="FVR50" s="2681"/>
      <c r="FVS50" s="1520"/>
      <c r="FVT50" s="2681"/>
      <c r="FVU50" s="1520"/>
      <c r="FVV50" s="2681"/>
      <c r="FVW50" s="1520"/>
      <c r="FVX50" s="2681"/>
      <c r="FVY50" s="1520"/>
      <c r="FVZ50" s="2681"/>
      <c r="FWA50" s="1520"/>
      <c r="FWB50" s="2681"/>
      <c r="FWC50" s="1520"/>
      <c r="FWD50" s="2681"/>
      <c r="FWE50" s="1520"/>
      <c r="FWF50" s="2681"/>
      <c r="FWG50" s="1520"/>
      <c r="FWH50" s="2681"/>
      <c r="FWI50" s="1520"/>
      <c r="FWJ50" s="2681"/>
      <c r="FWK50" s="1520"/>
      <c r="FWL50" s="2681"/>
      <c r="FWM50" s="1520"/>
      <c r="FWN50" s="2681"/>
      <c r="FWO50" s="1520"/>
      <c r="FWP50" s="2681"/>
      <c r="FWQ50" s="1520"/>
      <c r="FWR50" s="2681"/>
      <c r="FWS50" s="1520"/>
      <c r="FWT50" s="2681"/>
      <c r="FWU50" s="1520"/>
      <c r="FWV50" s="2681"/>
      <c r="FWW50" s="1520"/>
      <c r="FWX50" s="2681"/>
      <c r="FWY50" s="1520"/>
      <c r="FWZ50" s="2681"/>
      <c r="FXA50" s="1520"/>
      <c r="FXB50" s="2681"/>
      <c r="FXC50" s="1520"/>
      <c r="FXD50" s="2681"/>
      <c r="FXE50" s="1520"/>
      <c r="FXF50" s="2681"/>
      <c r="FXG50" s="1520"/>
      <c r="FXH50" s="2681"/>
      <c r="FXI50" s="1520"/>
      <c r="FXJ50" s="2681"/>
      <c r="FXK50" s="1520"/>
      <c r="FXL50" s="2681"/>
      <c r="FXM50" s="1520"/>
      <c r="FXN50" s="2681"/>
      <c r="FXO50" s="1520"/>
      <c r="FXP50" s="2681"/>
      <c r="FXQ50" s="1520"/>
      <c r="FXR50" s="2681"/>
      <c r="FXS50" s="1520"/>
      <c r="FXT50" s="2681"/>
      <c r="FXU50" s="1520"/>
      <c r="FXV50" s="2681"/>
      <c r="FXW50" s="1520"/>
      <c r="FXX50" s="2681"/>
      <c r="FXY50" s="1520"/>
      <c r="FXZ50" s="2681"/>
      <c r="FYA50" s="1520"/>
      <c r="FYB50" s="2681"/>
      <c r="FYC50" s="1520"/>
      <c r="FYD50" s="2681"/>
      <c r="FYE50" s="1520"/>
      <c r="FYF50" s="2681"/>
      <c r="FYG50" s="1520"/>
      <c r="FYH50" s="2681"/>
      <c r="FYI50" s="1520"/>
      <c r="FYJ50" s="2681"/>
      <c r="FYK50" s="1520"/>
      <c r="FYL50" s="2681"/>
      <c r="FYM50" s="1520"/>
      <c r="FYN50" s="2681"/>
      <c r="FYO50" s="1520"/>
      <c r="FYP50" s="2681"/>
      <c r="FYQ50" s="1520"/>
      <c r="FYR50" s="2681"/>
      <c r="FYS50" s="1520"/>
      <c r="FYT50" s="2681"/>
      <c r="FYU50" s="1520"/>
      <c r="FYV50" s="2681"/>
      <c r="FYW50" s="1520"/>
      <c r="FYX50" s="2681"/>
      <c r="FYY50" s="1520"/>
      <c r="FYZ50" s="2681"/>
      <c r="FZA50" s="1520"/>
      <c r="FZB50" s="2681"/>
      <c r="FZC50" s="1520"/>
      <c r="FZD50" s="2681"/>
      <c r="FZE50" s="1520"/>
      <c r="FZF50" s="2681"/>
      <c r="FZG50" s="1520"/>
      <c r="FZH50" s="2681"/>
      <c r="FZI50" s="1520"/>
      <c r="FZJ50" s="2681"/>
      <c r="FZK50" s="1520"/>
      <c r="FZL50" s="2681"/>
      <c r="FZM50" s="1520"/>
      <c r="FZN50" s="2681"/>
      <c r="FZO50" s="1520"/>
      <c r="FZP50" s="2681"/>
      <c r="FZQ50" s="1520"/>
      <c r="FZR50" s="2681"/>
      <c r="FZS50" s="1520"/>
      <c r="FZT50" s="2681"/>
      <c r="FZU50" s="1520"/>
      <c r="FZV50" s="2681"/>
      <c r="FZW50" s="1520"/>
      <c r="FZX50" s="2681"/>
      <c r="FZY50" s="1520"/>
      <c r="FZZ50" s="2681"/>
      <c r="GAA50" s="1520"/>
      <c r="GAB50" s="2681"/>
      <c r="GAC50" s="1520"/>
      <c r="GAD50" s="2681"/>
      <c r="GAE50" s="1520"/>
      <c r="GAF50" s="2681"/>
      <c r="GAG50" s="1520"/>
      <c r="GAH50" s="2681"/>
      <c r="GAI50" s="1520"/>
      <c r="GAJ50" s="2681"/>
      <c r="GAK50" s="1520"/>
      <c r="GAL50" s="2681"/>
      <c r="GAM50" s="1520"/>
      <c r="GAN50" s="2681"/>
      <c r="GAO50" s="1520"/>
      <c r="GAP50" s="2681"/>
      <c r="GAQ50" s="1520"/>
      <c r="GAR50" s="2681"/>
      <c r="GAS50" s="1520"/>
      <c r="GAT50" s="2681"/>
      <c r="GAU50" s="1520"/>
      <c r="GAV50" s="2681"/>
      <c r="GAW50" s="1520"/>
      <c r="GAX50" s="2681"/>
      <c r="GAY50" s="1520"/>
      <c r="GAZ50" s="2681"/>
      <c r="GBA50" s="1520"/>
      <c r="GBB50" s="2681"/>
      <c r="GBC50" s="1520"/>
      <c r="GBD50" s="2681"/>
      <c r="GBE50" s="1520"/>
      <c r="GBF50" s="2681"/>
      <c r="GBG50" s="1520"/>
      <c r="GBH50" s="2681"/>
      <c r="GBI50" s="1520"/>
      <c r="GBJ50" s="2681"/>
      <c r="GBK50" s="1520"/>
      <c r="GBL50" s="2681"/>
      <c r="GBM50" s="1520"/>
      <c r="GBN50" s="2681"/>
      <c r="GBO50" s="1520"/>
      <c r="GBP50" s="2681"/>
      <c r="GBQ50" s="1520"/>
      <c r="GBR50" s="2681"/>
      <c r="GBS50" s="1520"/>
      <c r="GBT50" s="2681"/>
      <c r="GBU50" s="1520"/>
      <c r="GBV50" s="2681"/>
      <c r="GBW50" s="1520"/>
      <c r="GBX50" s="2681"/>
      <c r="GBY50" s="1520"/>
      <c r="GBZ50" s="2681"/>
      <c r="GCA50" s="1520"/>
      <c r="GCB50" s="2681"/>
      <c r="GCC50" s="1520"/>
      <c r="GCD50" s="2681"/>
      <c r="GCE50" s="1520"/>
      <c r="GCF50" s="2681"/>
      <c r="GCG50" s="1520"/>
      <c r="GCH50" s="2681"/>
      <c r="GCI50" s="1520"/>
      <c r="GCJ50" s="2681"/>
      <c r="GCK50" s="1520"/>
      <c r="GCL50" s="2681"/>
      <c r="GCM50" s="1520"/>
      <c r="GCN50" s="2681"/>
      <c r="GCO50" s="1520"/>
      <c r="GCP50" s="2681"/>
      <c r="GCQ50" s="1520"/>
      <c r="GCR50" s="2681"/>
      <c r="GCS50" s="1520"/>
      <c r="GCT50" s="2681"/>
      <c r="GCU50" s="1520"/>
      <c r="GCV50" s="2681"/>
      <c r="GCW50" s="1520"/>
      <c r="GCX50" s="2681"/>
      <c r="GCY50" s="1520"/>
      <c r="GCZ50" s="2681"/>
      <c r="GDA50" s="1520"/>
      <c r="GDB50" s="2681"/>
      <c r="GDC50" s="1520"/>
      <c r="GDD50" s="2681"/>
      <c r="GDE50" s="1520"/>
      <c r="GDF50" s="2681"/>
      <c r="GDG50" s="1520"/>
      <c r="GDH50" s="2681"/>
      <c r="GDI50" s="1520"/>
      <c r="GDJ50" s="2681"/>
      <c r="GDK50" s="1520"/>
      <c r="GDL50" s="2681"/>
      <c r="GDM50" s="1520"/>
      <c r="GDN50" s="2681"/>
      <c r="GDO50" s="1520"/>
      <c r="GDP50" s="2681"/>
      <c r="GDQ50" s="1520"/>
      <c r="GDR50" s="2681"/>
      <c r="GDS50" s="1520"/>
      <c r="GDT50" s="2681"/>
      <c r="GDU50" s="1520"/>
      <c r="GDV50" s="2681"/>
      <c r="GDW50" s="1520"/>
      <c r="GDX50" s="2681"/>
      <c r="GDY50" s="1520"/>
      <c r="GDZ50" s="2681"/>
      <c r="GEA50" s="1520"/>
      <c r="GEB50" s="2681"/>
      <c r="GEC50" s="1520"/>
      <c r="GED50" s="2681"/>
      <c r="GEE50" s="1520"/>
      <c r="GEF50" s="2681"/>
      <c r="GEG50" s="1520"/>
      <c r="GEH50" s="2681"/>
      <c r="GEI50" s="1520"/>
      <c r="GEJ50" s="2681"/>
      <c r="GEK50" s="1520"/>
      <c r="GEL50" s="2681"/>
      <c r="GEM50" s="1520"/>
      <c r="GEN50" s="2681"/>
      <c r="GEO50" s="1520"/>
      <c r="GEP50" s="2681"/>
      <c r="GEQ50" s="1520"/>
      <c r="GER50" s="2681"/>
      <c r="GES50" s="1520"/>
      <c r="GET50" s="2681"/>
      <c r="GEU50" s="1520"/>
      <c r="GEV50" s="2681"/>
      <c r="GEW50" s="1520"/>
      <c r="GEX50" s="2681"/>
      <c r="GEY50" s="1520"/>
      <c r="GEZ50" s="2681"/>
      <c r="GFA50" s="1520"/>
      <c r="GFB50" s="2681"/>
      <c r="GFC50" s="1520"/>
      <c r="GFD50" s="2681"/>
      <c r="GFE50" s="1520"/>
      <c r="GFF50" s="2681"/>
      <c r="GFG50" s="1520"/>
      <c r="GFH50" s="2681"/>
      <c r="GFI50" s="1520"/>
      <c r="GFJ50" s="2681"/>
      <c r="GFK50" s="1520"/>
      <c r="GFL50" s="2681"/>
      <c r="GFM50" s="1520"/>
      <c r="GFN50" s="2681"/>
      <c r="GFO50" s="1520"/>
      <c r="GFP50" s="2681"/>
      <c r="GFQ50" s="1520"/>
      <c r="GFR50" s="2681"/>
      <c r="GFS50" s="1520"/>
      <c r="GFT50" s="2681"/>
      <c r="GFU50" s="1520"/>
      <c r="GFV50" s="2681"/>
      <c r="GFW50" s="1520"/>
      <c r="GFX50" s="2681"/>
      <c r="GFY50" s="1520"/>
      <c r="GFZ50" s="2681"/>
      <c r="GGA50" s="1520"/>
      <c r="GGB50" s="2681"/>
      <c r="GGC50" s="1520"/>
      <c r="GGD50" s="2681"/>
      <c r="GGE50" s="1520"/>
      <c r="GGF50" s="2681"/>
      <c r="GGG50" s="1520"/>
      <c r="GGH50" s="2681"/>
      <c r="GGI50" s="1520"/>
      <c r="GGJ50" s="2681"/>
      <c r="GGK50" s="1520"/>
      <c r="GGL50" s="2681"/>
      <c r="GGM50" s="1520"/>
      <c r="GGN50" s="2681"/>
      <c r="GGO50" s="1520"/>
      <c r="GGP50" s="2681"/>
      <c r="GGQ50" s="1520"/>
      <c r="GGR50" s="2681"/>
      <c r="GGS50" s="1520"/>
      <c r="GGT50" s="2681"/>
      <c r="GGU50" s="1520"/>
      <c r="GGV50" s="2681"/>
      <c r="GGW50" s="1520"/>
      <c r="GGX50" s="2681"/>
      <c r="GGY50" s="1520"/>
      <c r="GGZ50" s="2681"/>
      <c r="GHA50" s="1520"/>
      <c r="GHB50" s="2681"/>
      <c r="GHC50" s="1520"/>
      <c r="GHD50" s="2681"/>
      <c r="GHE50" s="1520"/>
      <c r="GHF50" s="2681"/>
      <c r="GHG50" s="1520"/>
      <c r="GHH50" s="2681"/>
      <c r="GHI50" s="1520"/>
      <c r="GHJ50" s="2681"/>
      <c r="GHK50" s="1520"/>
      <c r="GHL50" s="2681"/>
      <c r="GHM50" s="1520"/>
      <c r="GHN50" s="2681"/>
      <c r="GHO50" s="1520"/>
      <c r="GHP50" s="2681"/>
      <c r="GHQ50" s="1520"/>
      <c r="GHR50" s="2681"/>
      <c r="GHS50" s="1520"/>
      <c r="GHT50" s="2681"/>
      <c r="GHU50" s="1520"/>
      <c r="GHV50" s="2681"/>
      <c r="GHW50" s="1520"/>
      <c r="GHX50" s="2681"/>
      <c r="GHY50" s="1520"/>
      <c r="GHZ50" s="2681"/>
      <c r="GIA50" s="1520"/>
      <c r="GIB50" s="2681"/>
      <c r="GIC50" s="1520"/>
      <c r="GID50" s="2681"/>
      <c r="GIE50" s="1520"/>
      <c r="GIF50" s="2681"/>
      <c r="GIG50" s="1520"/>
      <c r="GIH50" s="2681"/>
      <c r="GII50" s="1520"/>
      <c r="GIJ50" s="2681"/>
      <c r="GIK50" s="1520"/>
      <c r="GIL50" s="2681"/>
      <c r="GIM50" s="1520"/>
      <c r="GIN50" s="2681"/>
      <c r="GIO50" s="1520"/>
      <c r="GIP50" s="2681"/>
      <c r="GIQ50" s="1520"/>
      <c r="GIR50" s="2681"/>
      <c r="GIS50" s="1520"/>
      <c r="GIT50" s="2681"/>
      <c r="GIU50" s="1520"/>
      <c r="GIV50" s="2681"/>
      <c r="GIW50" s="1520"/>
      <c r="GIX50" s="2681"/>
      <c r="GIY50" s="1520"/>
      <c r="GIZ50" s="2681"/>
      <c r="GJA50" s="1520"/>
      <c r="GJB50" s="2681"/>
      <c r="GJC50" s="1520"/>
      <c r="GJD50" s="2681"/>
      <c r="GJE50" s="1520"/>
      <c r="GJF50" s="2681"/>
      <c r="GJG50" s="1520"/>
      <c r="GJH50" s="2681"/>
      <c r="GJI50" s="1520"/>
      <c r="GJJ50" s="2681"/>
      <c r="GJK50" s="1520"/>
      <c r="GJL50" s="2681"/>
      <c r="GJM50" s="1520"/>
      <c r="GJN50" s="2681"/>
      <c r="GJO50" s="1520"/>
      <c r="GJP50" s="2681"/>
      <c r="GJQ50" s="1520"/>
      <c r="GJR50" s="2681"/>
      <c r="GJS50" s="1520"/>
      <c r="GJT50" s="2681"/>
      <c r="GJU50" s="1520"/>
      <c r="GJV50" s="2681"/>
      <c r="GJW50" s="1520"/>
      <c r="GJX50" s="2681"/>
      <c r="GJY50" s="1520"/>
      <c r="GJZ50" s="2681"/>
      <c r="GKA50" s="1520"/>
      <c r="GKB50" s="2681"/>
      <c r="GKC50" s="1520"/>
      <c r="GKD50" s="2681"/>
      <c r="GKE50" s="1520"/>
      <c r="GKF50" s="2681"/>
      <c r="GKG50" s="1520"/>
      <c r="GKH50" s="2681"/>
      <c r="GKI50" s="1520"/>
      <c r="GKJ50" s="2681"/>
      <c r="GKK50" s="1520"/>
      <c r="GKL50" s="2681"/>
      <c r="GKM50" s="1520"/>
      <c r="GKN50" s="2681"/>
      <c r="GKO50" s="1520"/>
      <c r="GKP50" s="2681"/>
      <c r="GKQ50" s="1520"/>
      <c r="GKR50" s="2681"/>
      <c r="GKS50" s="1520"/>
      <c r="GKT50" s="2681"/>
      <c r="GKU50" s="1520"/>
      <c r="GKV50" s="2681"/>
      <c r="GKW50" s="1520"/>
      <c r="GKX50" s="2681"/>
      <c r="GKY50" s="1520"/>
      <c r="GKZ50" s="2681"/>
      <c r="GLA50" s="1520"/>
      <c r="GLB50" s="2681"/>
      <c r="GLC50" s="1520"/>
      <c r="GLD50" s="2681"/>
      <c r="GLE50" s="1520"/>
      <c r="GLF50" s="2681"/>
      <c r="GLG50" s="1520"/>
      <c r="GLH50" s="2681"/>
      <c r="GLI50" s="1520"/>
      <c r="GLJ50" s="2681"/>
      <c r="GLK50" s="1520"/>
      <c r="GLL50" s="2681"/>
      <c r="GLM50" s="1520"/>
      <c r="GLN50" s="2681"/>
      <c r="GLO50" s="1520"/>
      <c r="GLP50" s="2681"/>
      <c r="GLQ50" s="1520"/>
      <c r="GLR50" s="2681"/>
      <c r="GLS50" s="1520"/>
      <c r="GLT50" s="2681"/>
      <c r="GLU50" s="1520"/>
      <c r="GLV50" s="2681"/>
      <c r="GLW50" s="1520"/>
      <c r="GLX50" s="2681"/>
      <c r="GLY50" s="1520"/>
      <c r="GLZ50" s="2681"/>
      <c r="GMA50" s="1520"/>
      <c r="GMB50" s="2681"/>
      <c r="GMC50" s="1520"/>
      <c r="GMD50" s="2681"/>
      <c r="GME50" s="1520"/>
      <c r="GMF50" s="2681"/>
      <c r="GMG50" s="1520"/>
      <c r="GMH50" s="2681"/>
      <c r="GMI50" s="1520"/>
      <c r="GMJ50" s="2681"/>
      <c r="GMK50" s="1520"/>
      <c r="GML50" s="2681"/>
      <c r="GMM50" s="1520"/>
      <c r="GMN50" s="2681"/>
      <c r="GMO50" s="1520"/>
      <c r="GMP50" s="2681"/>
      <c r="GMQ50" s="1520"/>
      <c r="GMR50" s="2681"/>
      <c r="GMS50" s="1520"/>
      <c r="GMT50" s="2681"/>
      <c r="GMU50" s="1520"/>
      <c r="GMV50" s="2681"/>
      <c r="GMW50" s="1520"/>
      <c r="GMX50" s="2681"/>
      <c r="GMY50" s="1520"/>
      <c r="GMZ50" s="2681"/>
      <c r="GNA50" s="1520"/>
      <c r="GNB50" s="2681"/>
      <c r="GNC50" s="1520"/>
      <c r="GND50" s="2681"/>
      <c r="GNE50" s="1520"/>
      <c r="GNF50" s="2681"/>
      <c r="GNG50" s="1520"/>
      <c r="GNH50" s="2681"/>
      <c r="GNI50" s="1520"/>
      <c r="GNJ50" s="2681"/>
      <c r="GNK50" s="1520"/>
      <c r="GNL50" s="2681"/>
      <c r="GNM50" s="1520"/>
      <c r="GNN50" s="2681"/>
      <c r="GNO50" s="1520"/>
      <c r="GNP50" s="2681"/>
      <c r="GNQ50" s="1520"/>
      <c r="GNR50" s="2681"/>
      <c r="GNS50" s="1520"/>
      <c r="GNT50" s="2681"/>
      <c r="GNU50" s="1520"/>
      <c r="GNV50" s="2681"/>
      <c r="GNW50" s="1520"/>
      <c r="GNX50" s="2681"/>
      <c r="GNY50" s="1520"/>
      <c r="GNZ50" s="2681"/>
      <c r="GOA50" s="1520"/>
      <c r="GOB50" s="2681"/>
      <c r="GOC50" s="1520"/>
      <c r="GOD50" s="2681"/>
      <c r="GOE50" s="1520"/>
      <c r="GOF50" s="2681"/>
      <c r="GOG50" s="1520"/>
      <c r="GOH50" s="2681"/>
      <c r="GOI50" s="1520"/>
      <c r="GOJ50" s="2681"/>
      <c r="GOK50" s="1520"/>
      <c r="GOL50" s="2681"/>
      <c r="GOM50" s="1520"/>
      <c r="GON50" s="2681"/>
      <c r="GOO50" s="1520"/>
      <c r="GOP50" s="2681"/>
      <c r="GOQ50" s="1520"/>
      <c r="GOR50" s="2681"/>
      <c r="GOS50" s="1520"/>
      <c r="GOT50" s="2681"/>
      <c r="GOU50" s="1520"/>
      <c r="GOV50" s="2681"/>
      <c r="GOW50" s="1520"/>
      <c r="GOX50" s="2681"/>
      <c r="GOY50" s="1520"/>
      <c r="GOZ50" s="2681"/>
      <c r="GPA50" s="1520"/>
      <c r="GPB50" s="2681"/>
      <c r="GPC50" s="1520"/>
      <c r="GPD50" s="2681"/>
      <c r="GPE50" s="1520"/>
      <c r="GPF50" s="2681"/>
      <c r="GPG50" s="1520"/>
      <c r="GPH50" s="2681"/>
      <c r="GPI50" s="1520"/>
      <c r="GPJ50" s="2681"/>
      <c r="GPK50" s="1520"/>
      <c r="GPL50" s="2681"/>
      <c r="GPM50" s="1520"/>
      <c r="GPN50" s="2681"/>
      <c r="GPO50" s="1520"/>
      <c r="GPP50" s="2681"/>
      <c r="GPQ50" s="1520"/>
      <c r="GPR50" s="2681"/>
      <c r="GPS50" s="1520"/>
      <c r="GPT50" s="2681"/>
      <c r="GPU50" s="1520"/>
      <c r="GPV50" s="2681"/>
      <c r="GPW50" s="1520"/>
      <c r="GPX50" s="2681"/>
      <c r="GPY50" s="1520"/>
      <c r="GPZ50" s="2681"/>
      <c r="GQA50" s="1520"/>
      <c r="GQB50" s="2681"/>
      <c r="GQC50" s="1520"/>
      <c r="GQD50" s="2681"/>
      <c r="GQE50" s="1520"/>
      <c r="GQF50" s="2681"/>
      <c r="GQG50" s="1520"/>
      <c r="GQH50" s="2681"/>
      <c r="GQI50" s="1520"/>
      <c r="GQJ50" s="2681"/>
      <c r="GQK50" s="1520"/>
      <c r="GQL50" s="2681"/>
      <c r="GQM50" s="1520"/>
      <c r="GQN50" s="2681"/>
      <c r="GQO50" s="1520"/>
      <c r="GQP50" s="2681"/>
      <c r="GQQ50" s="1520"/>
      <c r="GQR50" s="2681"/>
      <c r="GQS50" s="1520"/>
      <c r="GQT50" s="2681"/>
      <c r="GQU50" s="1520"/>
      <c r="GQV50" s="2681"/>
      <c r="GQW50" s="1520"/>
      <c r="GQX50" s="2681"/>
      <c r="GQY50" s="1520"/>
      <c r="GQZ50" s="2681"/>
      <c r="GRA50" s="1520"/>
      <c r="GRB50" s="2681"/>
      <c r="GRC50" s="1520"/>
      <c r="GRD50" s="2681"/>
      <c r="GRE50" s="1520"/>
      <c r="GRF50" s="2681"/>
      <c r="GRG50" s="1520"/>
      <c r="GRH50" s="2681"/>
      <c r="GRI50" s="1520"/>
      <c r="GRJ50" s="2681"/>
      <c r="GRK50" s="1520"/>
      <c r="GRL50" s="2681"/>
      <c r="GRM50" s="1520"/>
      <c r="GRN50" s="2681"/>
      <c r="GRO50" s="1520"/>
      <c r="GRP50" s="2681"/>
      <c r="GRQ50" s="1520"/>
      <c r="GRR50" s="2681"/>
      <c r="GRS50" s="1520"/>
      <c r="GRT50" s="2681"/>
      <c r="GRU50" s="1520"/>
      <c r="GRV50" s="2681"/>
      <c r="GRW50" s="1520"/>
      <c r="GRX50" s="2681"/>
      <c r="GRY50" s="1520"/>
      <c r="GRZ50" s="2681"/>
      <c r="GSA50" s="1520"/>
      <c r="GSB50" s="2681"/>
      <c r="GSC50" s="1520"/>
      <c r="GSD50" s="2681"/>
      <c r="GSE50" s="1520"/>
      <c r="GSF50" s="2681"/>
      <c r="GSG50" s="1520"/>
      <c r="GSH50" s="2681"/>
      <c r="GSI50" s="1520"/>
      <c r="GSJ50" s="2681"/>
      <c r="GSK50" s="1520"/>
      <c r="GSL50" s="2681"/>
      <c r="GSM50" s="1520"/>
      <c r="GSN50" s="2681"/>
      <c r="GSO50" s="1520"/>
      <c r="GSP50" s="2681"/>
      <c r="GSQ50" s="1520"/>
      <c r="GSR50" s="2681"/>
      <c r="GSS50" s="1520"/>
      <c r="GST50" s="2681"/>
      <c r="GSU50" s="1520"/>
      <c r="GSV50" s="2681"/>
      <c r="GSW50" s="1520"/>
      <c r="GSX50" s="2681"/>
      <c r="GSY50" s="1520"/>
      <c r="GSZ50" s="2681"/>
      <c r="GTA50" s="1520"/>
      <c r="GTB50" s="2681"/>
      <c r="GTC50" s="1520"/>
      <c r="GTD50" s="2681"/>
      <c r="GTE50" s="1520"/>
      <c r="GTF50" s="2681"/>
      <c r="GTG50" s="1520"/>
      <c r="GTH50" s="2681"/>
      <c r="GTI50" s="1520"/>
      <c r="GTJ50" s="2681"/>
      <c r="GTK50" s="1520"/>
      <c r="GTL50" s="2681"/>
      <c r="GTM50" s="1520"/>
      <c r="GTN50" s="2681"/>
      <c r="GTO50" s="1520"/>
      <c r="GTP50" s="2681"/>
      <c r="GTQ50" s="1520"/>
      <c r="GTR50" s="2681"/>
      <c r="GTS50" s="1520"/>
      <c r="GTT50" s="2681"/>
      <c r="GTU50" s="1520"/>
      <c r="GTV50" s="2681"/>
      <c r="GTW50" s="1520"/>
      <c r="GTX50" s="2681"/>
      <c r="GTY50" s="1520"/>
      <c r="GTZ50" s="2681"/>
      <c r="GUA50" s="1520"/>
      <c r="GUB50" s="2681"/>
      <c r="GUC50" s="1520"/>
      <c r="GUD50" s="2681"/>
      <c r="GUE50" s="1520"/>
      <c r="GUF50" s="2681"/>
      <c r="GUG50" s="1520"/>
      <c r="GUH50" s="2681"/>
      <c r="GUI50" s="1520"/>
      <c r="GUJ50" s="2681"/>
      <c r="GUK50" s="1520"/>
      <c r="GUL50" s="2681"/>
      <c r="GUM50" s="1520"/>
      <c r="GUN50" s="2681"/>
      <c r="GUO50" s="1520"/>
      <c r="GUP50" s="2681"/>
      <c r="GUQ50" s="1520"/>
      <c r="GUR50" s="2681"/>
      <c r="GUS50" s="1520"/>
      <c r="GUT50" s="2681"/>
      <c r="GUU50" s="1520"/>
      <c r="GUV50" s="2681"/>
      <c r="GUW50" s="1520"/>
      <c r="GUX50" s="2681"/>
      <c r="GUY50" s="1520"/>
      <c r="GUZ50" s="2681"/>
      <c r="GVA50" s="1520"/>
      <c r="GVB50" s="2681"/>
      <c r="GVC50" s="1520"/>
      <c r="GVD50" s="2681"/>
      <c r="GVE50" s="1520"/>
      <c r="GVF50" s="2681"/>
      <c r="GVG50" s="1520"/>
      <c r="GVH50" s="2681"/>
      <c r="GVI50" s="1520"/>
      <c r="GVJ50" s="2681"/>
      <c r="GVK50" s="1520"/>
      <c r="GVL50" s="2681"/>
      <c r="GVM50" s="1520"/>
      <c r="GVN50" s="2681"/>
      <c r="GVO50" s="1520"/>
      <c r="GVP50" s="2681"/>
      <c r="GVQ50" s="1520"/>
      <c r="GVR50" s="2681"/>
      <c r="GVS50" s="1520"/>
      <c r="GVT50" s="2681"/>
      <c r="GVU50" s="1520"/>
      <c r="GVV50" s="2681"/>
      <c r="GVW50" s="1520"/>
      <c r="GVX50" s="2681"/>
      <c r="GVY50" s="1520"/>
      <c r="GVZ50" s="2681"/>
      <c r="GWA50" s="1520"/>
      <c r="GWB50" s="2681"/>
      <c r="GWC50" s="1520"/>
      <c r="GWD50" s="2681"/>
      <c r="GWE50" s="1520"/>
      <c r="GWF50" s="2681"/>
      <c r="GWG50" s="1520"/>
      <c r="GWH50" s="2681"/>
      <c r="GWI50" s="1520"/>
      <c r="GWJ50" s="2681"/>
      <c r="GWK50" s="1520"/>
      <c r="GWL50" s="2681"/>
      <c r="GWM50" s="1520"/>
      <c r="GWN50" s="2681"/>
      <c r="GWO50" s="1520"/>
      <c r="GWP50" s="2681"/>
      <c r="GWQ50" s="1520"/>
      <c r="GWR50" s="2681"/>
      <c r="GWS50" s="1520"/>
      <c r="GWT50" s="2681"/>
      <c r="GWU50" s="1520"/>
      <c r="GWV50" s="2681"/>
      <c r="GWW50" s="1520"/>
      <c r="GWX50" s="2681"/>
      <c r="GWY50" s="1520"/>
      <c r="GWZ50" s="2681"/>
      <c r="GXA50" s="1520"/>
      <c r="GXB50" s="2681"/>
      <c r="GXC50" s="1520"/>
      <c r="GXD50" s="2681"/>
      <c r="GXE50" s="1520"/>
      <c r="GXF50" s="2681"/>
      <c r="GXG50" s="1520"/>
      <c r="GXH50" s="2681"/>
      <c r="GXI50" s="1520"/>
      <c r="GXJ50" s="2681"/>
      <c r="GXK50" s="1520"/>
      <c r="GXL50" s="2681"/>
      <c r="GXM50" s="1520"/>
      <c r="GXN50" s="2681"/>
      <c r="GXO50" s="1520"/>
      <c r="GXP50" s="2681"/>
      <c r="GXQ50" s="1520"/>
      <c r="GXR50" s="2681"/>
      <c r="GXS50" s="1520"/>
      <c r="GXT50" s="2681"/>
      <c r="GXU50" s="1520"/>
      <c r="GXV50" s="2681"/>
      <c r="GXW50" s="1520"/>
      <c r="GXX50" s="2681"/>
      <c r="GXY50" s="1520"/>
      <c r="GXZ50" s="2681"/>
      <c r="GYA50" s="1520"/>
      <c r="GYB50" s="2681"/>
      <c r="GYC50" s="1520"/>
      <c r="GYD50" s="2681"/>
      <c r="GYE50" s="1520"/>
      <c r="GYF50" s="2681"/>
      <c r="GYG50" s="1520"/>
      <c r="GYH50" s="2681"/>
      <c r="GYI50" s="1520"/>
      <c r="GYJ50" s="2681"/>
      <c r="GYK50" s="1520"/>
      <c r="GYL50" s="2681"/>
      <c r="GYM50" s="1520"/>
      <c r="GYN50" s="2681"/>
      <c r="GYO50" s="1520"/>
      <c r="GYP50" s="2681"/>
      <c r="GYQ50" s="1520"/>
      <c r="GYR50" s="2681"/>
      <c r="GYS50" s="1520"/>
      <c r="GYT50" s="2681"/>
      <c r="GYU50" s="1520"/>
      <c r="GYV50" s="2681"/>
      <c r="GYW50" s="1520"/>
      <c r="GYX50" s="2681"/>
      <c r="GYY50" s="1520"/>
      <c r="GYZ50" s="2681"/>
      <c r="GZA50" s="1520"/>
      <c r="GZB50" s="2681"/>
      <c r="GZC50" s="1520"/>
      <c r="GZD50" s="2681"/>
      <c r="GZE50" s="1520"/>
      <c r="GZF50" s="2681"/>
      <c r="GZG50" s="1520"/>
      <c r="GZH50" s="2681"/>
      <c r="GZI50" s="1520"/>
      <c r="GZJ50" s="2681"/>
      <c r="GZK50" s="1520"/>
      <c r="GZL50" s="2681"/>
      <c r="GZM50" s="1520"/>
      <c r="GZN50" s="2681"/>
      <c r="GZO50" s="1520"/>
      <c r="GZP50" s="2681"/>
      <c r="GZQ50" s="1520"/>
      <c r="GZR50" s="2681"/>
      <c r="GZS50" s="1520"/>
      <c r="GZT50" s="2681"/>
      <c r="GZU50" s="1520"/>
      <c r="GZV50" s="2681"/>
      <c r="GZW50" s="1520"/>
      <c r="GZX50" s="2681"/>
      <c r="GZY50" s="1520"/>
      <c r="GZZ50" s="2681"/>
      <c r="HAA50" s="1520"/>
      <c r="HAB50" s="2681"/>
      <c r="HAC50" s="1520"/>
      <c r="HAD50" s="2681"/>
      <c r="HAE50" s="1520"/>
      <c r="HAF50" s="2681"/>
      <c r="HAG50" s="1520"/>
      <c r="HAH50" s="2681"/>
      <c r="HAI50" s="1520"/>
      <c r="HAJ50" s="2681"/>
      <c r="HAK50" s="1520"/>
      <c r="HAL50" s="2681"/>
      <c r="HAM50" s="1520"/>
      <c r="HAN50" s="2681"/>
      <c r="HAO50" s="1520"/>
      <c r="HAP50" s="2681"/>
      <c r="HAQ50" s="1520"/>
      <c r="HAR50" s="2681"/>
      <c r="HAS50" s="1520"/>
      <c r="HAT50" s="2681"/>
      <c r="HAU50" s="1520"/>
      <c r="HAV50" s="2681"/>
      <c r="HAW50" s="1520"/>
      <c r="HAX50" s="2681"/>
      <c r="HAY50" s="1520"/>
      <c r="HAZ50" s="2681"/>
      <c r="HBA50" s="1520"/>
      <c r="HBB50" s="2681"/>
      <c r="HBC50" s="1520"/>
      <c r="HBD50" s="2681"/>
      <c r="HBE50" s="1520"/>
      <c r="HBF50" s="2681"/>
      <c r="HBG50" s="1520"/>
      <c r="HBH50" s="2681"/>
      <c r="HBI50" s="1520"/>
      <c r="HBJ50" s="2681"/>
      <c r="HBK50" s="1520"/>
      <c r="HBL50" s="2681"/>
      <c r="HBM50" s="1520"/>
      <c r="HBN50" s="2681"/>
      <c r="HBO50" s="1520"/>
      <c r="HBP50" s="2681"/>
      <c r="HBQ50" s="1520"/>
      <c r="HBR50" s="2681"/>
      <c r="HBS50" s="1520"/>
      <c r="HBT50" s="2681"/>
      <c r="HBU50" s="1520"/>
      <c r="HBV50" s="2681"/>
      <c r="HBW50" s="1520"/>
      <c r="HBX50" s="2681"/>
      <c r="HBY50" s="1520"/>
      <c r="HBZ50" s="2681"/>
      <c r="HCA50" s="1520"/>
      <c r="HCB50" s="2681"/>
      <c r="HCC50" s="1520"/>
      <c r="HCD50" s="2681"/>
      <c r="HCE50" s="1520"/>
      <c r="HCF50" s="2681"/>
      <c r="HCG50" s="1520"/>
      <c r="HCH50" s="2681"/>
      <c r="HCI50" s="1520"/>
      <c r="HCJ50" s="2681"/>
      <c r="HCK50" s="1520"/>
      <c r="HCL50" s="2681"/>
      <c r="HCM50" s="1520"/>
      <c r="HCN50" s="2681"/>
      <c r="HCO50" s="1520"/>
      <c r="HCP50" s="2681"/>
      <c r="HCQ50" s="1520"/>
      <c r="HCR50" s="2681"/>
      <c r="HCS50" s="1520"/>
      <c r="HCT50" s="2681"/>
      <c r="HCU50" s="1520"/>
      <c r="HCV50" s="2681"/>
      <c r="HCW50" s="1520"/>
      <c r="HCX50" s="2681"/>
      <c r="HCY50" s="1520"/>
      <c r="HCZ50" s="2681"/>
      <c r="HDA50" s="1520"/>
      <c r="HDB50" s="2681"/>
      <c r="HDC50" s="1520"/>
      <c r="HDD50" s="2681"/>
      <c r="HDE50" s="1520"/>
      <c r="HDF50" s="2681"/>
      <c r="HDG50" s="1520"/>
      <c r="HDH50" s="2681"/>
      <c r="HDI50" s="1520"/>
      <c r="HDJ50" s="2681"/>
      <c r="HDK50" s="1520"/>
      <c r="HDL50" s="2681"/>
      <c r="HDM50" s="1520"/>
      <c r="HDN50" s="2681"/>
      <c r="HDO50" s="1520"/>
      <c r="HDP50" s="2681"/>
      <c r="HDQ50" s="1520"/>
      <c r="HDR50" s="2681"/>
      <c r="HDS50" s="1520"/>
      <c r="HDT50" s="2681"/>
      <c r="HDU50" s="1520"/>
      <c r="HDV50" s="2681"/>
      <c r="HDW50" s="1520"/>
      <c r="HDX50" s="2681"/>
      <c r="HDY50" s="1520"/>
      <c r="HDZ50" s="2681"/>
      <c r="HEA50" s="1520"/>
      <c r="HEB50" s="2681"/>
      <c r="HEC50" s="1520"/>
      <c r="HED50" s="2681"/>
      <c r="HEE50" s="1520"/>
      <c r="HEF50" s="2681"/>
      <c r="HEG50" s="1520"/>
      <c r="HEH50" s="2681"/>
      <c r="HEI50" s="1520"/>
      <c r="HEJ50" s="2681"/>
      <c r="HEK50" s="1520"/>
      <c r="HEL50" s="2681"/>
      <c r="HEM50" s="1520"/>
      <c r="HEN50" s="2681"/>
      <c r="HEO50" s="1520"/>
      <c r="HEP50" s="2681"/>
      <c r="HEQ50" s="1520"/>
      <c r="HER50" s="2681"/>
      <c r="HES50" s="1520"/>
      <c r="HET50" s="2681"/>
      <c r="HEU50" s="1520"/>
      <c r="HEV50" s="2681"/>
      <c r="HEW50" s="1520"/>
      <c r="HEX50" s="2681"/>
      <c r="HEY50" s="1520"/>
      <c r="HEZ50" s="2681"/>
      <c r="HFA50" s="1520"/>
      <c r="HFB50" s="2681"/>
      <c r="HFC50" s="1520"/>
      <c r="HFD50" s="2681"/>
      <c r="HFE50" s="1520"/>
      <c r="HFF50" s="2681"/>
      <c r="HFG50" s="1520"/>
      <c r="HFH50" s="2681"/>
      <c r="HFI50" s="1520"/>
      <c r="HFJ50" s="2681"/>
      <c r="HFK50" s="1520"/>
      <c r="HFL50" s="2681"/>
      <c r="HFM50" s="1520"/>
      <c r="HFN50" s="2681"/>
      <c r="HFO50" s="1520"/>
      <c r="HFP50" s="2681"/>
      <c r="HFQ50" s="1520"/>
      <c r="HFR50" s="2681"/>
      <c r="HFS50" s="1520"/>
      <c r="HFT50" s="2681"/>
      <c r="HFU50" s="1520"/>
      <c r="HFV50" s="2681"/>
      <c r="HFW50" s="1520"/>
      <c r="HFX50" s="2681"/>
      <c r="HFY50" s="1520"/>
      <c r="HFZ50" s="2681"/>
      <c r="HGA50" s="1520"/>
      <c r="HGB50" s="2681"/>
      <c r="HGC50" s="1520"/>
      <c r="HGD50" s="2681"/>
      <c r="HGE50" s="1520"/>
      <c r="HGF50" s="2681"/>
      <c r="HGG50" s="1520"/>
      <c r="HGH50" s="2681"/>
      <c r="HGI50" s="1520"/>
      <c r="HGJ50" s="2681"/>
      <c r="HGK50" s="1520"/>
      <c r="HGL50" s="2681"/>
      <c r="HGM50" s="1520"/>
      <c r="HGN50" s="2681"/>
      <c r="HGO50" s="1520"/>
      <c r="HGP50" s="2681"/>
      <c r="HGQ50" s="1520"/>
      <c r="HGR50" s="2681"/>
      <c r="HGS50" s="1520"/>
      <c r="HGT50" s="2681"/>
      <c r="HGU50" s="1520"/>
      <c r="HGV50" s="2681"/>
      <c r="HGW50" s="1520"/>
      <c r="HGX50" s="2681"/>
      <c r="HGY50" s="1520"/>
      <c r="HGZ50" s="2681"/>
      <c r="HHA50" s="1520"/>
      <c r="HHB50" s="2681"/>
      <c r="HHC50" s="1520"/>
      <c r="HHD50" s="2681"/>
      <c r="HHE50" s="1520"/>
      <c r="HHF50" s="2681"/>
      <c r="HHG50" s="1520"/>
      <c r="HHH50" s="2681"/>
      <c r="HHI50" s="1520"/>
      <c r="HHJ50" s="2681"/>
      <c r="HHK50" s="1520"/>
      <c r="HHL50" s="2681"/>
      <c r="HHM50" s="1520"/>
      <c r="HHN50" s="2681"/>
      <c r="HHO50" s="1520"/>
      <c r="HHP50" s="2681"/>
      <c r="HHQ50" s="1520"/>
      <c r="HHR50" s="2681"/>
      <c r="HHS50" s="1520"/>
      <c r="HHT50" s="2681"/>
      <c r="HHU50" s="1520"/>
      <c r="HHV50" s="2681"/>
      <c r="HHW50" s="1520"/>
      <c r="HHX50" s="2681"/>
      <c r="HHY50" s="1520"/>
      <c r="HHZ50" s="2681"/>
      <c r="HIA50" s="1520"/>
      <c r="HIB50" s="2681"/>
      <c r="HIC50" s="1520"/>
      <c r="HID50" s="2681"/>
      <c r="HIE50" s="1520"/>
      <c r="HIF50" s="2681"/>
      <c r="HIG50" s="1520"/>
      <c r="HIH50" s="2681"/>
      <c r="HII50" s="1520"/>
      <c r="HIJ50" s="2681"/>
      <c r="HIK50" s="1520"/>
      <c r="HIL50" s="2681"/>
      <c r="HIM50" s="1520"/>
      <c r="HIN50" s="2681"/>
      <c r="HIO50" s="1520"/>
      <c r="HIP50" s="2681"/>
      <c r="HIQ50" s="1520"/>
      <c r="HIR50" s="2681"/>
      <c r="HIS50" s="1520"/>
      <c r="HIT50" s="2681"/>
      <c r="HIU50" s="1520"/>
      <c r="HIV50" s="2681"/>
      <c r="HIW50" s="1520"/>
      <c r="HIX50" s="2681"/>
      <c r="HIY50" s="1520"/>
      <c r="HIZ50" s="2681"/>
      <c r="HJA50" s="1520"/>
      <c r="HJB50" s="2681"/>
      <c r="HJC50" s="1520"/>
      <c r="HJD50" s="2681"/>
      <c r="HJE50" s="1520"/>
      <c r="HJF50" s="2681"/>
      <c r="HJG50" s="1520"/>
      <c r="HJH50" s="2681"/>
      <c r="HJI50" s="1520"/>
      <c r="HJJ50" s="2681"/>
      <c r="HJK50" s="1520"/>
      <c r="HJL50" s="2681"/>
      <c r="HJM50" s="1520"/>
      <c r="HJN50" s="2681"/>
      <c r="HJO50" s="1520"/>
      <c r="HJP50" s="2681"/>
      <c r="HJQ50" s="1520"/>
      <c r="HJR50" s="2681"/>
      <c r="HJS50" s="1520"/>
      <c r="HJT50" s="2681"/>
      <c r="HJU50" s="1520"/>
      <c r="HJV50" s="2681"/>
      <c r="HJW50" s="1520"/>
      <c r="HJX50" s="2681"/>
      <c r="HJY50" s="1520"/>
      <c r="HJZ50" s="2681"/>
      <c r="HKA50" s="1520"/>
      <c r="HKB50" s="2681"/>
      <c r="HKC50" s="1520"/>
      <c r="HKD50" s="2681"/>
      <c r="HKE50" s="1520"/>
      <c r="HKF50" s="2681"/>
      <c r="HKG50" s="1520"/>
      <c r="HKH50" s="2681"/>
      <c r="HKI50" s="1520"/>
      <c r="HKJ50" s="2681"/>
      <c r="HKK50" s="1520"/>
      <c r="HKL50" s="2681"/>
      <c r="HKM50" s="1520"/>
      <c r="HKN50" s="2681"/>
      <c r="HKO50" s="1520"/>
      <c r="HKP50" s="2681"/>
      <c r="HKQ50" s="1520"/>
      <c r="HKR50" s="2681"/>
      <c r="HKS50" s="1520"/>
      <c r="HKT50" s="2681"/>
      <c r="HKU50" s="1520"/>
      <c r="HKV50" s="2681"/>
      <c r="HKW50" s="1520"/>
      <c r="HKX50" s="2681"/>
      <c r="HKY50" s="1520"/>
      <c r="HKZ50" s="2681"/>
      <c r="HLA50" s="1520"/>
      <c r="HLB50" s="2681"/>
      <c r="HLC50" s="1520"/>
      <c r="HLD50" s="2681"/>
      <c r="HLE50" s="1520"/>
      <c r="HLF50" s="2681"/>
      <c r="HLG50" s="1520"/>
      <c r="HLH50" s="2681"/>
      <c r="HLI50" s="1520"/>
      <c r="HLJ50" s="2681"/>
      <c r="HLK50" s="1520"/>
      <c r="HLL50" s="2681"/>
      <c r="HLM50" s="1520"/>
      <c r="HLN50" s="2681"/>
      <c r="HLO50" s="1520"/>
      <c r="HLP50" s="2681"/>
      <c r="HLQ50" s="1520"/>
      <c r="HLR50" s="2681"/>
      <c r="HLS50" s="1520"/>
      <c r="HLT50" s="2681"/>
      <c r="HLU50" s="1520"/>
      <c r="HLV50" s="2681"/>
      <c r="HLW50" s="1520"/>
      <c r="HLX50" s="2681"/>
      <c r="HLY50" s="1520"/>
      <c r="HLZ50" s="2681"/>
      <c r="HMA50" s="1520"/>
      <c r="HMB50" s="2681"/>
      <c r="HMC50" s="1520"/>
      <c r="HMD50" s="2681"/>
      <c r="HME50" s="1520"/>
      <c r="HMF50" s="2681"/>
      <c r="HMG50" s="1520"/>
      <c r="HMH50" s="2681"/>
      <c r="HMI50" s="1520"/>
      <c r="HMJ50" s="2681"/>
      <c r="HMK50" s="1520"/>
      <c r="HML50" s="2681"/>
      <c r="HMM50" s="1520"/>
      <c r="HMN50" s="2681"/>
      <c r="HMO50" s="1520"/>
      <c r="HMP50" s="2681"/>
      <c r="HMQ50" s="1520"/>
      <c r="HMR50" s="2681"/>
      <c r="HMS50" s="1520"/>
      <c r="HMT50" s="2681"/>
      <c r="HMU50" s="1520"/>
      <c r="HMV50" s="2681"/>
      <c r="HMW50" s="1520"/>
      <c r="HMX50" s="2681"/>
      <c r="HMY50" s="1520"/>
      <c r="HMZ50" s="2681"/>
      <c r="HNA50" s="1520"/>
      <c r="HNB50" s="2681"/>
      <c r="HNC50" s="1520"/>
      <c r="HND50" s="2681"/>
      <c r="HNE50" s="1520"/>
      <c r="HNF50" s="2681"/>
      <c r="HNG50" s="1520"/>
      <c r="HNH50" s="2681"/>
      <c r="HNI50" s="1520"/>
      <c r="HNJ50" s="2681"/>
      <c r="HNK50" s="1520"/>
      <c r="HNL50" s="2681"/>
      <c r="HNM50" s="1520"/>
      <c r="HNN50" s="2681"/>
      <c r="HNO50" s="1520"/>
      <c r="HNP50" s="2681"/>
      <c r="HNQ50" s="1520"/>
      <c r="HNR50" s="2681"/>
      <c r="HNS50" s="1520"/>
      <c r="HNT50" s="2681"/>
      <c r="HNU50" s="1520"/>
      <c r="HNV50" s="2681"/>
      <c r="HNW50" s="1520"/>
      <c r="HNX50" s="2681"/>
      <c r="HNY50" s="1520"/>
      <c r="HNZ50" s="2681"/>
      <c r="HOA50" s="1520"/>
      <c r="HOB50" s="2681"/>
      <c r="HOC50" s="1520"/>
      <c r="HOD50" s="2681"/>
      <c r="HOE50" s="1520"/>
      <c r="HOF50" s="2681"/>
      <c r="HOG50" s="1520"/>
      <c r="HOH50" s="2681"/>
      <c r="HOI50" s="1520"/>
      <c r="HOJ50" s="2681"/>
      <c r="HOK50" s="1520"/>
      <c r="HOL50" s="2681"/>
      <c r="HOM50" s="1520"/>
      <c r="HON50" s="2681"/>
      <c r="HOO50" s="1520"/>
      <c r="HOP50" s="2681"/>
      <c r="HOQ50" s="1520"/>
      <c r="HOR50" s="2681"/>
      <c r="HOS50" s="1520"/>
      <c r="HOT50" s="2681"/>
      <c r="HOU50" s="1520"/>
      <c r="HOV50" s="2681"/>
      <c r="HOW50" s="1520"/>
      <c r="HOX50" s="2681"/>
      <c r="HOY50" s="1520"/>
      <c r="HOZ50" s="2681"/>
      <c r="HPA50" s="1520"/>
      <c r="HPB50" s="2681"/>
      <c r="HPC50" s="1520"/>
      <c r="HPD50" s="2681"/>
      <c r="HPE50" s="1520"/>
      <c r="HPF50" s="2681"/>
      <c r="HPG50" s="1520"/>
      <c r="HPH50" s="2681"/>
      <c r="HPI50" s="1520"/>
      <c r="HPJ50" s="2681"/>
      <c r="HPK50" s="1520"/>
      <c r="HPL50" s="2681"/>
      <c r="HPM50" s="1520"/>
      <c r="HPN50" s="2681"/>
      <c r="HPO50" s="1520"/>
      <c r="HPP50" s="2681"/>
      <c r="HPQ50" s="1520"/>
      <c r="HPR50" s="2681"/>
      <c r="HPS50" s="1520"/>
      <c r="HPT50" s="2681"/>
      <c r="HPU50" s="1520"/>
      <c r="HPV50" s="2681"/>
      <c r="HPW50" s="1520"/>
      <c r="HPX50" s="2681"/>
      <c r="HPY50" s="1520"/>
      <c r="HPZ50" s="2681"/>
      <c r="HQA50" s="1520"/>
      <c r="HQB50" s="2681"/>
      <c r="HQC50" s="1520"/>
      <c r="HQD50" s="2681"/>
      <c r="HQE50" s="1520"/>
      <c r="HQF50" s="2681"/>
      <c r="HQG50" s="1520"/>
      <c r="HQH50" s="2681"/>
      <c r="HQI50" s="1520"/>
      <c r="HQJ50" s="2681"/>
      <c r="HQK50" s="1520"/>
      <c r="HQL50" s="2681"/>
      <c r="HQM50" s="1520"/>
      <c r="HQN50" s="2681"/>
      <c r="HQO50" s="1520"/>
      <c r="HQP50" s="2681"/>
      <c r="HQQ50" s="1520"/>
      <c r="HQR50" s="2681"/>
      <c r="HQS50" s="1520"/>
      <c r="HQT50" s="2681"/>
      <c r="HQU50" s="1520"/>
      <c r="HQV50" s="2681"/>
      <c r="HQW50" s="1520"/>
      <c r="HQX50" s="2681"/>
      <c r="HQY50" s="1520"/>
      <c r="HQZ50" s="2681"/>
      <c r="HRA50" s="1520"/>
      <c r="HRB50" s="2681"/>
      <c r="HRC50" s="1520"/>
      <c r="HRD50" s="2681"/>
      <c r="HRE50" s="1520"/>
      <c r="HRF50" s="2681"/>
      <c r="HRG50" s="1520"/>
      <c r="HRH50" s="2681"/>
      <c r="HRI50" s="1520"/>
      <c r="HRJ50" s="2681"/>
      <c r="HRK50" s="1520"/>
      <c r="HRL50" s="2681"/>
      <c r="HRM50" s="1520"/>
      <c r="HRN50" s="2681"/>
      <c r="HRO50" s="1520"/>
      <c r="HRP50" s="2681"/>
      <c r="HRQ50" s="1520"/>
      <c r="HRR50" s="2681"/>
      <c r="HRS50" s="1520"/>
      <c r="HRT50" s="2681"/>
      <c r="HRU50" s="1520"/>
      <c r="HRV50" s="2681"/>
      <c r="HRW50" s="1520"/>
      <c r="HRX50" s="2681"/>
      <c r="HRY50" s="1520"/>
      <c r="HRZ50" s="2681"/>
      <c r="HSA50" s="1520"/>
      <c r="HSB50" s="2681"/>
      <c r="HSC50" s="1520"/>
      <c r="HSD50" s="2681"/>
      <c r="HSE50" s="1520"/>
      <c r="HSF50" s="2681"/>
      <c r="HSG50" s="1520"/>
      <c r="HSH50" s="2681"/>
      <c r="HSI50" s="1520"/>
      <c r="HSJ50" s="2681"/>
      <c r="HSK50" s="1520"/>
      <c r="HSL50" s="2681"/>
      <c r="HSM50" s="1520"/>
      <c r="HSN50" s="2681"/>
      <c r="HSO50" s="1520"/>
      <c r="HSP50" s="2681"/>
      <c r="HSQ50" s="1520"/>
      <c r="HSR50" s="2681"/>
      <c r="HSS50" s="1520"/>
      <c r="HST50" s="2681"/>
      <c r="HSU50" s="1520"/>
      <c r="HSV50" s="2681"/>
      <c r="HSW50" s="1520"/>
      <c r="HSX50" s="2681"/>
      <c r="HSY50" s="1520"/>
      <c r="HSZ50" s="2681"/>
      <c r="HTA50" s="1520"/>
      <c r="HTB50" s="2681"/>
      <c r="HTC50" s="1520"/>
      <c r="HTD50" s="2681"/>
      <c r="HTE50" s="1520"/>
      <c r="HTF50" s="2681"/>
      <c r="HTG50" s="1520"/>
      <c r="HTH50" s="2681"/>
      <c r="HTI50" s="1520"/>
      <c r="HTJ50" s="2681"/>
      <c r="HTK50" s="1520"/>
      <c r="HTL50" s="2681"/>
      <c r="HTM50" s="1520"/>
      <c r="HTN50" s="2681"/>
      <c r="HTO50" s="1520"/>
      <c r="HTP50" s="2681"/>
      <c r="HTQ50" s="1520"/>
      <c r="HTR50" s="2681"/>
      <c r="HTS50" s="1520"/>
      <c r="HTT50" s="2681"/>
      <c r="HTU50" s="1520"/>
      <c r="HTV50" s="2681"/>
      <c r="HTW50" s="1520"/>
      <c r="HTX50" s="2681"/>
      <c r="HTY50" s="1520"/>
      <c r="HTZ50" s="2681"/>
      <c r="HUA50" s="1520"/>
      <c r="HUB50" s="2681"/>
      <c r="HUC50" s="1520"/>
      <c r="HUD50" s="2681"/>
      <c r="HUE50" s="1520"/>
      <c r="HUF50" s="2681"/>
      <c r="HUG50" s="1520"/>
      <c r="HUH50" s="2681"/>
      <c r="HUI50" s="1520"/>
      <c r="HUJ50" s="2681"/>
      <c r="HUK50" s="1520"/>
      <c r="HUL50" s="2681"/>
      <c r="HUM50" s="1520"/>
      <c r="HUN50" s="2681"/>
      <c r="HUO50" s="1520"/>
      <c r="HUP50" s="2681"/>
      <c r="HUQ50" s="1520"/>
      <c r="HUR50" s="2681"/>
      <c r="HUS50" s="1520"/>
      <c r="HUT50" s="2681"/>
      <c r="HUU50" s="1520"/>
      <c r="HUV50" s="2681"/>
      <c r="HUW50" s="1520"/>
      <c r="HUX50" s="2681"/>
      <c r="HUY50" s="1520"/>
      <c r="HUZ50" s="2681"/>
      <c r="HVA50" s="1520"/>
      <c r="HVB50" s="2681"/>
      <c r="HVC50" s="1520"/>
      <c r="HVD50" s="2681"/>
      <c r="HVE50" s="1520"/>
      <c r="HVF50" s="2681"/>
      <c r="HVG50" s="1520"/>
      <c r="HVH50" s="2681"/>
      <c r="HVI50" s="1520"/>
      <c r="HVJ50" s="2681"/>
      <c r="HVK50" s="1520"/>
      <c r="HVL50" s="2681"/>
      <c r="HVM50" s="1520"/>
      <c r="HVN50" s="2681"/>
      <c r="HVO50" s="1520"/>
      <c r="HVP50" s="2681"/>
      <c r="HVQ50" s="1520"/>
      <c r="HVR50" s="2681"/>
      <c r="HVS50" s="1520"/>
      <c r="HVT50" s="2681"/>
      <c r="HVU50" s="1520"/>
      <c r="HVV50" s="2681"/>
      <c r="HVW50" s="1520"/>
      <c r="HVX50" s="2681"/>
      <c r="HVY50" s="1520"/>
      <c r="HVZ50" s="2681"/>
      <c r="HWA50" s="1520"/>
      <c r="HWB50" s="2681"/>
      <c r="HWC50" s="1520"/>
      <c r="HWD50" s="2681"/>
      <c r="HWE50" s="1520"/>
      <c r="HWF50" s="2681"/>
      <c r="HWG50" s="1520"/>
      <c r="HWH50" s="2681"/>
      <c r="HWI50" s="1520"/>
      <c r="HWJ50" s="2681"/>
      <c r="HWK50" s="1520"/>
      <c r="HWL50" s="2681"/>
      <c r="HWM50" s="1520"/>
      <c r="HWN50" s="2681"/>
      <c r="HWO50" s="1520"/>
      <c r="HWP50" s="2681"/>
      <c r="HWQ50" s="1520"/>
      <c r="HWR50" s="2681"/>
      <c r="HWS50" s="1520"/>
      <c r="HWT50" s="2681"/>
      <c r="HWU50" s="1520"/>
      <c r="HWV50" s="2681"/>
      <c r="HWW50" s="1520"/>
      <c r="HWX50" s="2681"/>
      <c r="HWY50" s="1520"/>
      <c r="HWZ50" s="2681"/>
      <c r="HXA50" s="1520"/>
      <c r="HXB50" s="2681"/>
      <c r="HXC50" s="1520"/>
      <c r="HXD50" s="2681"/>
      <c r="HXE50" s="1520"/>
      <c r="HXF50" s="2681"/>
      <c r="HXG50" s="1520"/>
      <c r="HXH50" s="2681"/>
      <c r="HXI50" s="1520"/>
      <c r="HXJ50" s="2681"/>
      <c r="HXK50" s="1520"/>
      <c r="HXL50" s="2681"/>
      <c r="HXM50" s="1520"/>
      <c r="HXN50" s="2681"/>
      <c r="HXO50" s="1520"/>
      <c r="HXP50" s="2681"/>
      <c r="HXQ50" s="1520"/>
      <c r="HXR50" s="2681"/>
      <c r="HXS50" s="1520"/>
      <c r="HXT50" s="2681"/>
      <c r="HXU50" s="1520"/>
      <c r="HXV50" s="2681"/>
      <c r="HXW50" s="1520"/>
      <c r="HXX50" s="2681"/>
      <c r="HXY50" s="1520"/>
      <c r="HXZ50" s="2681"/>
      <c r="HYA50" s="1520"/>
      <c r="HYB50" s="2681"/>
      <c r="HYC50" s="1520"/>
      <c r="HYD50" s="2681"/>
      <c r="HYE50" s="1520"/>
      <c r="HYF50" s="2681"/>
      <c r="HYG50" s="1520"/>
      <c r="HYH50" s="2681"/>
      <c r="HYI50" s="1520"/>
      <c r="HYJ50" s="2681"/>
      <c r="HYK50" s="1520"/>
      <c r="HYL50" s="2681"/>
      <c r="HYM50" s="1520"/>
      <c r="HYN50" s="2681"/>
      <c r="HYO50" s="1520"/>
      <c r="HYP50" s="2681"/>
      <c r="HYQ50" s="1520"/>
      <c r="HYR50" s="2681"/>
      <c r="HYS50" s="1520"/>
      <c r="HYT50" s="2681"/>
      <c r="HYU50" s="1520"/>
      <c r="HYV50" s="2681"/>
      <c r="HYW50" s="1520"/>
      <c r="HYX50" s="2681"/>
      <c r="HYY50" s="1520"/>
      <c r="HYZ50" s="2681"/>
      <c r="HZA50" s="1520"/>
      <c r="HZB50" s="2681"/>
      <c r="HZC50" s="1520"/>
      <c r="HZD50" s="2681"/>
      <c r="HZE50" s="1520"/>
      <c r="HZF50" s="2681"/>
      <c r="HZG50" s="1520"/>
      <c r="HZH50" s="2681"/>
      <c r="HZI50" s="1520"/>
      <c r="HZJ50" s="2681"/>
      <c r="HZK50" s="1520"/>
      <c r="HZL50" s="2681"/>
      <c r="HZM50" s="1520"/>
      <c r="HZN50" s="2681"/>
      <c r="HZO50" s="1520"/>
      <c r="HZP50" s="2681"/>
      <c r="HZQ50" s="1520"/>
      <c r="HZR50" s="2681"/>
      <c r="HZS50" s="1520"/>
      <c r="HZT50" s="2681"/>
      <c r="HZU50" s="1520"/>
      <c r="HZV50" s="2681"/>
      <c r="HZW50" s="1520"/>
      <c r="HZX50" s="2681"/>
      <c r="HZY50" s="1520"/>
      <c r="HZZ50" s="2681"/>
      <c r="IAA50" s="1520"/>
      <c r="IAB50" s="2681"/>
      <c r="IAC50" s="1520"/>
      <c r="IAD50" s="2681"/>
      <c r="IAE50" s="1520"/>
      <c r="IAF50" s="2681"/>
      <c r="IAG50" s="1520"/>
      <c r="IAH50" s="2681"/>
      <c r="IAI50" s="1520"/>
      <c r="IAJ50" s="2681"/>
      <c r="IAK50" s="1520"/>
      <c r="IAL50" s="2681"/>
      <c r="IAM50" s="1520"/>
      <c r="IAN50" s="2681"/>
      <c r="IAO50" s="1520"/>
      <c r="IAP50" s="2681"/>
      <c r="IAQ50" s="1520"/>
      <c r="IAR50" s="2681"/>
      <c r="IAS50" s="1520"/>
      <c r="IAT50" s="2681"/>
      <c r="IAU50" s="1520"/>
      <c r="IAV50" s="2681"/>
      <c r="IAW50" s="1520"/>
      <c r="IAX50" s="2681"/>
      <c r="IAY50" s="1520"/>
      <c r="IAZ50" s="2681"/>
      <c r="IBA50" s="1520"/>
      <c r="IBB50" s="2681"/>
      <c r="IBC50" s="1520"/>
      <c r="IBD50" s="2681"/>
      <c r="IBE50" s="1520"/>
      <c r="IBF50" s="2681"/>
      <c r="IBG50" s="1520"/>
      <c r="IBH50" s="2681"/>
      <c r="IBI50" s="1520"/>
      <c r="IBJ50" s="2681"/>
      <c r="IBK50" s="1520"/>
      <c r="IBL50" s="2681"/>
      <c r="IBM50" s="1520"/>
      <c r="IBN50" s="2681"/>
      <c r="IBO50" s="1520"/>
      <c r="IBP50" s="2681"/>
      <c r="IBQ50" s="1520"/>
      <c r="IBR50" s="2681"/>
      <c r="IBS50" s="1520"/>
      <c r="IBT50" s="2681"/>
      <c r="IBU50" s="1520"/>
      <c r="IBV50" s="2681"/>
      <c r="IBW50" s="1520"/>
      <c r="IBX50" s="2681"/>
      <c r="IBY50" s="1520"/>
      <c r="IBZ50" s="2681"/>
      <c r="ICA50" s="1520"/>
      <c r="ICB50" s="2681"/>
      <c r="ICC50" s="1520"/>
      <c r="ICD50" s="2681"/>
      <c r="ICE50" s="1520"/>
      <c r="ICF50" s="2681"/>
      <c r="ICG50" s="1520"/>
      <c r="ICH50" s="2681"/>
      <c r="ICI50" s="1520"/>
      <c r="ICJ50" s="2681"/>
      <c r="ICK50" s="1520"/>
      <c r="ICL50" s="2681"/>
      <c r="ICM50" s="1520"/>
      <c r="ICN50" s="2681"/>
      <c r="ICO50" s="1520"/>
      <c r="ICP50" s="2681"/>
      <c r="ICQ50" s="1520"/>
      <c r="ICR50" s="2681"/>
      <c r="ICS50" s="1520"/>
      <c r="ICT50" s="2681"/>
      <c r="ICU50" s="1520"/>
      <c r="ICV50" s="2681"/>
      <c r="ICW50" s="1520"/>
      <c r="ICX50" s="2681"/>
      <c r="ICY50" s="1520"/>
      <c r="ICZ50" s="2681"/>
      <c r="IDA50" s="1520"/>
      <c r="IDB50" s="2681"/>
      <c r="IDC50" s="1520"/>
      <c r="IDD50" s="2681"/>
      <c r="IDE50" s="1520"/>
      <c r="IDF50" s="2681"/>
      <c r="IDG50" s="1520"/>
      <c r="IDH50" s="2681"/>
      <c r="IDI50" s="1520"/>
      <c r="IDJ50" s="2681"/>
      <c r="IDK50" s="1520"/>
      <c r="IDL50" s="2681"/>
      <c r="IDM50" s="1520"/>
      <c r="IDN50" s="2681"/>
      <c r="IDO50" s="1520"/>
      <c r="IDP50" s="2681"/>
      <c r="IDQ50" s="1520"/>
      <c r="IDR50" s="2681"/>
      <c r="IDS50" s="1520"/>
      <c r="IDT50" s="2681"/>
      <c r="IDU50" s="1520"/>
      <c r="IDV50" s="2681"/>
      <c r="IDW50" s="1520"/>
      <c r="IDX50" s="2681"/>
      <c r="IDY50" s="1520"/>
      <c r="IDZ50" s="2681"/>
      <c r="IEA50" s="1520"/>
      <c r="IEB50" s="2681"/>
      <c r="IEC50" s="1520"/>
      <c r="IED50" s="2681"/>
      <c r="IEE50" s="1520"/>
      <c r="IEF50" s="2681"/>
      <c r="IEG50" s="1520"/>
      <c r="IEH50" s="2681"/>
      <c r="IEI50" s="1520"/>
      <c r="IEJ50" s="2681"/>
      <c r="IEK50" s="1520"/>
      <c r="IEL50" s="2681"/>
      <c r="IEM50" s="1520"/>
      <c r="IEN50" s="2681"/>
      <c r="IEO50" s="1520"/>
      <c r="IEP50" s="2681"/>
      <c r="IEQ50" s="1520"/>
      <c r="IER50" s="2681"/>
      <c r="IES50" s="1520"/>
      <c r="IET50" s="2681"/>
      <c r="IEU50" s="1520"/>
      <c r="IEV50" s="2681"/>
      <c r="IEW50" s="1520"/>
      <c r="IEX50" s="2681"/>
      <c r="IEY50" s="1520"/>
      <c r="IEZ50" s="2681"/>
      <c r="IFA50" s="1520"/>
      <c r="IFB50" s="2681"/>
      <c r="IFC50" s="1520"/>
      <c r="IFD50" s="2681"/>
      <c r="IFE50" s="1520"/>
      <c r="IFF50" s="2681"/>
      <c r="IFG50" s="1520"/>
      <c r="IFH50" s="2681"/>
      <c r="IFI50" s="1520"/>
      <c r="IFJ50" s="2681"/>
      <c r="IFK50" s="1520"/>
      <c r="IFL50" s="2681"/>
      <c r="IFM50" s="1520"/>
      <c r="IFN50" s="2681"/>
      <c r="IFO50" s="1520"/>
      <c r="IFP50" s="2681"/>
      <c r="IFQ50" s="1520"/>
      <c r="IFR50" s="2681"/>
      <c r="IFS50" s="1520"/>
      <c r="IFT50" s="2681"/>
      <c r="IFU50" s="1520"/>
      <c r="IFV50" s="2681"/>
      <c r="IFW50" s="1520"/>
      <c r="IFX50" s="2681"/>
      <c r="IFY50" s="1520"/>
      <c r="IFZ50" s="2681"/>
      <c r="IGA50" s="1520"/>
      <c r="IGB50" s="2681"/>
      <c r="IGC50" s="1520"/>
      <c r="IGD50" s="2681"/>
      <c r="IGE50" s="1520"/>
      <c r="IGF50" s="2681"/>
      <c r="IGG50" s="1520"/>
      <c r="IGH50" s="2681"/>
      <c r="IGI50" s="1520"/>
      <c r="IGJ50" s="2681"/>
      <c r="IGK50" s="1520"/>
      <c r="IGL50" s="2681"/>
      <c r="IGM50" s="1520"/>
      <c r="IGN50" s="2681"/>
      <c r="IGO50" s="1520"/>
      <c r="IGP50" s="2681"/>
      <c r="IGQ50" s="1520"/>
      <c r="IGR50" s="2681"/>
      <c r="IGS50" s="1520"/>
      <c r="IGT50" s="2681"/>
      <c r="IGU50" s="1520"/>
      <c r="IGV50" s="2681"/>
      <c r="IGW50" s="1520"/>
      <c r="IGX50" s="2681"/>
      <c r="IGY50" s="1520"/>
      <c r="IGZ50" s="2681"/>
      <c r="IHA50" s="1520"/>
      <c r="IHB50" s="2681"/>
      <c r="IHC50" s="1520"/>
      <c r="IHD50" s="2681"/>
      <c r="IHE50" s="1520"/>
      <c r="IHF50" s="2681"/>
      <c r="IHG50" s="1520"/>
      <c r="IHH50" s="2681"/>
      <c r="IHI50" s="1520"/>
      <c r="IHJ50" s="2681"/>
      <c r="IHK50" s="1520"/>
      <c r="IHL50" s="2681"/>
      <c r="IHM50" s="1520"/>
      <c r="IHN50" s="2681"/>
      <c r="IHO50" s="1520"/>
      <c r="IHP50" s="2681"/>
      <c r="IHQ50" s="1520"/>
      <c r="IHR50" s="2681"/>
      <c r="IHS50" s="1520"/>
      <c r="IHT50" s="2681"/>
      <c r="IHU50" s="1520"/>
      <c r="IHV50" s="2681"/>
      <c r="IHW50" s="1520"/>
      <c r="IHX50" s="2681"/>
      <c r="IHY50" s="1520"/>
      <c r="IHZ50" s="2681"/>
      <c r="IIA50" s="1520"/>
      <c r="IIB50" s="2681"/>
      <c r="IIC50" s="1520"/>
      <c r="IID50" s="2681"/>
      <c r="IIE50" s="1520"/>
      <c r="IIF50" s="2681"/>
      <c r="IIG50" s="1520"/>
      <c r="IIH50" s="2681"/>
      <c r="III50" s="1520"/>
      <c r="IIJ50" s="2681"/>
      <c r="IIK50" s="1520"/>
      <c r="IIL50" s="2681"/>
      <c r="IIM50" s="1520"/>
      <c r="IIN50" s="2681"/>
      <c r="IIO50" s="1520"/>
      <c r="IIP50" s="2681"/>
      <c r="IIQ50" s="1520"/>
      <c r="IIR50" s="2681"/>
      <c r="IIS50" s="1520"/>
      <c r="IIT50" s="2681"/>
      <c r="IIU50" s="1520"/>
      <c r="IIV50" s="2681"/>
      <c r="IIW50" s="1520"/>
      <c r="IIX50" s="2681"/>
      <c r="IIY50" s="1520"/>
      <c r="IIZ50" s="2681"/>
      <c r="IJA50" s="1520"/>
      <c r="IJB50" s="2681"/>
      <c r="IJC50" s="1520"/>
      <c r="IJD50" s="2681"/>
      <c r="IJE50" s="1520"/>
      <c r="IJF50" s="2681"/>
      <c r="IJG50" s="1520"/>
      <c r="IJH50" s="2681"/>
      <c r="IJI50" s="1520"/>
      <c r="IJJ50" s="2681"/>
      <c r="IJK50" s="1520"/>
      <c r="IJL50" s="2681"/>
      <c r="IJM50" s="1520"/>
      <c r="IJN50" s="2681"/>
      <c r="IJO50" s="1520"/>
      <c r="IJP50" s="2681"/>
      <c r="IJQ50" s="1520"/>
      <c r="IJR50" s="2681"/>
      <c r="IJS50" s="1520"/>
      <c r="IJT50" s="2681"/>
      <c r="IJU50" s="1520"/>
      <c r="IJV50" s="2681"/>
      <c r="IJW50" s="1520"/>
      <c r="IJX50" s="2681"/>
      <c r="IJY50" s="1520"/>
      <c r="IJZ50" s="2681"/>
      <c r="IKA50" s="1520"/>
      <c r="IKB50" s="2681"/>
      <c r="IKC50" s="1520"/>
      <c r="IKD50" s="2681"/>
      <c r="IKE50" s="1520"/>
      <c r="IKF50" s="2681"/>
      <c r="IKG50" s="1520"/>
      <c r="IKH50" s="2681"/>
      <c r="IKI50" s="1520"/>
      <c r="IKJ50" s="2681"/>
      <c r="IKK50" s="1520"/>
      <c r="IKL50" s="2681"/>
      <c r="IKM50" s="1520"/>
      <c r="IKN50" s="2681"/>
      <c r="IKO50" s="1520"/>
      <c r="IKP50" s="2681"/>
      <c r="IKQ50" s="1520"/>
      <c r="IKR50" s="2681"/>
      <c r="IKS50" s="1520"/>
      <c r="IKT50" s="2681"/>
      <c r="IKU50" s="1520"/>
      <c r="IKV50" s="2681"/>
      <c r="IKW50" s="1520"/>
      <c r="IKX50" s="2681"/>
      <c r="IKY50" s="1520"/>
      <c r="IKZ50" s="2681"/>
      <c r="ILA50" s="1520"/>
      <c r="ILB50" s="2681"/>
      <c r="ILC50" s="1520"/>
      <c r="ILD50" s="2681"/>
      <c r="ILE50" s="1520"/>
      <c r="ILF50" s="2681"/>
      <c r="ILG50" s="1520"/>
      <c r="ILH50" s="2681"/>
      <c r="ILI50" s="1520"/>
      <c r="ILJ50" s="2681"/>
      <c r="ILK50" s="1520"/>
      <c r="ILL50" s="2681"/>
      <c r="ILM50" s="1520"/>
      <c r="ILN50" s="2681"/>
      <c r="ILO50" s="1520"/>
      <c r="ILP50" s="2681"/>
      <c r="ILQ50" s="1520"/>
      <c r="ILR50" s="2681"/>
      <c r="ILS50" s="1520"/>
      <c r="ILT50" s="2681"/>
      <c r="ILU50" s="1520"/>
      <c r="ILV50" s="2681"/>
      <c r="ILW50" s="1520"/>
      <c r="ILX50" s="2681"/>
      <c r="ILY50" s="1520"/>
      <c r="ILZ50" s="2681"/>
      <c r="IMA50" s="1520"/>
      <c r="IMB50" s="2681"/>
      <c r="IMC50" s="1520"/>
      <c r="IMD50" s="2681"/>
      <c r="IME50" s="1520"/>
      <c r="IMF50" s="2681"/>
      <c r="IMG50" s="1520"/>
      <c r="IMH50" s="2681"/>
      <c r="IMI50" s="1520"/>
      <c r="IMJ50" s="2681"/>
      <c r="IMK50" s="1520"/>
      <c r="IML50" s="2681"/>
      <c r="IMM50" s="1520"/>
      <c r="IMN50" s="2681"/>
      <c r="IMO50" s="1520"/>
      <c r="IMP50" s="2681"/>
      <c r="IMQ50" s="1520"/>
      <c r="IMR50" s="2681"/>
      <c r="IMS50" s="1520"/>
      <c r="IMT50" s="2681"/>
      <c r="IMU50" s="1520"/>
      <c r="IMV50" s="2681"/>
      <c r="IMW50" s="1520"/>
      <c r="IMX50" s="2681"/>
      <c r="IMY50" s="1520"/>
      <c r="IMZ50" s="2681"/>
      <c r="INA50" s="1520"/>
      <c r="INB50" s="2681"/>
      <c r="INC50" s="1520"/>
      <c r="IND50" s="2681"/>
      <c r="INE50" s="1520"/>
      <c r="INF50" s="2681"/>
      <c r="ING50" s="1520"/>
      <c r="INH50" s="2681"/>
      <c r="INI50" s="1520"/>
      <c r="INJ50" s="2681"/>
      <c r="INK50" s="1520"/>
      <c r="INL50" s="2681"/>
      <c r="INM50" s="1520"/>
      <c r="INN50" s="2681"/>
      <c r="INO50" s="1520"/>
      <c r="INP50" s="2681"/>
      <c r="INQ50" s="1520"/>
      <c r="INR50" s="2681"/>
      <c r="INS50" s="1520"/>
      <c r="INT50" s="2681"/>
      <c r="INU50" s="1520"/>
      <c r="INV50" s="2681"/>
      <c r="INW50" s="1520"/>
      <c r="INX50" s="2681"/>
      <c r="INY50" s="1520"/>
      <c r="INZ50" s="2681"/>
      <c r="IOA50" s="1520"/>
      <c r="IOB50" s="2681"/>
      <c r="IOC50" s="1520"/>
      <c r="IOD50" s="2681"/>
      <c r="IOE50" s="1520"/>
      <c r="IOF50" s="2681"/>
      <c r="IOG50" s="1520"/>
      <c r="IOH50" s="2681"/>
      <c r="IOI50" s="1520"/>
      <c r="IOJ50" s="2681"/>
      <c r="IOK50" s="1520"/>
      <c r="IOL50" s="2681"/>
      <c r="IOM50" s="1520"/>
      <c r="ION50" s="2681"/>
      <c r="IOO50" s="1520"/>
      <c r="IOP50" s="2681"/>
      <c r="IOQ50" s="1520"/>
      <c r="IOR50" s="2681"/>
      <c r="IOS50" s="1520"/>
      <c r="IOT50" s="2681"/>
      <c r="IOU50" s="1520"/>
      <c r="IOV50" s="2681"/>
      <c r="IOW50" s="1520"/>
      <c r="IOX50" s="2681"/>
      <c r="IOY50" s="1520"/>
      <c r="IOZ50" s="2681"/>
      <c r="IPA50" s="1520"/>
      <c r="IPB50" s="2681"/>
      <c r="IPC50" s="1520"/>
      <c r="IPD50" s="2681"/>
      <c r="IPE50" s="1520"/>
      <c r="IPF50" s="2681"/>
      <c r="IPG50" s="1520"/>
      <c r="IPH50" s="2681"/>
      <c r="IPI50" s="1520"/>
      <c r="IPJ50" s="2681"/>
      <c r="IPK50" s="1520"/>
      <c r="IPL50" s="2681"/>
      <c r="IPM50" s="1520"/>
      <c r="IPN50" s="2681"/>
      <c r="IPO50" s="1520"/>
      <c r="IPP50" s="2681"/>
      <c r="IPQ50" s="1520"/>
      <c r="IPR50" s="2681"/>
      <c r="IPS50" s="1520"/>
      <c r="IPT50" s="2681"/>
      <c r="IPU50" s="1520"/>
      <c r="IPV50" s="2681"/>
      <c r="IPW50" s="1520"/>
      <c r="IPX50" s="2681"/>
      <c r="IPY50" s="1520"/>
      <c r="IPZ50" s="2681"/>
      <c r="IQA50" s="1520"/>
      <c r="IQB50" s="2681"/>
      <c r="IQC50" s="1520"/>
      <c r="IQD50" s="2681"/>
      <c r="IQE50" s="1520"/>
      <c r="IQF50" s="2681"/>
      <c r="IQG50" s="1520"/>
      <c r="IQH50" s="2681"/>
      <c r="IQI50" s="1520"/>
      <c r="IQJ50" s="2681"/>
      <c r="IQK50" s="1520"/>
      <c r="IQL50" s="2681"/>
      <c r="IQM50" s="1520"/>
      <c r="IQN50" s="2681"/>
      <c r="IQO50" s="1520"/>
      <c r="IQP50" s="2681"/>
      <c r="IQQ50" s="1520"/>
      <c r="IQR50" s="2681"/>
      <c r="IQS50" s="1520"/>
      <c r="IQT50" s="2681"/>
      <c r="IQU50" s="1520"/>
      <c r="IQV50" s="2681"/>
      <c r="IQW50" s="1520"/>
      <c r="IQX50" s="2681"/>
      <c r="IQY50" s="1520"/>
      <c r="IQZ50" s="2681"/>
      <c r="IRA50" s="1520"/>
      <c r="IRB50" s="2681"/>
      <c r="IRC50" s="1520"/>
      <c r="IRD50" s="2681"/>
      <c r="IRE50" s="1520"/>
      <c r="IRF50" s="2681"/>
      <c r="IRG50" s="1520"/>
      <c r="IRH50" s="2681"/>
      <c r="IRI50" s="1520"/>
      <c r="IRJ50" s="2681"/>
      <c r="IRK50" s="1520"/>
      <c r="IRL50" s="2681"/>
      <c r="IRM50" s="1520"/>
      <c r="IRN50" s="2681"/>
      <c r="IRO50" s="1520"/>
      <c r="IRP50" s="2681"/>
      <c r="IRQ50" s="1520"/>
      <c r="IRR50" s="2681"/>
      <c r="IRS50" s="1520"/>
      <c r="IRT50" s="2681"/>
      <c r="IRU50" s="1520"/>
      <c r="IRV50" s="2681"/>
      <c r="IRW50" s="1520"/>
      <c r="IRX50" s="2681"/>
      <c r="IRY50" s="1520"/>
      <c r="IRZ50" s="2681"/>
      <c r="ISA50" s="1520"/>
      <c r="ISB50" s="2681"/>
      <c r="ISC50" s="1520"/>
      <c r="ISD50" s="2681"/>
      <c r="ISE50" s="1520"/>
      <c r="ISF50" s="2681"/>
      <c r="ISG50" s="1520"/>
      <c r="ISH50" s="2681"/>
      <c r="ISI50" s="1520"/>
      <c r="ISJ50" s="2681"/>
      <c r="ISK50" s="1520"/>
      <c r="ISL50" s="2681"/>
      <c r="ISM50" s="1520"/>
      <c r="ISN50" s="2681"/>
      <c r="ISO50" s="1520"/>
      <c r="ISP50" s="2681"/>
      <c r="ISQ50" s="1520"/>
      <c r="ISR50" s="2681"/>
      <c r="ISS50" s="1520"/>
      <c r="IST50" s="2681"/>
      <c r="ISU50" s="1520"/>
      <c r="ISV50" s="2681"/>
      <c r="ISW50" s="1520"/>
      <c r="ISX50" s="2681"/>
      <c r="ISY50" s="1520"/>
      <c r="ISZ50" s="2681"/>
      <c r="ITA50" s="1520"/>
      <c r="ITB50" s="2681"/>
      <c r="ITC50" s="1520"/>
      <c r="ITD50" s="2681"/>
      <c r="ITE50" s="1520"/>
      <c r="ITF50" s="2681"/>
      <c r="ITG50" s="1520"/>
      <c r="ITH50" s="2681"/>
      <c r="ITI50" s="1520"/>
      <c r="ITJ50" s="2681"/>
      <c r="ITK50" s="1520"/>
      <c r="ITL50" s="2681"/>
      <c r="ITM50" s="1520"/>
      <c r="ITN50" s="2681"/>
      <c r="ITO50" s="1520"/>
      <c r="ITP50" s="2681"/>
      <c r="ITQ50" s="1520"/>
      <c r="ITR50" s="2681"/>
      <c r="ITS50" s="1520"/>
      <c r="ITT50" s="2681"/>
      <c r="ITU50" s="1520"/>
      <c r="ITV50" s="2681"/>
      <c r="ITW50" s="1520"/>
      <c r="ITX50" s="2681"/>
      <c r="ITY50" s="1520"/>
      <c r="ITZ50" s="2681"/>
      <c r="IUA50" s="1520"/>
      <c r="IUB50" s="2681"/>
      <c r="IUC50" s="1520"/>
      <c r="IUD50" s="2681"/>
      <c r="IUE50" s="1520"/>
      <c r="IUF50" s="2681"/>
      <c r="IUG50" s="1520"/>
      <c r="IUH50" s="2681"/>
      <c r="IUI50" s="1520"/>
      <c r="IUJ50" s="2681"/>
      <c r="IUK50" s="1520"/>
      <c r="IUL50" s="2681"/>
      <c r="IUM50" s="1520"/>
      <c r="IUN50" s="2681"/>
      <c r="IUO50" s="1520"/>
      <c r="IUP50" s="2681"/>
      <c r="IUQ50" s="1520"/>
      <c r="IUR50" s="2681"/>
      <c r="IUS50" s="1520"/>
      <c r="IUT50" s="2681"/>
      <c r="IUU50" s="1520"/>
      <c r="IUV50" s="2681"/>
      <c r="IUW50" s="1520"/>
      <c r="IUX50" s="2681"/>
      <c r="IUY50" s="1520"/>
      <c r="IUZ50" s="2681"/>
      <c r="IVA50" s="1520"/>
      <c r="IVB50" s="2681"/>
      <c r="IVC50" s="1520"/>
      <c r="IVD50" s="2681"/>
      <c r="IVE50" s="1520"/>
      <c r="IVF50" s="2681"/>
      <c r="IVG50" s="1520"/>
      <c r="IVH50" s="2681"/>
      <c r="IVI50" s="1520"/>
      <c r="IVJ50" s="2681"/>
      <c r="IVK50" s="1520"/>
      <c r="IVL50" s="2681"/>
      <c r="IVM50" s="1520"/>
      <c r="IVN50" s="2681"/>
      <c r="IVO50" s="1520"/>
      <c r="IVP50" s="2681"/>
      <c r="IVQ50" s="1520"/>
      <c r="IVR50" s="2681"/>
      <c r="IVS50" s="1520"/>
      <c r="IVT50" s="2681"/>
      <c r="IVU50" s="1520"/>
      <c r="IVV50" s="2681"/>
      <c r="IVW50" s="1520"/>
      <c r="IVX50" s="2681"/>
      <c r="IVY50" s="1520"/>
      <c r="IVZ50" s="2681"/>
      <c r="IWA50" s="1520"/>
      <c r="IWB50" s="2681"/>
      <c r="IWC50" s="1520"/>
      <c r="IWD50" s="2681"/>
      <c r="IWE50" s="1520"/>
      <c r="IWF50" s="2681"/>
      <c r="IWG50" s="1520"/>
      <c r="IWH50" s="2681"/>
      <c r="IWI50" s="1520"/>
      <c r="IWJ50" s="2681"/>
      <c r="IWK50" s="1520"/>
      <c r="IWL50" s="2681"/>
      <c r="IWM50" s="1520"/>
      <c r="IWN50" s="2681"/>
      <c r="IWO50" s="1520"/>
      <c r="IWP50" s="2681"/>
      <c r="IWQ50" s="1520"/>
      <c r="IWR50" s="2681"/>
      <c r="IWS50" s="1520"/>
      <c r="IWT50" s="2681"/>
      <c r="IWU50" s="1520"/>
      <c r="IWV50" s="2681"/>
      <c r="IWW50" s="1520"/>
      <c r="IWX50" s="2681"/>
      <c r="IWY50" s="1520"/>
      <c r="IWZ50" s="2681"/>
      <c r="IXA50" s="1520"/>
      <c r="IXB50" s="2681"/>
      <c r="IXC50" s="1520"/>
      <c r="IXD50" s="2681"/>
      <c r="IXE50" s="1520"/>
      <c r="IXF50" s="2681"/>
      <c r="IXG50" s="1520"/>
      <c r="IXH50" s="2681"/>
      <c r="IXI50" s="1520"/>
      <c r="IXJ50" s="2681"/>
      <c r="IXK50" s="1520"/>
      <c r="IXL50" s="2681"/>
      <c r="IXM50" s="1520"/>
      <c r="IXN50" s="2681"/>
      <c r="IXO50" s="1520"/>
      <c r="IXP50" s="2681"/>
      <c r="IXQ50" s="1520"/>
      <c r="IXR50" s="2681"/>
      <c r="IXS50" s="1520"/>
      <c r="IXT50" s="2681"/>
      <c r="IXU50" s="1520"/>
      <c r="IXV50" s="2681"/>
      <c r="IXW50" s="1520"/>
      <c r="IXX50" s="2681"/>
      <c r="IXY50" s="1520"/>
      <c r="IXZ50" s="2681"/>
      <c r="IYA50" s="1520"/>
      <c r="IYB50" s="2681"/>
      <c r="IYC50" s="1520"/>
      <c r="IYD50" s="2681"/>
      <c r="IYE50" s="1520"/>
      <c r="IYF50" s="2681"/>
      <c r="IYG50" s="1520"/>
      <c r="IYH50" s="2681"/>
      <c r="IYI50" s="1520"/>
      <c r="IYJ50" s="2681"/>
      <c r="IYK50" s="1520"/>
      <c r="IYL50" s="2681"/>
      <c r="IYM50" s="1520"/>
      <c r="IYN50" s="2681"/>
      <c r="IYO50" s="1520"/>
      <c r="IYP50" s="2681"/>
      <c r="IYQ50" s="1520"/>
      <c r="IYR50" s="2681"/>
      <c r="IYS50" s="1520"/>
      <c r="IYT50" s="2681"/>
      <c r="IYU50" s="1520"/>
      <c r="IYV50" s="2681"/>
      <c r="IYW50" s="1520"/>
      <c r="IYX50" s="2681"/>
      <c r="IYY50" s="1520"/>
      <c r="IYZ50" s="2681"/>
      <c r="IZA50" s="1520"/>
      <c r="IZB50" s="2681"/>
      <c r="IZC50" s="1520"/>
      <c r="IZD50" s="2681"/>
      <c r="IZE50" s="1520"/>
      <c r="IZF50" s="2681"/>
      <c r="IZG50" s="1520"/>
      <c r="IZH50" s="2681"/>
      <c r="IZI50" s="1520"/>
      <c r="IZJ50" s="2681"/>
      <c r="IZK50" s="1520"/>
      <c r="IZL50" s="2681"/>
      <c r="IZM50" s="1520"/>
      <c r="IZN50" s="2681"/>
      <c r="IZO50" s="1520"/>
      <c r="IZP50" s="2681"/>
      <c r="IZQ50" s="1520"/>
      <c r="IZR50" s="2681"/>
      <c r="IZS50" s="1520"/>
      <c r="IZT50" s="2681"/>
      <c r="IZU50" s="1520"/>
      <c r="IZV50" s="2681"/>
      <c r="IZW50" s="1520"/>
      <c r="IZX50" s="2681"/>
      <c r="IZY50" s="1520"/>
      <c r="IZZ50" s="2681"/>
      <c r="JAA50" s="1520"/>
      <c r="JAB50" s="2681"/>
      <c r="JAC50" s="1520"/>
      <c r="JAD50" s="2681"/>
      <c r="JAE50" s="1520"/>
      <c r="JAF50" s="2681"/>
      <c r="JAG50" s="1520"/>
      <c r="JAH50" s="2681"/>
      <c r="JAI50" s="1520"/>
      <c r="JAJ50" s="2681"/>
      <c r="JAK50" s="1520"/>
      <c r="JAL50" s="2681"/>
      <c r="JAM50" s="1520"/>
      <c r="JAN50" s="2681"/>
      <c r="JAO50" s="1520"/>
      <c r="JAP50" s="2681"/>
      <c r="JAQ50" s="1520"/>
      <c r="JAR50" s="2681"/>
      <c r="JAS50" s="1520"/>
      <c r="JAT50" s="2681"/>
      <c r="JAU50" s="1520"/>
      <c r="JAV50" s="2681"/>
      <c r="JAW50" s="1520"/>
      <c r="JAX50" s="2681"/>
      <c r="JAY50" s="1520"/>
      <c r="JAZ50" s="2681"/>
      <c r="JBA50" s="1520"/>
      <c r="JBB50" s="2681"/>
      <c r="JBC50" s="1520"/>
      <c r="JBD50" s="2681"/>
      <c r="JBE50" s="1520"/>
      <c r="JBF50" s="2681"/>
      <c r="JBG50" s="1520"/>
      <c r="JBH50" s="2681"/>
      <c r="JBI50" s="1520"/>
      <c r="JBJ50" s="2681"/>
      <c r="JBK50" s="1520"/>
      <c r="JBL50" s="2681"/>
      <c r="JBM50" s="1520"/>
      <c r="JBN50" s="2681"/>
      <c r="JBO50" s="1520"/>
      <c r="JBP50" s="2681"/>
      <c r="JBQ50" s="1520"/>
      <c r="JBR50" s="2681"/>
      <c r="JBS50" s="1520"/>
      <c r="JBT50" s="2681"/>
      <c r="JBU50" s="1520"/>
      <c r="JBV50" s="2681"/>
      <c r="JBW50" s="1520"/>
      <c r="JBX50" s="2681"/>
      <c r="JBY50" s="1520"/>
      <c r="JBZ50" s="2681"/>
      <c r="JCA50" s="1520"/>
      <c r="JCB50" s="2681"/>
      <c r="JCC50" s="1520"/>
      <c r="JCD50" s="2681"/>
      <c r="JCE50" s="1520"/>
      <c r="JCF50" s="2681"/>
      <c r="JCG50" s="1520"/>
      <c r="JCH50" s="2681"/>
      <c r="JCI50" s="1520"/>
      <c r="JCJ50" s="2681"/>
      <c r="JCK50" s="1520"/>
      <c r="JCL50" s="2681"/>
      <c r="JCM50" s="1520"/>
      <c r="JCN50" s="2681"/>
      <c r="JCO50" s="1520"/>
      <c r="JCP50" s="2681"/>
      <c r="JCQ50" s="1520"/>
      <c r="JCR50" s="2681"/>
      <c r="JCS50" s="1520"/>
      <c r="JCT50" s="2681"/>
      <c r="JCU50" s="1520"/>
      <c r="JCV50" s="2681"/>
      <c r="JCW50" s="1520"/>
      <c r="JCX50" s="2681"/>
      <c r="JCY50" s="1520"/>
      <c r="JCZ50" s="2681"/>
      <c r="JDA50" s="1520"/>
      <c r="JDB50" s="2681"/>
      <c r="JDC50" s="1520"/>
      <c r="JDD50" s="2681"/>
      <c r="JDE50" s="1520"/>
      <c r="JDF50" s="2681"/>
      <c r="JDG50" s="1520"/>
      <c r="JDH50" s="2681"/>
      <c r="JDI50" s="1520"/>
      <c r="JDJ50" s="2681"/>
      <c r="JDK50" s="1520"/>
      <c r="JDL50" s="2681"/>
      <c r="JDM50" s="1520"/>
      <c r="JDN50" s="2681"/>
      <c r="JDO50" s="1520"/>
      <c r="JDP50" s="2681"/>
      <c r="JDQ50" s="1520"/>
      <c r="JDR50" s="2681"/>
      <c r="JDS50" s="1520"/>
      <c r="JDT50" s="2681"/>
      <c r="JDU50" s="1520"/>
      <c r="JDV50" s="2681"/>
      <c r="JDW50" s="1520"/>
      <c r="JDX50" s="2681"/>
      <c r="JDY50" s="1520"/>
      <c r="JDZ50" s="2681"/>
      <c r="JEA50" s="1520"/>
      <c r="JEB50" s="2681"/>
      <c r="JEC50" s="1520"/>
      <c r="JED50" s="2681"/>
      <c r="JEE50" s="1520"/>
      <c r="JEF50" s="2681"/>
      <c r="JEG50" s="1520"/>
      <c r="JEH50" s="2681"/>
      <c r="JEI50" s="1520"/>
      <c r="JEJ50" s="2681"/>
      <c r="JEK50" s="1520"/>
      <c r="JEL50" s="2681"/>
      <c r="JEM50" s="1520"/>
      <c r="JEN50" s="2681"/>
      <c r="JEO50" s="1520"/>
      <c r="JEP50" s="2681"/>
      <c r="JEQ50" s="1520"/>
      <c r="JER50" s="2681"/>
      <c r="JES50" s="1520"/>
      <c r="JET50" s="2681"/>
      <c r="JEU50" s="1520"/>
      <c r="JEV50" s="2681"/>
      <c r="JEW50" s="1520"/>
      <c r="JEX50" s="2681"/>
      <c r="JEY50" s="1520"/>
      <c r="JEZ50" s="2681"/>
      <c r="JFA50" s="1520"/>
      <c r="JFB50" s="2681"/>
      <c r="JFC50" s="1520"/>
      <c r="JFD50" s="2681"/>
      <c r="JFE50" s="1520"/>
      <c r="JFF50" s="2681"/>
      <c r="JFG50" s="1520"/>
      <c r="JFH50" s="2681"/>
      <c r="JFI50" s="1520"/>
      <c r="JFJ50" s="2681"/>
      <c r="JFK50" s="1520"/>
      <c r="JFL50" s="2681"/>
      <c r="JFM50" s="1520"/>
      <c r="JFN50" s="2681"/>
      <c r="JFO50" s="1520"/>
      <c r="JFP50" s="2681"/>
      <c r="JFQ50" s="1520"/>
      <c r="JFR50" s="2681"/>
      <c r="JFS50" s="1520"/>
      <c r="JFT50" s="2681"/>
      <c r="JFU50" s="1520"/>
      <c r="JFV50" s="2681"/>
      <c r="JFW50" s="1520"/>
      <c r="JFX50" s="2681"/>
      <c r="JFY50" s="1520"/>
      <c r="JFZ50" s="2681"/>
      <c r="JGA50" s="1520"/>
      <c r="JGB50" s="2681"/>
      <c r="JGC50" s="1520"/>
      <c r="JGD50" s="2681"/>
      <c r="JGE50" s="1520"/>
      <c r="JGF50" s="2681"/>
      <c r="JGG50" s="1520"/>
      <c r="JGH50" s="2681"/>
      <c r="JGI50" s="1520"/>
      <c r="JGJ50" s="2681"/>
      <c r="JGK50" s="1520"/>
      <c r="JGL50" s="2681"/>
      <c r="JGM50" s="1520"/>
      <c r="JGN50" s="2681"/>
      <c r="JGO50" s="1520"/>
      <c r="JGP50" s="2681"/>
      <c r="JGQ50" s="1520"/>
      <c r="JGR50" s="2681"/>
      <c r="JGS50" s="1520"/>
      <c r="JGT50" s="2681"/>
      <c r="JGU50" s="1520"/>
      <c r="JGV50" s="2681"/>
      <c r="JGW50" s="1520"/>
      <c r="JGX50" s="2681"/>
      <c r="JGY50" s="1520"/>
      <c r="JGZ50" s="2681"/>
      <c r="JHA50" s="1520"/>
      <c r="JHB50" s="2681"/>
      <c r="JHC50" s="1520"/>
      <c r="JHD50" s="2681"/>
      <c r="JHE50" s="1520"/>
      <c r="JHF50" s="2681"/>
      <c r="JHG50" s="1520"/>
      <c r="JHH50" s="2681"/>
      <c r="JHI50" s="1520"/>
      <c r="JHJ50" s="2681"/>
      <c r="JHK50" s="1520"/>
      <c r="JHL50" s="2681"/>
      <c r="JHM50" s="1520"/>
      <c r="JHN50" s="2681"/>
      <c r="JHO50" s="1520"/>
      <c r="JHP50" s="2681"/>
      <c r="JHQ50" s="1520"/>
      <c r="JHR50" s="2681"/>
      <c r="JHS50" s="1520"/>
      <c r="JHT50" s="2681"/>
      <c r="JHU50" s="1520"/>
      <c r="JHV50" s="2681"/>
      <c r="JHW50" s="1520"/>
      <c r="JHX50" s="2681"/>
      <c r="JHY50" s="1520"/>
      <c r="JHZ50" s="2681"/>
      <c r="JIA50" s="1520"/>
      <c r="JIB50" s="2681"/>
      <c r="JIC50" s="1520"/>
      <c r="JID50" s="2681"/>
      <c r="JIE50" s="1520"/>
      <c r="JIF50" s="2681"/>
      <c r="JIG50" s="1520"/>
      <c r="JIH50" s="2681"/>
      <c r="JII50" s="1520"/>
      <c r="JIJ50" s="2681"/>
      <c r="JIK50" s="1520"/>
      <c r="JIL50" s="2681"/>
      <c r="JIM50" s="1520"/>
      <c r="JIN50" s="2681"/>
      <c r="JIO50" s="1520"/>
      <c r="JIP50" s="2681"/>
      <c r="JIQ50" s="1520"/>
      <c r="JIR50" s="2681"/>
      <c r="JIS50" s="1520"/>
      <c r="JIT50" s="2681"/>
      <c r="JIU50" s="1520"/>
      <c r="JIV50" s="2681"/>
      <c r="JIW50" s="1520"/>
      <c r="JIX50" s="2681"/>
      <c r="JIY50" s="1520"/>
      <c r="JIZ50" s="2681"/>
      <c r="JJA50" s="1520"/>
      <c r="JJB50" s="2681"/>
      <c r="JJC50" s="1520"/>
      <c r="JJD50" s="2681"/>
      <c r="JJE50" s="1520"/>
      <c r="JJF50" s="2681"/>
      <c r="JJG50" s="1520"/>
      <c r="JJH50" s="2681"/>
      <c r="JJI50" s="1520"/>
      <c r="JJJ50" s="2681"/>
      <c r="JJK50" s="1520"/>
      <c r="JJL50" s="2681"/>
      <c r="JJM50" s="1520"/>
      <c r="JJN50" s="2681"/>
      <c r="JJO50" s="1520"/>
      <c r="JJP50" s="2681"/>
      <c r="JJQ50" s="1520"/>
      <c r="JJR50" s="2681"/>
      <c r="JJS50" s="1520"/>
      <c r="JJT50" s="2681"/>
      <c r="JJU50" s="1520"/>
      <c r="JJV50" s="2681"/>
      <c r="JJW50" s="1520"/>
      <c r="JJX50" s="2681"/>
      <c r="JJY50" s="1520"/>
      <c r="JJZ50" s="2681"/>
      <c r="JKA50" s="1520"/>
      <c r="JKB50" s="2681"/>
      <c r="JKC50" s="1520"/>
      <c r="JKD50" s="2681"/>
      <c r="JKE50" s="1520"/>
      <c r="JKF50" s="2681"/>
      <c r="JKG50" s="1520"/>
      <c r="JKH50" s="2681"/>
      <c r="JKI50" s="1520"/>
      <c r="JKJ50" s="2681"/>
      <c r="JKK50" s="1520"/>
      <c r="JKL50" s="2681"/>
      <c r="JKM50" s="1520"/>
      <c r="JKN50" s="2681"/>
      <c r="JKO50" s="1520"/>
      <c r="JKP50" s="2681"/>
      <c r="JKQ50" s="1520"/>
      <c r="JKR50" s="2681"/>
      <c r="JKS50" s="1520"/>
      <c r="JKT50" s="2681"/>
      <c r="JKU50" s="1520"/>
      <c r="JKV50" s="2681"/>
      <c r="JKW50" s="1520"/>
      <c r="JKX50" s="2681"/>
      <c r="JKY50" s="1520"/>
      <c r="JKZ50" s="2681"/>
      <c r="JLA50" s="1520"/>
      <c r="JLB50" s="2681"/>
      <c r="JLC50" s="1520"/>
      <c r="JLD50" s="2681"/>
      <c r="JLE50" s="1520"/>
      <c r="JLF50" s="2681"/>
      <c r="JLG50" s="1520"/>
      <c r="JLH50" s="2681"/>
      <c r="JLI50" s="1520"/>
      <c r="JLJ50" s="2681"/>
      <c r="JLK50" s="1520"/>
      <c r="JLL50" s="2681"/>
      <c r="JLM50" s="1520"/>
      <c r="JLN50" s="2681"/>
      <c r="JLO50" s="1520"/>
      <c r="JLP50" s="2681"/>
      <c r="JLQ50" s="1520"/>
      <c r="JLR50" s="2681"/>
      <c r="JLS50" s="1520"/>
      <c r="JLT50" s="2681"/>
      <c r="JLU50" s="1520"/>
      <c r="JLV50" s="2681"/>
      <c r="JLW50" s="1520"/>
      <c r="JLX50" s="2681"/>
      <c r="JLY50" s="1520"/>
      <c r="JLZ50" s="2681"/>
      <c r="JMA50" s="1520"/>
      <c r="JMB50" s="2681"/>
      <c r="JMC50" s="1520"/>
      <c r="JMD50" s="2681"/>
      <c r="JME50" s="1520"/>
      <c r="JMF50" s="2681"/>
      <c r="JMG50" s="1520"/>
      <c r="JMH50" s="2681"/>
      <c r="JMI50" s="1520"/>
      <c r="JMJ50" s="2681"/>
      <c r="JMK50" s="1520"/>
      <c r="JML50" s="2681"/>
      <c r="JMM50" s="1520"/>
      <c r="JMN50" s="2681"/>
      <c r="JMO50" s="1520"/>
      <c r="JMP50" s="2681"/>
      <c r="JMQ50" s="1520"/>
      <c r="JMR50" s="2681"/>
      <c r="JMS50" s="1520"/>
      <c r="JMT50" s="2681"/>
      <c r="JMU50" s="1520"/>
      <c r="JMV50" s="2681"/>
      <c r="JMW50" s="1520"/>
      <c r="JMX50" s="2681"/>
      <c r="JMY50" s="1520"/>
      <c r="JMZ50" s="2681"/>
      <c r="JNA50" s="1520"/>
      <c r="JNB50" s="2681"/>
      <c r="JNC50" s="1520"/>
      <c r="JND50" s="2681"/>
      <c r="JNE50" s="1520"/>
      <c r="JNF50" s="2681"/>
      <c r="JNG50" s="1520"/>
      <c r="JNH50" s="2681"/>
      <c r="JNI50" s="1520"/>
      <c r="JNJ50" s="2681"/>
      <c r="JNK50" s="1520"/>
      <c r="JNL50" s="2681"/>
      <c r="JNM50" s="1520"/>
      <c r="JNN50" s="2681"/>
      <c r="JNO50" s="1520"/>
      <c r="JNP50" s="2681"/>
      <c r="JNQ50" s="1520"/>
      <c r="JNR50" s="2681"/>
      <c r="JNS50" s="1520"/>
      <c r="JNT50" s="2681"/>
      <c r="JNU50" s="1520"/>
      <c r="JNV50" s="2681"/>
      <c r="JNW50" s="1520"/>
      <c r="JNX50" s="2681"/>
      <c r="JNY50" s="1520"/>
      <c r="JNZ50" s="2681"/>
      <c r="JOA50" s="1520"/>
      <c r="JOB50" s="2681"/>
      <c r="JOC50" s="1520"/>
      <c r="JOD50" s="2681"/>
      <c r="JOE50" s="1520"/>
      <c r="JOF50" s="2681"/>
      <c r="JOG50" s="1520"/>
      <c r="JOH50" s="2681"/>
      <c r="JOI50" s="1520"/>
      <c r="JOJ50" s="2681"/>
      <c r="JOK50" s="1520"/>
      <c r="JOL50" s="2681"/>
      <c r="JOM50" s="1520"/>
      <c r="JON50" s="2681"/>
      <c r="JOO50" s="1520"/>
      <c r="JOP50" s="2681"/>
      <c r="JOQ50" s="1520"/>
      <c r="JOR50" s="2681"/>
      <c r="JOS50" s="1520"/>
      <c r="JOT50" s="2681"/>
      <c r="JOU50" s="1520"/>
      <c r="JOV50" s="2681"/>
      <c r="JOW50" s="1520"/>
      <c r="JOX50" s="2681"/>
      <c r="JOY50" s="1520"/>
      <c r="JOZ50" s="2681"/>
      <c r="JPA50" s="1520"/>
      <c r="JPB50" s="2681"/>
      <c r="JPC50" s="1520"/>
      <c r="JPD50" s="2681"/>
      <c r="JPE50" s="1520"/>
      <c r="JPF50" s="2681"/>
      <c r="JPG50" s="1520"/>
      <c r="JPH50" s="2681"/>
      <c r="JPI50" s="1520"/>
      <c r="JPJ50" s="2681"/>
      <c r="JPK50" s="1520"/>
      <c r="JPL50" s="2681"/>
      <c r="JPM50" s="1520"/>
      <c r="JPN50" s="2681"/>
      <c r="JPO50" s="1520"/>
      <c r="JPP50" s="2681"/>
      <c r="JPQ50" s="1520"/>
      <c r="JPR50" s="2681"/>
      <c r="JPS50" s="1520"/>
      <c r="JPT50" s="2681"/>
      <c r="JPU50" s="1520"/>
      <c r="JPV50" s="2681"/>
      <c r="JPW50" s="1520"/>
      <c r="JPX50" s="2681"/>
      <c r="JPY50" s="1520"/>
      <c r="JPZ50" s="2681"/>
      <c r="JQA50" s="1520"/>
      <c r="JQB50" s="2681"/>
      <c r="JQC50" s="1520"/>
      <c r="JQD50" s="2681"/>
      <c r="JQE50" s="1520"/>
      <c r="JQF50" s="2681"/>
      <c r="JQG50" s="1520"/>
      <c r="JQH50" s="2681"/>
      <c r="JQI50" s="1520"/>
      <c r="JQJ50" s="2681"/>
      <c r="JQK50" s="1520"/>
      <c r="JQL50" s="2681"/>
      <c r="JQM50" s="1520"/>
      <c r="JQN50" s="2681"/>
      <c r="JQO50" s="1520"/>
      <c r="JQP50" s="2681"/>
      <c r="JQQ50" s="1520"/>
      <c r="JQR50" s="2681"/>
      <c r="JQS50" s="1520"/>
      <c r="JQT50" s="2681"/>
      <c r="JQU50" s="1520"/>
      <c r="JQV50" s="2681"/>
      <c r="JQW50" s="1520"/>
      <c r="JQX50" s="2681"/>
      <c r="JQY50" s="1520"/>
      <c r="JQZ50" s="2681"/>
      <c r="JRA50" s="1520"/>
      <c r="JRB50" s="2681"/>
      <c r="JRC50" s="1520"/>
      <c r="JRD50" s="2681"/>
      <c r="JRE50" s="1520"/>
      <c r="JRF50" s="2681"/>
      <c r="JRG50" s="1520"/>
      <c r="JRH50" s="2681"/>
      <c r="JRI50" s="1520"/>
      <c r="JRJ50" s="2681"/>
      <c r="JRK50" s="1520"/>
      <c r="JRL50" s="2681"/>
      <c r="JRM50" s="1520"/>
      <c r="JRN50" s="2681"/>
      <c r="JRO50" s="1520"/>
      <c r="JRP50" s="2681"/>
      <c r="JRQ50" s="1520"/>
      <c r="JRR50" s="2681"/>
      <c r="JRS50" s="1520"/>
      <c r="JRT50" s="2681"/>
      <c r="JRU50" s="1520"/>
      <c r="JRV50" s="2681"/>
      <c r="JRW50" s="1520"/>
      <c r="JRX50" s="2681"/>
      <c r="JRY50" s="1520"/>
      <c r="JRZ50" s="2681"/>
      <c r="JSA50" s="1520"/>
      <c r="JSB50" s="2681"/>
      <c r="JSC50" s="1520"/>
      <c r="JSD50" s="2681"/>
      <c r="JSE50" s="1520"/>
      <c r="JSF50" s="2681"/>
      <c r="JSG50" s="1520"/>
      <c r="JSH50" s="2681"/>
      <c r="JSI50" s="1520"/>
      <c r="JSJ50" s="2681"/>
      <c r="JSK50" s="1520"/>
      <c r="JSL50" s="2681"/>
      <c r="JSM50" s="1520"/>
      <c r="JSN50" s="2681"/>
      <c r="JSO50" s="1520"/>
      <c r="JSP50" s="2681"/>
      <c r="JSQ50" s="1520"/>
      <c r="JSR50" s="2681"/>
      <c r="JSS50" s="1520"/>
      <c r="JST50" s="2681"/>
      <c r="JSU50" s="1520"/>
      <c r="JSV50" s="2681"/>
      <c r="JSW50" s="1520"/>
      <c r="JSX50" s="2681"/>
      <c r="JSY50" s="1520"/>
      <c r="JSZ50" s="2681"/>
      <c r="JTA50" s="1520"/>
      <c r="JTB50" s="2681"/>
      <c r="JTC50" s="1520"/>
      <c r="JTD50" s="2681"/>
      <c r="JTE50" s="1520"/>
      <c r="JTF50" s="2681"/>
      <c r="JTG50" s="1520"/>
      <c r="JTH50" s="2681"/>
      <c r="JTI50" s="1520"/>
      <c r="JTJ50" s="2681"/>
      <c r="JTK50" s="1520"/>
      <c r="JTL50" s="2681"/>
      <c r="JTM50" s="1520"/>
      <c r="JTN50" s="2681"/>
      <c r="JTO50" s="1520"/>
      <c r="JTP50" s="2681"/>
      <c r="JTQ50" s="1520"/>
      <c r="JTR50" s="2681"/>
      <c r="JTS50" s="1520"/>
      <c r="JTT50" s="2681"/>
      <c r="JTU50" s="1520"/>
      <c r="JTV50" s="2681"/>
      <c r="JTW50" s="1520"/>
      <c r="JTX50" s="2681"/>
      <c r="JTY50" s="1520"/>
      <c r="JTZ50" s="2681"/>
      <c r="JUA50" s="1520"/>
      <c r="JUB50" s="2681"/>
      <c r="JUC50" s="1520"/>
      <c r="JUD50" s="2681"/>
      <c r="JUE50" s="1520"/>
      <c r="JUF50" s="2681"/>
      <c r="JUG50" s="1520"/>
      <c r="JUH50" s="2681"/>
      <c r="JUI50" s="1520"/>
      <c r="JUJ50" s="2681"/>
      <c r="JUK50" s="1520"/>
      <c r="JUL50" s="2681"/>
      <c r="JUM50" s="1520"/>
      <c r="JUN50" s="2681"/>
      <c r="JUO50" s="1520"/>
      <c r="JUP50" s="2681"/>
      <c r="JUQ50" s="1520"/>
      <c r="JUR50" s="2681"/>
      <c r="JUS50" s="1520"/>
      <c r="JUT50" s="2681"/>
      <c r="JUU50" s="1520"/>
      <c r="JUV50" s="2681"/>
      <c r="JUW50" s="1520"/>
      <c r="JUX50" s="2681"/>
      <c r="JUY50" s="1520"/>
      <c r="JUZ50" s="2681"/>
      <c r="JVA50" s="1520"/>
      <c r="JVB50" s="2681"/>
      <c r="JVC50" s="1520"/>
      <c r="JVD50" s="2681"/>
      <c r="JVE50" s="1520"/>
      <c r="JVF50" s="2681"/>
      <c r="JVG50" s="1520"/>
      <c r="JVH50" s="2681"/>
      <c r="JVI50" s="1520"/>
      <c r="JVJ50" s="2681"/>
      <c r="JVK50" s="1520"/>
      <c r="JVL50" s="2681"/>
      <c r="JVM50" s="1520"/>
      <c r="JVN50" s="2681"/>
      <c r="JVO50" s="1520"/>
      <c r="JVP50" s="2681"/>
      <c r="JVQ50" s="1520"/>
      <c r="JVR50" s="2681"/>
      <c r="JVS50" s="1520"/>
      <c r="JVT50" s="2681"/>
      <c r="JVU50" s="1520"/>
      <c r="JVV50" s="2681"/>
      <c r="JVW50" s="1520"/>
      <c r="JVX50" s="2681"/>
      <c r="JVY50" s="1520"/>
      <c r="JVZ50" s="2681"/>
      <c r="JWA50" s="1520"/>
      <c r="JWB50" s="2681"/>
      <c r="JWC50" s="1520"/>
      <c r="JWD50" s="2681"/>
      <c r="JWE50" s="1520"/>
      <c r="JWF50" s="2681"/>
      <c r="JWG50" s="1520"/>
      <c r="JWH50" s="2681"/>
      <c r="JWI50" s="1520"/>
      <c r="JWJ50" s="2681"/>
      <c r="JWK50" s="1520"/>
      <c r="JWL50" s="2681"/>
      <c r="JWM50" s="1520"/>
      <c r="JWN50" s="2681"/>
      <c r="JWO50" s="1520"/>
      <c r="JWP50" s="2681"/>
      <c r="JWQ50" s="1520"/>
      <c r="JWR50" s="2681"/>
      <c r="JWS50" s="1520"/>
      <c r="JWT50" s="2681"/>
      <c r="JWU50" s="1520"/>
      <c r="JWV50" s="2681"/>
      <c r="JWW50" s="1520"/>
      <c r="JWX50" s="2681"/>
      <c r="JWY50" s="1520"/>
      <c r="JWZ50" s="2681"/>
      <c r="JXA50" s="1520"/>
      <c r="JXB50" s="2681"/>
      <c r="JXC50" s="1520"/>
      <c r="JXD50" s="2681"/>
      <c r="JXE50" s="1520"/>
      <c r="JXF50" s="2681"/>
      <c r="JXG50" s="1520"/>
      <c r="JXH50" s="2681"/>
      <c r="JXI50" s="1520"/>
      <c r="JXJ50" s="2681"/>
      <c r="JXK50" s="1520"/>
      <c r="JXL50" s="2681"/>
      <c r="JXM50" s="1520"/>
      <c r="JXN50" s="2681"/>
      <c r="JXO50" s="1520"/>
      <c r="JXP50" s="2681"/>
      <c r="JXQ50" s="1520"/>
      <c r="JXR50" s="2681"/>
      <c r="JXS50" s="1520"/>
      <c r="JXT50" s="2681"/>
      <c r="JXU50" s="1520"/>
      <c r="JXV50" s="2681"/>
      <c r="JXW50" s="1520"/>
      <c r="JXX50" s="2681"/>
      <c r="JXY50" s="1520"/>
      <c r="JXZ50" s="2681"/>
      <c r="JYA50" s="1520"/>
      <c r="JYB50" s="2681"/>
      <c r="JYC50" s="1520"/>
      <c r="JYD50" s="2681"/>
      <c r="JYE50" s="1520"/>
      <c r="JYF50" s="2681"/>
      <c r="JYG50" s="1520"/>
      <c r="JYH50" s="2681"/>
      <c r="JYI50" s="1520"/>
      <c r="JYJ50" s="2681"/>
      <c r="JYK50" s="1520"/>
      <c r="JYL50" s="2681"/>
      <c r="JYM50" s="1520"/>
      <c r="JYN50" s="2681"/>
      <c r="JYO50" s="1520"/>
      <c r="JYP50" s="2681"/>
      <c r="JYQ50" s="1520"/>
      <c r="JYR50" s="2681"/>
      <c r="JYS50" s="1520"/>
      <c r="JYT50" s="2681"/>
      <c r="JYU50" s="1520"/>
      <c r="JYV50" s="2681"/>
      <c r="JYW50" s="1520"/>
      <c r="JYX50" s="2681"/>
      <c r="JYY50" s="1520"/>
      <c r="JYZ50" s="2681"/>
      <c r="JZA50" s="1520"/>
      <c r="JZB50" s="2681"/>
      <c r="JZC50" s="1520"/>
      <c r="JZD50" s="2681"/>
      <c r="JZE50" s="1520"/>
      <c r="JZF50" s="2681"/>
      <c r="JZG50" s="1520"/>
      <c r="JZH50" s="2681"/>
      <c r="JZI50" s="1520"/>
      <c r="JZJ50" s="2681"/>
      <c r="JZK50" s="1520"/>
      <c r="JZL50" s="2681"/>
      <c r="JZM50" s="1520"/>
      <c r="JZN50" s="2681"/>
      <c r="JZO50" s="1520"/>
      <c r="JZP50" s="2681"/>
      <c r="JZQ50" s="1520"/>
      <c r="JZR50" s="2681"/>
      <c r="JZS50" s="1520"/>
      <c r="JZT50" s="2681"/>
      <c r="JZU50" s="1520"/>
      <c r="JZV50" s="2681"/>
      <c r="JZW50" s="1520"/>
      <c r="JZX50" s="2681"/>
      <c r="JZY50" s="1520"/>
      <c r="JZZ50" s="2681"/>
      <c r="KAA50" s="1520"/>
      <c r="KAB50" s="2681"/>
      <c r="KAC50" s="1520"/>
      <c r="KAD50" s="2681"/>
      <c r="KAE50" s="1520"/>
      <c r="KAF50" s="2681"/>
      <c r="KAG50" s="1520"/>
      <c r="KAH50" s="2681"/>
      <c r="KAI50" s="1520"/>
      <c r="KAJ50" s="2681"/>
      <c r="KAK50" s="1520"/>
      <c r="KAL50" s="2681"/>
      <c r="KAM50" s="1520"/>
      <c r="KAN50" s="2681"/>
      <c r="KAO50" s="1520"/>
      <c r="KAP50" s="2681"/>
      <c r="KAQ50" s="1520"/>
      <c r="KAR50" s="2681"/>
      <c r="KAS50" s="1520"/>
      <c r="KAT50" s="2681"/>
      <c r="KAU50" s="1520"/>
      <c r="KAV50" s="2681"/>
      <c r="KAW50" s="1520"/>
      <c r="KAX50" s="2681"/>
      <c r="KAY50" s="1520"/>
      <c r="KAZ50" s="2681"/>
      <c r="KBA50" s="1520"/>
      <c r="KBB50" s="2681"/>
      <c r="KBC50" s="1520"/>
      <c r="KBD50" s="2681"/>
      <c r="KBE50" s="1520"/>
      <c r="KBF50" s="2681"/>
      <c r="KBG50" s="1520"/>
      <c r="KBH50" s="2681"/>
      <c r="KBI50" s="1520"/>
      <c r="KBJ50" s="2681"/>
      <c r="KBK50" s="1520"/>
      <c r="KBL50" s="2681"/>
      <c r="KBM50" s="1520"/>
      <c r="KBN50" s="2681"/>
      <c r="KBO50" s="1520"/>
      <c r="KBP50" s="2681"/>
      <c r="KBQ50" s="1520"/>
      <c r="KBR50" s="2681"/>
      <c r="KBS50" s="1520"/>
      <c r="KBT50" s="2681"/>
      <c r="KBU50" s="1520"/>
      <c r="KBV50" s="2681"/>
      <c r="KBW50" s="1520"/>
      <c r="KBX50" s="2681"/>
      <c r="KBY50" s="1520"/>
      <c r="KBZ50" s="2681"/>
      <c r="KCA50" s="1520"/>
      <c r="KCB50" s="2681"/>
      <c r="KCC50" s="1520"/>
      <c r="KCD50" s="2681"/>
      <c r="KCE50" s="1520"/>
      <c r="KCF50" s="2681"/>
      <c r="KCG50" s="1520"/>
      <c r="KCH50" s="2681"/>
      <c r="KCI50" s="1520"/>
      <c r="KCJ50" s="2681"/>
      <c r="KCK50" s="1520"/>
      <c r="KCL50" s="2681"/>
      <c r="KCM50" s="1520"/>
      <c r="KCN50" s="2681"/>
      <c r="KCO50" s="1520"/>
      <c r="KCP50" s="2681"/>
      <c r="KCQ50" s="1520"/>
      <c r="KCR50" s="2681"/>
      <c r="KCS50" s="1520"/>
      <c r="KCT50" s="2681"/>
      <c r="KCU50" s="1520"/>
      <c r="KCV50" s="2681"/>
      <c r="KCW50" s="1520"/>
      <c r="KCX50" s="2681"/>
      <c r="KCY50" s="1520"/>
      <c r="KCZ50" s="2681"/>
      <c r="KDA50" s="1520"/>
      <c r="KDB50" s="2681"/>
      <c r="KDC50" s="1520"/>
      <c r="KDD50" s="2681"/>
      <c r="KDE50" s="1520"/>
      <c r="KDF50" s="2681"/>
      <c r="KDG50" s="1520"/>
      <c r="KDH50" s="2681"/>
      <c r="KDI50" s="1520"/>
      <c r="KDJ50" s="2681"/>
      <c r="KDK50" s="1520"/>
      <c r="KDL50" s="2681"/>
      <c r="KDM50" s="1520"/>
      <c r="KDN50" s="2681"/>
      <c r="KDO50" s="1520"/>
      <c r="KDP50" s="2681"/>
      <c r="KDQ50" s="1520"/>
      <c r="KDR50" s="2681"/>
      <c r="KDS50" s="1520"/>
      <c r="KDT50" s="2681"/>
      <c r="KDU50" s="1520"/>
      <c r="KDV50" s="2681"/>
      <c r="KDW50" s="1520"/>
      <c r="KDX50" s="2681"/>
      <c r="KDY50" s="1520"/>
      <c r="KDZ50" s="2681"/>
      <c r="KEA50" s="1520"/>
      <c r="KEB50" s="2681"/>
      <c r="KEC50" s="1520"/>
      <c r="KED50" s="2681"/>
      <c r="KEE50" s="1520"/>
      <c r="KEF50" s="2681"/>
      <c r="KEG50" s="1520"/>
      <c r="KEH50" s="2681"/>
      <c r="KEI50" s="1520"/>
      <c r="KEJ50" s="2681"/>
      <c r="KEK50" s="1520"/>
      <c r="KEL50" s="2681"/>
      <c r="KEM50" s="1520"/>
      <c r="KEN50" s="2681"/>
      <c r="KEO50" s="1520"/>
      <c r="KEP50" s="2681"/>
      <c r="KEQ50" s="1520"/>
      <c r="KER50" s="2681"/>
      <c r="KES50" s="1520"/>
      <c r="KET50" s="2681"/>
      <c r="KEU50" s="1520"/>
      <c r="KEV50" s="2681"/>
      <c r="KEW50" s="1520"/>
      <c r="KEX50" s="2681"/>
      <c r="KEY50" s="1520"/>
      <c r="KEZ50" s="2681"/>
      <c r="KFA50" s="1520"/>
      <c r="KFB50" s="2681"/>
      <c r="KFC50" s="1520"/>
      <c r="KFD50" s="2681"/>
      <c r="KFE50" s="1520"/>
      <c r="KFF50" s="2681"/>
      <c r="KFG50" s="1520"/>
      <c r="KFH50" s="2681"/>
      <c r="KFI50" s="1520"/>
      <c r="KFJ50" s="2681"/>
      <c r="KFK50" s="1520"/>
      <c r="KFL50" s="2681"/>
      <c r="KFM50" s="1520"/>
      <c r="KFN50" s="2681"/>
      <c r="KFO50" s="1520"/>
      <c r="KFP50" s="2681"/>
      <c r="KFQ50" s="1520"/>
      <c r="KFR50" s="2681"/>
      <c r="KFS50" s="1520"/>
      <c r="KFT50" s="2681"/>
      <c r="KFU50" s="1520"/>
      <c r="KFV50" s="2681"/>
      <c r="KFW50" s="1520"/>
      <c r="KFX50" s="2681"/>
      <c r="KFY50" s="1520"/>
      <c r="KFZ50" s="2681"/>
      <c r="KGA50" s="1520"/>
      <c r="KGB50" s="2681"/>
      <c r="KGC50" s="1520"/>
      <c r="KGD50" s="2681"/>
      <c r="KGE50" s="1520"/>
      <c r="KGF50" s="2681"/>
      <c r="KGG50" s="1520"/>
      <c r="KGH50" s="2681"/>
      <c r="KGI50" s="1520"/>
      <c r="KGJ50" s="2681"/>
      <c r="KGK50" s="1520"/>
      <c r="KGL50" s="2681"/>
      <c r="KGM50" s="1520"/>
      <c r="KGN50" s="2681"/>
      <c r="KGO50" s="1520"/>
      <c r="KGP50" s="2681"/>
      <c r="KGQ50" s="1520"/>
      <c r="KGR50" s="2681"/>
      <c r="KGS50" s="1520"/>
      <c r="KGT50" s="2681"/>
      <c r="KGU50" s="1520"/>
      <c r="KGV50" s="2681"/>
      <c r="KGW50" s="1520"/>
      <c r="KGX50" s="2681"/>
      <c r="KGY50" s="1520"/>
      <c r="KGZ50" s="2681"/>
      <c r="KHA50" s="1520"/>
      <c r="KHB50" s="2681"/>
      <c r="KHC50" s="1520"/>
      <c r="KHD50" s="2681"/>
      <c r="KHE50" s="1520"/>
      <c r="KHF50" s="2681"/>
      <c r="KHG50" s="1520"/>
      <c r="KHH50" s="2681"/>
      <c r="KHI50" s="1520"/>
      <c r="KHJ50" s="2681"/>
      <c r="KHK50" s="1520"/>
      <c r="KHL50" s="2681"/>
      <c r="KHM50" s="1520"/>
      <c r="KHN50" s="2681"/>
      <c r="KHO50" s="1520"/>
      <c r="KHP50" s="2681"/>
      <c r="KHQ50" s="1520"/>
      <c r="KHR50" s="2681"/>
      <c r="KHS50" s="1520"/>
      <c r="KHT50" s="2681"/>
      <c r="KHU50" s="1520"/>
      <c r="KHV50" s="2681"/>
      <c r="KHW50" s="1520"/>
      <c r="KHX50" s="2681"/>
      <c r="KHY50" s="1520"/>
      <c r="KHZ50" s="2681"/>
      <c r="KIA50" s="1520"/>
      <c r="KIB50" s="2681"/>
      <c r="KIC50" s="1520"/>
      <c r="KID50" s="2681"/>
      <c r="KIE50" s="1520"/>
      <c r="KIF50" s="2681"/>
      <c r="KIG50" s="1520"/>
      <c r="KIH50" s="2681"/>
      <c r="KII50" s="1520"/>
      <c r="KIJ50" s="2681"/>
      <c r="KIK50" s="1520"/>
      <c r="KIL50" s="2681"/>
      <c r="KIM50" s="1520"/>
      <c r="KIN50" s="2681"/>
      <c r="KIO50" s="1520"/>
      <c r="KIP50" s="2681"/>
      <c r="KIQ50" s="1520"/>
      <c r="KIR50" s="2681"/>
      <c r="KIS50" s="1520"/>
      <c r="KIT50" s="2681"/>
      <c r="KIU50" s="1520"/>
      <c r="KIV50" s="2681"/>
      <c r="KIW50" s="1520"/>
      <c r="KIX50" s="2681"/>
      <c r="KIY50" s="1520"/>
      <c r="KIZ50" s="2681"/>
      <c r="KJA50" s="1520"/>
      <c r="KJB50" s="2681"/>
      <c r="KJC50" s="1520"/>
      <c r="KJD50" s="2681"/>
      <c r="KJE50" s="1520"/>
      <c r="KJF50" s="2681"/>
      <c r="KJG50" s="1520"/>
      <c r="KJH50" s="2681"/>
      <c r="KJI50" s="1520"/>
      <c r="KJJ50" s="2681"/>
      <c r="KJK50" s="1520"/>
      <c r="KJL50" s="2681"/>
      <c r="KJM50" s="1520"/>
      <c r="KJN50" s="2681"/>
      <c r="KJO50" s="1520"/>
      <c r="KJP50" s="2681"/>
      <c r="KJQ50" s="1520"/>
      <c r="KJR50" s="2681"/>
      <c r="KJS50" s="1520"/>
      <c r="KJT50" s="2681"/>
      <c r="KJU50" s="1520"/>
      <c r="KJV50" s="2681"/>
      <c r="KJW50" s="1520"/>
      <c r="KJX50" s="2681"/>
      <c r="KJY50" s="1520"/>
      <c r="KJZ50" s="2681"/>
      <c r="KKA50" s="1520"/>
      <c r="KKB50" s="2681"/>
      <c r="KKC50" s="1520"/>
      <c r="KKD50" s="2681"/>
      <c r="KKE50" s="1520"/>
      <c r="KKF50" s="2681"/>
      <c r="KKG50" s="1520"/>
      <c r="KKH50" s="2681"/>
      <c r="KKI50" s="1520"/>
      <c r="KKJ50" s="2681"/>
      <c r="KKK50" s="1520"/>
      <c r="KKL50" s="2681"/>
      <c r="KKM50" s="1520"/>
      <c r="KKN50" s="2681"/>
      <c r="KKO50" s="1520"/>
      <c r="KKP50" s="2681"/>
      <c r="KKQ50" s="1520"/>
      <c r="KKR50" s="2681"/>
      <c r="KKS50" s="1520"/>
      <c r="KKT50" s="2681"/>
      <c r="KKU50" s="1520"/>
      <c r="KKV50" s="2681"/>
      <c r="KKW50" s="1520"/>
      <c r="KKX50" s="2681"/>
      <c r="KKY50" s="1520"/>
      <c r="KKZ50" s="2681"/>
      <c r="KLA50" s="1520"/>
      <c r="KLB50" s="2681"/>
      <c r="KLC50" s="1520"/>
      <c r="KLD50" s="2681"/>
      <c r="KLE50" s="1520"/>
      <c r="KLF50" s="2681"/>
      <c r="KLG50" s="1520"/>
      <c r="KLH50" s="2681"/>
      <c r="KLI50" s="1520"/>
      <c r="KLJ50" s="2681"/>
      <c r="KLK50" s="1520"/>
      <c r="KLL50" s="2681"/>
      <c r="KLM50" s="1520"/>
      <c r="KLN50" s="2681"/>
      <c r="KLO50" s="1520"/>
      <c r="KLP50" s="2681"/>
      <c r="KLQ50" s="1520"/>
      <c r="KLR50" s="2681"/>
      <c r="KLS50" s="1520"/>
      <c r="KLT50" s="2681"/>
      <c r="KLU50" s="1520"/>
      <c r="KLV50" s="2681"/>
      <c r="KLW50" s="1520"/>
      <c r="KLX50" s="2681"/>
      <c r="KLY50" s="1520"/>
      <c r="KLZ50" s="2681"/>
      <c r="KMA50" s="1520"/>
      <c r="KMB50" s="2681"/>
      <c r="KMC50" s="1520"/>
      <c r="KMD50" s="2681"/>
      <c r="KME50" s="1520"/>
      <c r="KMF50" s="2681"/>
      <c r="KMG50" s="1520"/>
      <c r="KMH50" s="2681"/>
      <c r="KMI50" s="1520"/>
      <c r="KMJ50" s="2681"/>
      <c r="KMK50" s="1520"/>
      <c r="KML50" s="2681"/>
      <c r="KMM50" s="1520"/>
      <c r="KMN50" s="2681"/>
      <c r="KMO50" s="1520"/>
      <c r="KMP50" s="2681"/>
      <c r="KMQ50" s="1520"/>
      <c r="KMR50" s="2681"/>
      <c r="KMS50" s="1520"/>
      <c r="KMT50" s="2681"/>
      <c r="KMU50" s="1520"/>
      <c r="KMV50" s="2681"/>
      <c r="KMW50" s="1520"/>
      <c r="KMX50" s="2681"/>
      <c r="KMY50" s="1520"/>
      <c r="KMZ50" s="2681"/>
      <c r="KNA50" s="1520"/>
      <c r="KNB50" s="2681"/>
      <c r="KNC50" s="1520"/>
      <c r="KND50" s="2681"/>
      <c r="KNE50" s="1520"/>
      <c r="KNF50" s="2681"/>
      <c r="KNG50" s="1520"/>
      <c r="KNH50" s="2681"/>
      <c r="KNI50" s="1520"/>
      <c r="KNJ50" s="2681"/>
      <c r="KNK50" s="1520"/>
      <c r="KNL50" s="2681"/>
      <c r="KNM50" s="1520"/>
      <c r="KNN50" s="2681"/>
      <c r="KNO50" s="1520"/>
      <c r="KNP50" s="2681"/>
      <c r="KNQ50" s="1520"/>
      <c r="KNR50" s="2681"/>
      <c r="KNS50" s="1520"/>
      <c r="KNT50" s="2681"/>
      <c r="KNU50" s="1520"/>
      <c r="KNV50" s="2681"/>
      <c r="KNW50" s="1520"/>
      <c r="KNX50" s="2681"/>
      <c r="KNY50" s="1520"/>
      <c r="KNZ50" s="2681"/>
      <c r="KOA50" s="1520"/>
      <c r="KOB50" s="2681"/>
      <c r="KOC50" s="1520"/>
      <c r="KOD50" s="2681"/>
      <c r="KOE50" s="1520"/>
      <c r="KOF50" s="2681"/>
      <c r="KOG50" s="1520"/>
      <c r="KOH50" s="2681"/>
      <c r="KOI50" s="1520"/>
      <c r="KOJ50" s="2681"/>
      <c r="KOK50" s="1520"/>
      <c r="KOL50" s="2681"/>
      <c r="KOM50" s="1520"/>
      <c r="KON50" s="2681"/>
      <c r="KOO50" s="1520"/>
      <c r="KOP50" s="2681"/>
      <c r="KOQ50" s="1520"/>
      <c r="KOR50" s="2681"/>
      <c r="KOS50" s="1520"/>
      <c r="KOT50" s="2681"/>
      <c r="KOU50" s="1520"/>
      <c r="KOV50" s="2681"/>
      <c r="KOW50" s="1520"/>
      <c r="KOX50" s="2681"/>
      <c r="KOY50" s="1520"/>
      <c r="KOZ50" s="2681"/>
      <c r="KPA50" s="1520"/>
      <c r="KPB50" s="2681"/>
      <c r="KPC50" s="1520"/>
      <c r="KPD50" s="2681"/>
      <c r="KPE50" s="1520"/>
      <c r="KPF50" s="2681"/>
      <c r="KPG50" s="1520"/>
      <c r="KPH50" s="2681"/>
      <c r="KPI50" s="1520"/>
      <c r="KPJ50" s="2681"/>
      <c r="KPK50" s="1520"/>
      <c r="KPL50" s="2681"/>
      <c r="KPM50" s="1520"/>
      <c r="KPN50" s="2681"/>
      <c r="KPO50" s="1520"/>
      <c r="KPP50" s="2681"/>
      <c r="KPQ50" s="1520"/>
      <c r="KPR50" s="2681"/>
      <c r="KPS50" s="1520"/>
      <c r="KPT50" s="2681"/>
      <c r="KPU50" s="1520"/>
      <c r="KPV50" s="2681"/>
      <c r="KPW50" s="1520"/>
      <c r="KPX50" s="2681"/>
      <c r="KPY50" s="1520"/>
      <c r="KPZ50" s="2681"/>
      <c r="KQA50" s="1520"/>
      <c r="KQB50" s="2681"/>
      <c r="KQC50" s="1520"/>
      <c r="KQD50" s="2681"/>
      <c r="KQE50" s="1520"/>
      <c r="KQF50" s="2681"/>
      <c r="KQG50" s="1520"/>
      <c r="KQH50" s="2681"/>
      <c r="KQI50" s="1520"/>
      <c r="KQJ50" s="2681"/>
      <c r="KQK50" s="1520"/>
      <c r="KQL50" s="2681"/>
      <c r="KQM50" s="1520"/>
      <c r="KQN50" s="2681"/>
      <c r="KQO50" s="1520"/>
      <c r="KQP50" s="2681"/>
      <c r="KQQ50" s="1520"/>
      <c r="KQR50" s="2681"/>
      <c r="KQS50" s="1520"/>
      <c r="KQT50" s="2681"/>
      <c r="KQU50" s="1520"/>
      <c r="KQV50" s="2681"/>
      <c r="KQW50" s="1520"/>
      <c r="KQX50" s="2681"/>
      <c r="KQY50" s="1520"/>
      <c r="KQZ50" s="2681"/>
      <c r="KRA50" s="1520"/>
      <c r="KRB50" s="2681"/>
      <c r="KRC50" s="1520"/>
      <c r="KRD50" s="2681"/>
      <c r="KRE50" s="1520"/>
      <c r="KRF50" s="2681"/>
      <c r="KRG50" s="1520"/>
      <c r="KRH50" s="2681"/>
      <c r="KRI50" s="1520"/>
      <c r="KRJ50" s="2681"/>
      <c r="KRK50" s="1520"/>
      <c r="KRL50" s="2681"/>
      <c r="KRM50" s="1520"/>
      <c r="KRN50" s="2681"/>
      <c r="KRO50" s="1520"/>
      <c r="KRP50" s="2681"/>
      <c r="KRQ50" s="1520"/>
      <c r="KRR50" s="2681"/>
      <c r="KRS50" s="1520"/>
      <c r="KRT50" s="2681"/>
      <c r="KRU50" s="1520"/>
      <c r="KRV50" s="2681"/>
      <c r="KRW50" s="1520"/>
      <c r="KRX50" s="2681"/>
      <c r="KRY50" s="1520"/>
      <c r="KRZ50" s="2681"/>
      <c r="KSA50" s="1520"/>
      <c r="KSB50" s="2681"/>
      <c r="KSC50" s="1520"/>
      <c r="KSD50" s="2681"/>
      <c r="KSE50" s="1520"/>
      <c r="KSF50" s="2681"/>
      <c r="KSG50" s="1520"/>
      <c r="KSH50" s="2681"/>
      <c r="KSI50" s="1520"/>
      <c r="KSJ50" s="2681"/>
      <c r="KSK50" s="1520"/>
      <c r="KSL50" s="2681"/>
      <c r="KSM50" s="1520"/>
      <c r="KSN50" s="2681"/>
      <c r="KSO50" s="1520"/>
      <c r="KSP50" s="2681"/>
      <c r="KSQ50" s="1520"/>
      <c r="KSR50" s="2681"/>
      <c r="KSS50" s="1520"/>
      <c r="KST50" s="2681"/>
      <c r="KSU50" s="1520"/>
      <c r="KSV50" s="2681"/>
      <c r="KSW50" s="1520"/>
      <c r="KSX50" s="2681"/>
      <c r="KSY50" s="1520"/>
      <c r="KSZ50" s="2681"/>
      <c r="KTA50" s="1520"/>
      <c r="KTB50" s="2681"/>
      <c r="KTC50" s="1520"/>
      <c r="KTD50" s="2681"/>
      <c r="KTE50" s="1520"/>
      <c r="KTF50" s="2681"/>
      <c r="KTG50" s="1520"/>
      <c r="KTH50" s="2681"/>
      <c r="KTI50" s="1520"/>
      <c r="KTJ50" s="2681"/>
      <c r="KTK50" s="1520"/>
      <c r="KTL50" s="2681"/>
      <c r="KTM50" s="1520"/>
      <c r="KTN50" s="2681"/>
      <c r="KTO50" s="1520"/>
      <c r="KTP50" s="2681"/>
      <c r="KTQ50" s="1520"/>
      <c r="KTR50" s="2681"/>
      <c r="KTS50" s="1520"/>
      <c r="KTT50" s="2681"/>
      <c r="KTU50" s="1520"/>
      <c r="KTV50" s="2681"/>
      <c r="KTW50" s="1520"/>
      <c r="KTX50" s="2681"/>
      <c r="KTY50" s="1520"/>
      <c r="KTZ50" s="2681"/>
      <c r="KUA50" s="1520"/>
      <c r="KUB50" s="2681"/>
      <c r="KUC50" s="1520"/>
      <c r="KUD50" s="2681"/>
      <c r="KUE50" s="1520"/>
      <c r="KUF50" s="2681"/>
      <c r="KUG50" s="1520"/>
      <c r="KUH50" s="2681"/>
      <c r="KUI50" s="1520"/>
      <c r="KUJ50" s="2681"/>
      <c r="KUK50" s="1520"/>
      <c r="KUL50" s="2681"/>
      <c r="KUM50" s="1520"/>
      <c r="KUN50" s="2681"/>
      <c r="KUO50" s="1520"/>
      <c r="KUP50" s="2681"/>
      <c r="KUQ50" s="1520"/>
      <c r="KUR50" s="2681"/>
      <c r="KUS50" s="1520"/>
      <c r="KUT50" s="2681"/>
      <c r="KUU50" s="1520"/>
      <c r="KUV50" s="2681"/>
      <c r="KUW50" s="1520"/>
      <c r="KUX50" s="2681"/>
      <c r="KUY50" s="1520"/>
      <c r="KUZ50" s="2681"/>
      <c r="KVA50" s="1520"/>
      <c r="KVB50" s="2681"/>
      <c r="KVC50" s="1520"/>
      <c r="KVD50" s="2681"/>
      <c r="KVE50" s="1520"/>
      <c r="KVF50" s="2681"/>
      <c r="KVG50" s="1520"/>
      <c r="KVH50" s="2681"/>
      <c r="KVI50" s="1520"/>
      <c r="KVJ50" s="2681"/>
      <c r="KVK50" s="1520"/>
      <c r="KVL50" s="2681"/>
      <c r="KVM50" s="1520"/>
      <c r="KVN50" s="2681"/>
      <c r="KVO50" s="1520"/>
      <c r="KVP50" s="2681"/>
      <c r="KVQ50" s="1520"/>
      <c r="KVR50" s="2681"/>
      <c r="KVS50" s="1520"/>
      <c r="KVT50" s="2681"/>
      <c r="KVU50" s="1520"/>
      <c r="KVV50" s="2681"/>
      <c r="KVW50" s="1520"/>
      <c r="KVX50" s="2681"/>
      <c r="KVY50" s="1520"/>
      <c r="KVZ50" s="2681"/>
      <c r="KWA50" s="1520"/>
      <c r="KWB50" s="2681"/>
      <c r="KWC50" s="1520"/>
      <c r="KWD50" s="2681"/>
      <c r="KWE50" s="1520"/>
      <c r="KWF50" s="2681"/>
      <c r="KWG50" s="1520"/>
      <c r="KWH50" s="2681"/>
      <c r="KWI50" s="1520"/>
      <c r="KWJ50" s="2681"/>
      <c r="KWK50" s="1520"/>
      <c r="KWL50" s="2681"/>
      <c r="KWM50" s="1520"/>
      <c r="KWN50" s="2681"/>
      <c r="KWO50" s="1520"/>
      <c r="KWP50" s="2681"/>
      <c r="KWQ50" s="1520"/>
      <c r="KWR50" s="2681"/>
      <c r="KWS50" s="1520"/>
      <c r="KWT50" s="2681"/>
      <c r="KWU50" s="1520"/>
      <c r="KWV50" s="2681"/>
      <c r="KWW50" s="1520"/>
      <c r="KWX50" s="2681"/>
      <c r="KWY50" s="1520"/>
      <c r="KWZ50" s="2681"/>
      <c r="KXA50" s="1520"/>
      <c r="KXB50" s="2681"/>
      <c r="KXC50" s="1520"/>
      <c r="KXD50" s="2681"/>
      <c r="KXE50" s="1520"/>
      <c r="KXF50" s="2681"/>
      <c r="KXG50" s="1520"/>
      <c r="KXH50" s="2681"/>
      <c r="KXI50" s="1520"/>
      <c r="KXJ50" s="2681"/>
      <c r="KXK50" s="1520"/>
      <c r="KXL50" s="2681"/>
      <c r="KXM50" s="1520"/>
      <c r="KXN50" s="2681"/>
      <c r="KXO50" s="1520"/>
      <c r="KXP50" s="2681"/>
      <c r="KXQ50" s="1520"/>
      <c r="KXR50" s="2681"/>
      <c r="KXS50" s="1520"/>
      <c r="KXT50" s="2681"/>
      <c r="KXU50" s="1520"/>
      <c r="KXV50" s="2681"/>
      <c r="KXW50" s="1520"/>
      <c r="KXX50" s="2681"/>
      <c r="KXY50" s="1520"/>
      <c r="KXZ50" s="2681"/>
      <c r="KYA50" s="1520"/>
      <c r="KYB50" s="2681"/>
      <c r="KYC50" s="1520"/>
      <c r="KYD50" s="2681"/>
      <c r="KYE50" s="1520"/>
      <c r="KYF50" s="2681"/>
      <c r="KYG50" s="1520"/>
      <c r="KYH50" s="2681"/>
      <c r="KYI50" s="1520"/>
      <c r="KYJ50" s="2681"/>
      <c r="KYK50" s="1520"/>
      <c r="KYL50" s="2681"/>
      <c r="KYM50" s="1520"/>
      <c r="KYN50" s="2681"/>
      <c r="KYO50" s="1520"/>
      <c r="KYP50" s="2681"/>
      <c r="KYQ50" s="1520"/>
      <c r="KYR50" s="2681"/>
      <c r="KYS50" s="1520"/>
      <c r="KYT50" s="2681"/>
      <c r="KYU50" s="1520"/>
      <c r="KYV50" s="2681"/>
      <c r="KYW50" s="1520"/>
      <c r="KYX50" s="2681"/>
      <c r="KYY50" s="1520"/>
      <c r="KYZ50" s="2681"/>
      <c r="KZA50" s="1520"/>
      <c r="KZB50" s="2681"/>
      <c r="KZC50" s="1520"/>
      <c r="KZD50" s="2681"/>
      <c r="KZE50" s="1520"/>
      <c r="KZF50" s="2681"/>
      <c r="KZG50" s="1520"/>
      <c r="KZH50" s="2681"/>
      <c r="KZI50" s="1520"/>
      <c r="KZJ50" s="2681"/>
      <c r="KZK50" s="1520"/>
      <c r="KZL50" s="2681"/>
      <c r="KZM50" s="1520"/>
      <c r="KZN50" s="2681"/>
      <c r="KZO50" s="1520"/>
      <c r="KZP50" s="2681"/>
      <c r="KZQ50" s="1520"/>
      <c r="KZR50" s="2681"/>
      <c r="KZS50" s="1520"/>
      <c r="KZT50" s="2681"/>
      <c r="KZU50" s="1520"/>
      <c r="KZV50" s="2681"/>
      <c r="KZW50" s="1520"/>
      <c r="KZX50" s="2681"/>
      <c r="KZY50" s="1520"/>
      <c r="KZZ50" s="2681"/>
      <c r="LAA50" s="1520"/>
      <c r="LAB50" s="2681"/>
      <c r="LAC50" s="1520"/>
      <c r="LAD50" s="2681"/>
      <c r="LAE50" s="1520"/>
      <c r="LAF50" s="2681"/>
      <c r="LAG50" s="1520"/>
      <c r="LAH50" s="2681"/>
      <c r="LAI50" s="1520"/>
      <c r="LAJ50" s="2681"/>
      <c r="LAK50" s="1520"/>
      <c r="LAL50" s="2681"/>
      <c r="LAM50" s="1520"/>
      <c r="LAN50" s="2681"/>
      <c r="LAO50" s="1520"/>
      <c r="LAP50" s="2681"/>
      <c r="LAQ50" s="1520"/>
      <c r="LAR50" s="2681"/>
      <c r="LAS50" s="1520"/>
      <c r="LAT50" s="2681"/>
      <c r="LAU50" s="1520"/>
      <c r="LAV50" s="2681"/>
      <c r="LAW50" s="1520"/>
      <c r="LAX50" s="2681"/>
      <c r="LAY50" s="1520"/>
      <c r="LAZ50" s="2681"/>
      <c r="LBA50" s="1520"/>
      <c r="LBB50" s="2681"/>
      <c r="LBC50" s="1520"/>
      <c r="LBD50" s="2681"/>
      <c r="LBE50" s="1520"/>
      <c r="LBF50" s="2681"/>
      <c r="LBG50" s="1520"/>
      <c r="LBH50" s="2681"/>
      <c r="LBI50" s="1520"/>
      <c r="LBJ50" s="2681"/>
      <c r="LBK50" s="1520"/>
      <c r="LBL50" s="2681"/>
      <c r="LBM50" s="1520"/>
      <c r="LBN50" s="2681"/>
      <c r="LBO50" s="1520"/>
      <c r="LBP50" s="2681"/>
      <c r="LBQ50" s="1520"/>
      <c r="LBR50" s="2681"/>
      <c r="LBS50" s="1520"/>
      <c r="LBT50" s="2681"/>
      <c r="LBU50" s="1520"/>
      <c r="LBV50" s="2681"/>
      <c r="LBW50" s="1520"/>
      <c r="LBX50" s="2681"/>
      <c r="LBY50" s="1520"/>
      <c r="LBZ50" s="2681"/>
      <c r="LCA50" s="1520"/>
      <c r="LCB50" s="2681"/>
      <c r="LCC50" s="1520"/>
      <c r="LCD50" s="2681"/>
      <c r="LCE50" s="1520"/>
      <c r="LCF50" s="2681"/>
      <c r="LCG50" s="1520"/>
      <c r="LCH50" s="2681"/>
      <c r="LCI50" s="1520"/>
      <c r="LCJ50" s="2681"/>
      <c r="LCK50" s="1520"/>
      <c r="LCL50" s="2681"/>
      <c r="LCM50" s="1520"/>
      <c r="LCN50" s="2681"/>
      <c r="LCO50" s="1520"/>
      <c r="LCP50" s="2681"/>
      <c r="LCQ50" s="1520"/>
      <c r="LCR50" s="2681"/>
      <c r="LCS50" s="1520"/>
      <c r="LCT50" s="2681"/>
      <c r="LCU50" s="1520"/>
      <c r="LCV50" s="2681"/>
      <c r="LCW50" s="1520"/>
      <c r="LCX50" s="2681"/>
      <c r="LCY50" s="1520"/>
      <c r="LCZ50" s="2681"/>
      <c r="LDA50" s="1520"/>
      <c r="LDB50" s="2681"/>
      <c r="LDC50" s="1520"/>
      <c r="LDD50" s="2681"/>
      <c r="LDE50" s="1520"/>
      <c r="LDF50" s="2681"/>
      <c r="LDG50" s="1520"/>
      <c r="LDH50" s="2681"/>
      <c r="LDI50" s="1520"/>
      <c r="LDJ50" s="2681"/>
      <c r="LDK50" s="1520"/>
      <c r="LDL50" s="2681"/>
      <c r="LDM50" s="1520"/>
      <c r="LDN50" s="2681"/>
      <c r="LDO50" s="1520"/>
      <c r="LDP50" s="2681"/>
      <c r="LDQ50" s="1520"/>
      <c r="LDR50" s="2681"/>
      <c r="LDS50" s="1520"/>
      <c r="LDT50" s="2681"/>
      <c r="LDU50" s="1520"/>
      <c r="LDV50" s="2681"/>
      <c r="LDW50" s="1520"/>
      <c r="LDX50" s="2681"/>
      <c r="LDY50" s="1520"/>
      <c r="LDZ50" s="2681"/>
      <c r="LEA50" s="1520"/>
      <c r="LEB50" s="2681"/>
      <c r="LEC50" s="1520"/>
      <c r="LED50" s="2681"/>
      <c r="LEE50" s="1520"/>
      <c r="LEF50" s="2681"/>
      <c r="LEG50" s="1520"/>
      <c r="LEH50" s="2681"/>
      <c r="LEI50" s="1520"/>
      <c r="LEJ50" s="2681"/>
      <c r="LEK50" s="1520"/>
      <c r="LEL50" s="2681"/>
      <c r="LEM50" s="1520"/>
      <c r="LEN50" s="2681"/>
      <c r="LEO50" s="1520"/>
      <c r="LEP50" s="2681"/>
      <c r="LEQ50" s="1520"/>
      <c r="LER50" s="2681"/>
      <c r="LES50" s="1520"/>
      <c r="LET50" s="2681"/>
      <c r="LEU50" s="1520"/>
      <c r="LEV50" s="2681"/>
      <c r="LEW50" s="1520"/>
      <c r="LEX50" s="2681"/>
      <c r="LEY50" s="1520"/>
      <c r="LEZ50" s="2681"/>
      <c r="LFA50" s="1520"/>
      <c r="LFB50" s="2681"/>
      <c r="LFC50" s="1520"/>
      <c r="LFD50" s="2681"/>
      <c r="LFE50" s="1520"/>
      <c r="LFF50" s="2681"/>
      <c r="LFG50" s="1520"/>
      <c r="LFH50" s="2681"/>
      <c r="LFI50" s="1520"/>
      <c r="LFJ50" s="2681"/>
      <c r="LFK50" s="1520"/>
      <c r="LFL50" s="2681"/>
      <c r="LFM50" s="1520"/>
      <c r="LFN50" s="2681"/>
      <c r="LFO50" s="1520"/>
      <c r="LFP50" s="2681"/>
      <c r="LFQ50" s="1520"/>
      <c r="LFR50" s="2681"/>
      <c r="LFS50" s="1520"/>
      <c r="LFT50" s="2681"/>
      <c r="LFU50" s="1520"/>
      <c r="LFV50" s="2681"/>
      <c r="LFW50" s="1520"/>
      <c r="LFX50" s="2681"/>
      <c r="LFY50" s="1520"/>
      <c r="LFZ50" s="2681"/>
      <c r="LGA50" s="1520"/>
      <c r="LGB50" s="2681"/>
      <c r="LGC50" s="1520"/>
      <c r="LGD50" s="2681"/>
      <c r="LGE50" s="1520"/>
      <c r="LGF50" s="2681"/>
      <c r="LGG50" s="1520"/>
      <c r="LGH50" s="2681"/>
      <c r="LGI50" s="1520"/>
      <c r="LGJ50" s="2681"/>
      <c r="LGK50" s="1520"/>
      <c r="LGL50" s="2681"/>
      <c r="LGM50" s="1520"/>
      <c r="LGN50" s="2681"/>
      <c r="LGO50" s="1520"/>
      <c r="LGP50" s="2681"/>
      <c r="LGQ50" s="1520"/>
      <c r="LGR50" s="2681"/>
      <c r="LGS50" s="1520"/>
      <c r="LGT50" s="2681"/>
      <c r="LGU50" s="1520"/>
      <c r="LGV50" s="2681"/>
      <c r="LGW50" s="1520"/>
      <c r="LGX50" s="2681"/>
      <c r="LGY50" s="1520"/>
      <c r="LGZ50" s="2681"/>
      <c r="LHA50" s="1520"/>
      <c r="LHB50" s="2681"/>
      <c r="LHC50" s="1520"/>
      <c r="LHD50" s="2681"/>
      <c r="LHE50" s="1520"/>
      <c r="LHF50" s="2681"/>
      <c r="LHG50" s="1520"/>
      <c r="LHH50" s="2681"/>
      <c r="LHI50" s="1520"/>
      <c r="LHJ50" s="2681"/>
      <c r="LHK50" s="1520"/>
      <c r="LHL50" s="2681"/>
      <c r="LHM50" s="1520"/>
      <c r="LHN50" s="2681"/>
      <c r="LHO50" s="1520"/>
      <c r="LHP50" s="2681"/>
      <c r="LHQ50" s="1520"/>
      <c r="LHR50" s="2681"/>
      <c r="LHS50" s="1520"/>
      <c r="LHT50" s="2681"/>
      <c r="LHU50" s="1520"/>
      <c r="LHV50" s="2681"/>
      <c r="LHW50" s="1520"/>
      <c r="LHX50" s="2681"/>
      <c r="LHY50" s="1520"/>
      <c r="LHZ50" s="2681"/>
      <c r="LIA50" s="1520"/>
      <c r="LIB50" s="2681"/>
      <c r="LIC50" s="1520"/>
      <c r="LID50" s="2681"/>
      <c r="LIE50" s="1520"/>
      <c r="LIF50" s="2681"/>
      <c r="LIG50" s="1520"/>
      <c r="LIH50" s="2681"/>
      <c r="LII50" s="1520"/>
      <c r="LIJ50" s="2681"/>
      <c r="LIK50" s="1520"/>
      <c r="LIL50" s="2681"/>
      <c r="LIM50" s="1520"/>
      <c r="LIN50" s="2681"/>
      <c r="LIO50" s="1520"/>
      <c r="LIP50" s="2681"/>
      <c r="LIQ50" s="1520"/>
      <c r="LIR50" s="2681"/>
      <c r="LIS50" s="1520"/>
      <c r="LIT50" s="2681"/>
      <c r="LIU50" s="1520"/>
      <c r="LIV50" s="2681"/>
      <c r="LIW50" s="1520"/>
      <c r="LIX50" s="2681"/>
      <c r="LIY50" s="1520"/>
      <c r="LIZ50" s="2681"/>
      <c r="LJA50" s="1520"/>
      <c r="LJB50" s="2681"/>
      <c r="LJC50" s="1520"/>
      <c r="LJD50" s="2681"/>
      <c r="LJE50" s="1520"/>
      <c r="LJF50" s="2681"/>
      <c r="LJG50" s="1520"/>
      <c r="LJH50" s="2681"/>
      <c r="LJI50" s="1520"/>
      <c r="LJJ50" s="2681"/>
      <c r="LJK50" s="1520"/>
      <c r="LJL50" s="2681"/>
      <c r="LJM50" s="1520"/>
      <c r="LJN50" s="2681"/>
      <c r="LJO50" s="1520"/>
      <c r="LJP50" s="2681"/>
      <c r="LJQ50" s="1520"/>
      <c r="LJR50" s="2681"/>
      <c r="LJS50" s="1520"/>
      <c r="LJT50" s="2681"/>
      <c r="LJU50" s="1520"/>
      <c r="LJV50" s="2681"/>
      <c r="LJW50" s="1520"/>
      <c r="LJX50" s="2681"/>
      <c r="LJY50" s="1520"/>
      <c r="LJZ50" s="2681"/>
      <c r="LKA50" s="1520"/>
      <c r="LKB50" s="2681"/>
      <c r="LKC50" s="1520"/>
      <c r="LKD50" s="2681"/>
      <c r="LKE50" s="1520"/>
      <c r="LKF50" s="2681"/>
      <c r="LKG50" s="1520"/>
      <c r="LKH50" s="2681"/>
      <c r="LKI50" s="1520"/>
      <c r="LKJ50" s="2681"/>
      <c r="LKK50" s="1520"/>
      <c r="LKL50" s="2681"/>
      <c r="LKM50" s="1520"/>
      <c r="LKN50" s="2681"/>
      <c r="LKO50" s="1520"/>
      <c r="LKP50" s="2681"/>
      <c r="LKQ50" s="1520"/>
      <c r="LKR50" s="2681"/>
      <c r="LKS50" s="1520"/>
      <c r="LKT50" s="2681"/>
      <c r="LKU50" s="1520"/>
      <c r="LKV50" s="2681"/>
      <c r="LKW50" s="1520"/>
      <c r="LKX50" s="2681"/>
      <c r="LKY50" s="1520"/>
      <c r="LKZ50" s="2681"/>
      <c r="LLA50" s="1520"/>
      <c r="LLB50" s="2681"/>
      <c r="LLC50" s="1520"/>
      <c r="LLD50" s="2681"/>
      <c r="LLE50" s="1520"/>
      <c r="LLF50" s="2681"/>
      <c r="LLG50" s="1520"/>
      <c r="LLH50" s="2681"/>
      <c r="LLI50" s="1520"/>
      <c r="LLJ50" s="2681"/>
      <c r="LLK50" s="1520"/>
      <c r="LLL50" s="2681"/>
      <c r="LLM50" s="1520"/>
      <c r="LLN50" s="2681"/>
      <c r="LLO50" s="1520"/>
      <c r="LLP50" s="2681"/>
      <c r="LLQ50" s="1520"/>
      <c r="LLR50" s="2681"/>
      <c r="LLS50" s="1520"/>
      <c r="LLT50" s="2681"/>
      <c r="LLU50" s="1520"/>
      <c r="LLV50" s="2681"/>
      <c r="LLW50" s="1520"/>
      <c r="LLX50" s="2681"/>
      <c r="LLY50" s="1520"/>
      <c r="LLZ50" s="2681"/>
      <c r="LMA50" s="1520"/>
      <c r="LMB50" s="2681"/>
      <c r="LMC50" s="1520"/>
      <c r="LMD50" s="2681"/>
      <c r="LME50" s="1520"/>
      <c r="LMF50" s="2681"/>
      <c r="LMG50" s="1520"/>
      <c r="LMH50" s="2681"/>
      <c r="LMI50" s="1520"/>
      <c r="LMJ50" s="2681"/>
      <c r="LMK50" s="1520"/>
      <c r="LML50" s="2681"/>
      <c r="LMM50" s="1520"/>
      <c r="LMN50" s="2681"/>
      <c r="LMO50" s="1520"/>
      <c r="LMP50" s="2681"/>
      <c r="LMQ50" s="1520"/>
      <c r="LMR50" s="2681"/>
      <c r="LMS50" s="1520"/>
      <c r="LMT50" s="2681"/>
      <c r="LMU50" s="1520"/>
      <c r="LMV50" s="2681"/>
      <c r="LMW50" s="1520"/>
      <c r="LMX50" s="2681"/>
      <c r="LMY50" s="1520"/>
      <c r="LMZ50" s="2681"/>
      <c r="LNA50" s="1520"/>
      <c r="LNB50" s="2681"/>
      <c r="LNC50" s="1520"/>
      <c r="LND50" s="2681"/>
      <c r="LNE50" s="1520"/>
      <c r="LNF50" s="2681"/>
      <c r="LNG50" s="1520"/>
      <c r="LNH50" s="2681"/>
      <c r="LNI50" s="1520"/>
      <c r="LNJ50" s="2681"/>
      <c r="LNK50" s="1520"/>
      <c r="LNL50" s="2681"/>
      <c r="LNM50" s="1520"/>
      <c r="LNN50" s="2681"/>
      <c r="LNO50" s="1520"/>
      <c r="LNP50" s="2681"/>
      <c r="LNQ50" s="1520"/>
      <c r="LNR50" s="2681"/>
      <c r="LNS50" s="1520"/>
      <c r="LNT50" s="2681"/>
      <c r="LNU50" s="1520"/>
      <c r="LNV50" s="2681"/>
      <c r="LNW50" s="1520"/>
      <c r="LNX50" s="2681"/>
      <c r="LNY50" s="1520"/>
      <c r="LNZ50" s="2681"/>
      <c r="LOA50" s="1520"/>
      <c r="LOB50" s="2681"/>
      <c r="LOC50" s="1520"/>
      <c r="LOD50" s="2681"/>
      <c r="LOE50" s="1520"/>
      <c r="LOF50" s="2681"/>
      <c r="LOG50" s="1520"/>
      <c r="LOH50" s="2681"/>
      <c r="LOI50" s="1520"/>
      <c r="LOJ50" s="2681"/>
      <c r="LOK50" s="1520"/>
      <c r="LOL50" s="2681"/>
      <c r="LOM50" s="1520"/>
      <c r="LON50" s="2681"/>
      <c r="LOO50" s="1520"/>
      <c r="LOP50" s="2681"/>
      <c r="LOQ50" s="1520"/>
      <c r="LOR50" s="2681"/>
      <c r="LOS50" s="1520"/>
      <c r="LOT50" s="2681"/>
      <c r="LOU50" s="1520"/>
      <c r="LOV50" s="2681"/>
      <c r="LOW50" s="1520"/>
      <c r="LOX50" s="2681"/>
      <c r="LOY50" s="1520"/>
      <c r="LOZ50" s="2681"/>
      <c r="LPA50" s="1520"/>
      <c r="LPB50" s="2681"/>
      <c r="LPC50" s="1520"/>
      <c r="LPD50" s="2681"/>
      <c r="LPE50" s="1520"/>
      <c r="LPF50" s="2681"/>
      <c r="LPG50" s="1520"/>
      <c r="LPH50" s="2681"/>
      <c r="LPI50" s="1520"/>
      <c r="LPJ50" s="2681"/>
      <c r="LPK50" s="1520"/>
      <c r="LPL50" s="2681"/>
      <c r="LPM50" s="1520"/>
      <c r="LPN50" s="2681"/>
      <c r="LPO50" s="1520"/>
      <c r="LPP50" s="2681"/>
      <c r="LPQ50" s="1520"/>
      <c r="LPR50" s="2681"/>
      <c r="LPS50" s="1520"/>
      <c r="LPT50" s="2681"/>
      <c r="LPU50" s="1520"/>
      <c r="LPV50" s="2681"/>
      <c r="LPW50" s="1520"/>
      <c r="LPX50" s="2681"/>
      <c r="LPY50" s="1520"/>
      <c r="LPZ50" s="2681"/>
      <c r="LQA50" s="1520"/>
      <c r="LQB50" s="2681"/>
      <c r="LQC50" s="1520"/>
      <c r="LQD50" s="2681"/>
      <c r="LQE50" s="1520"/>
      <c r="LQF50" s="2681"/>
      <c r="LQG50" s="1520"/>
      <c r="LQH50" s="2681"/>
      <c r="LQI50" s="1520"/>
      <c r="LQJ50" s="2681"/>
      <c r="LQK50" s="1520"/>
      <c r="LQL50" s="2681"/>
      <c r="LQM50" s="1520"/>
      <c r="LQN50" s="2681"/>
      <c r="LQO50" s="1520"/>
      <c r="LQP50" s="2681"/>
      <c r="LQQ50" s="1520"/>
      <c r="LQR50" s="2681"/>
      <c r="LQS50" s="1520"/>
      <c r="LQT50" s="2681"/>
      <c r="LQU50" s="1520"/>
      <c r="LQV50" s="2681"/>
      <c r="LQW50" s="1520"/>
      <c r="LQX50" s="2681"/>
      <c r="LQY50" s="1520"/>
      <c r="LQZ50" s="2681"/>
      <c r="LRA50" s="1520"/>
      <c r="LRB50" s="2681"/>
      <c r="LRC50" s="1520"/>
      <c r="LRD50" s="2681"/>
      <c r="LRE50" s="1520"/>
      <c r="LRF50" s="2681"/>
      <c r="LRG50" s="1520"/>
      <c r="LRH50" s="2681"/>
      <c r="LRI50" s="1520"/>
      <c r="LRJ50" s="2681"/>
      <c r="LRK50" s="1520"/>
      <c r="LRL50" s="2681"/>
      <c r="LRM50" s="1520"/>
      <c r="LRN50" s="2681"/>
      <c r="LRO50" s="1520"/>
      <c r="LRP50" s="2681"/>
      <c r="LRQ50" s="1520"/>
      <c r="LRR50" s="2681"/>
      <c r="LRS50" s="1520"/>
      <c r="LRT50" s="2681"/>
      <c r="LRU50" s="1520"/>
      <c r="LRV50" s="2681"/>
      <c r="LRW50" s="1520"/>
      <c r="LRX50" s="2681"/>
      <c r="LRY50" s="1520"/>
      <c r="LRZ50" s="2681"/>
      <c r="LSA50" s="1520"/>
      <c r="LSB50" s="2681"/>
      <c r="LSC50" s="1520"/>
      <c r="LSD50" s="2681"/>
      <c r="LSE50" s="1520"/>
      <c r="LSF50" s="2681"/>
      <c r="LSG50" s="1520"/>
      <c r="LSH50" s="2681"/>
      <c r="LSI50" s="1520"/>
      <c r="LSJ50" s="2681"/>
      <c r="LSK50" s="1520"/>
      <c r="LSL50" s="2681"/>
      <c r="LSM50" s="1520"/>
      <c r="LSN50" s="2681"/>
      <c r="LSO50" s="1520"/>
      <c r="LSP50" s="2681"/>
      <c r="LSQ50" s="1520"/>
      <c r="LSR50" s="2681"/>
      <c r="LSS50" s="1520"/>
      <c r="LST50" s="2681"/>
      <c r="LSU50" s="1520"/>
      <c r="LSV50" s="2681"/>
      <c r="LSW50" s="1520"/>
      <c r="LSX50" s="2681"/>
      <c r="LSY50" s="1520"/>
      <c r="LSZ50" s="2681"/>
      <c r="LTA50" s="1520"/>
      <c r="LTB50" s="2681"/>
      <c r="LTC50" s="1520"/>
      <c r="LTD50" s="2681"/>
      <c r="LTE50" s="1520"/>
      <c r="LTF50" s="2681"/>
      <c r="LTG50" s="1520"/>
      <c r="LTH50" s="2681"/>
      <c r="LTI50" s="1520"/>
      <c r="LTJ50" s="2681"/>
      <c r="LTK50" s="1520"/>
      <c r="LTL50" s="2681"/>
      <c r="LTM50" s="1520"/>
      <c r="LTN50" s="2681"/>
      <c r="LTO50" s="1520"/>
      <c r="LTP50" s="2681"/>
      <c r="LTQ50" s="1520"/>
      <c r="LTR50" s="2681"/>
      <c r="LTS50" s="1520"/>
      <c r="LTT50" s="2681"/>
      <c r="LTU50" s="1520"/>
      <c r="LTV50" s="2681"/>
      <c r="LTW50" s="1520"/>
      <c r="LTX50" s="2681"/>
      <c r="LTY50" s="1520"/>
      <c r="LTZ50" s="2681"/>
      <c r="LUA50" s="1520"/>
      <c r="LUB50" s="2681"/>
      <c r="LUC50" s="1520"/>
      <c r="LUD50" s="2681"/>
      <c r="LUE50" s="1520"/>
      <c r="LUF50" s="2681"/>
      <c r="LUG50" s="1520"/>
      <c r="LUH50" s="2681"/>
      <c r="LUI50" s="1520"/>
      <c r="LUJ50" s="2681"/>
      <c r="LUK50" s="1520"/>
      <c r="LUL50" s="2681"/>
      <c r="LUM50" s="1520"/>
      <c r="LUN50" s="2681"/>
      <c r="LUO50" s="1520"/>
      <c r="LUP50" s="2681"/>
      <c r="LUQ50" s="1520"/>
      <c r="LUR50" s="2681"/>
      <c r="LUS50" s="1520"/>
      <c r="LUT50" s="2681"/>
      <c r="LUU50" s="1520"/>
      <c r="LUV50" s="2681"/>
      <c r="LUW50" s="1520"/>
      <c r="LUX50" s="2681"/>
      <c r="LUY50" s="1520"/>
      <c r="LUZ50" s="2681"/>
      <c r="LVA50" s="1520"/>
      <c r="LVB50" s="2681"/>
      <c r="LVC50" s="1520"/>
      <c r="LVD50" s="2681"/>
      <c r="LVE50" s="1520"/>
      <c r="LVF50" s="2681"/>
      <c r="LVG50" s="1520"/>
      <c r="LVH50" s="2681"/>
      <c r="LVI50" s="1520"/>
      <c r="LVJ50" s="2681"/>
      <c r="LVK50" s="1520"/>
      <c r="LVL50" s="2681"/>
      <c r="LVM50" s="1520"/>
      <c r="LVN50" s="2681"/>
      <c r="LVO50" s="1520"/>
      <c r="LVP50" s="2681"/>
      <c r="LVQ50" s="1520"/>
      <c r="LVR50" s="2681"/>
      <c r="LVS50" s="1520"/>
      <c r="LVT50" s="2681"/>
      <c r="LVU50" s="1520"/>
      <c r="LVV50" s="2681"/>
      <c r="LVW50" s="1520"/>
      <c r="LVX50" s="2681"/>
      <c r="LVY50" s="1520"/>
      <c r="LVZ50" s="2681"/>
      <c r="LWA50" s="1520"/>
      <c r="LWB50" s="2681"/>
      <c r="LWC50" s="1520"/>
      <c r="LWD50" s="2681"/>
      <c r="LWE50" s="1520"/>
      <c r="LWF50" s="2681"/>
      <c r="LWG50" s="1520"/>
      <c r="LWH50" s="2681"/>
      <c r="LWI50" s="1520"/>
      <c r="LWJ50" s="2681"/>
      <c r="LWK50" s="1520"/>
      <c r="LWL50" s="2681"/>
      <c r="LWM50" s="1520"/>
      <c r="LWN50" s="2681"/>
      <c r="LWO50" s="1520"/>
      <c r="LWP50" s="2681"/>
      <c r="LWQ50" s="1520"/>
      <c r="LWR50" s="2681"/>
      <c r="LWS50" s="1520"/>
      <c r="LWT50" s="2681"/>
      <c r="LWU50" s="1520"/>
      <c r="LWV50" s="2681"/>
      <c r="LWW50" s="1520"/>
      <c r="LWX50" s="2681"/>
      <c r="LWY50" s="1520"/>
      <c r="LWZ50" s="2681"/>
      <c r="LXA50" s="1520"/>
      <c r="LXB50" s="2681"/>
      <c r="LXC50" s="1520"/>
      <c r="LXD50" s="2681"/>
      <c r="LXE50" s="1520"/>
      <c r="LXF50" s="2681"/>
      <c r="LXG50" s="1520"/>
      <c r="LXH50" s="2681"/>
      <c r="LXI50" s="1520"/>
      <c r="LXJ50" s="2681"/>
      <c r="LXK50" s="1520"/>
      <c r="LXL50" s="2681"/>
      <c r="LXM50" s="1520"/>
      <c r="LXN50" s="2681"/>
      <c r="LXO50" s="1520"/>
      <c r="LXP50" s="2681"/>
      <c r="LXQ50" s="1520"/>
      <c r="LXR50" s="2681"/>
      <c r="LXS50" s="1520"/>
      <c r="LXT50" s="2681"/>
      <c r="LXU50" s="1520"/>
      <c r="LXV50" s="2681"/>
      <c r="LXW50" s="1520"/>
      <c r="LXX50" s="2681"/>
      <c r="LXY50" s="1520"/>
      <c r="LXZ50" s="2681"/>
      <c r="LYA50" s="1520"/>
      <c r="LYB50" s="2681"/>
      <c r="LYC50" s="1520"/>
      <c r="LYD50" s="2681"/>
      <c r="LYE50" s="1520"/>
      <c r="LYF50" s="2681"/>
      <c r="LYG50" s="1520"/>
      <c r="LYH50" s="2681"/>
      <c r="LYI50" s="1520"/>
      <c r="LYJ50" s="2681"/>
      <c r="LYK50" s="1520"/>
      <c r="LYL50" s="2681"/>
      <c r="LYM50" s="1520"/>
      <c r="LYN50" s="2681"/>
      <c r="LYO50" s="1520"/>
      <c r="LYP50" s="2681"/>
      <c r="LYQ50" s="1520"/>
      <c r="LYR50" s="2681"/>
      <c r="LYS50" s="1520"/>
      <c r="LYT50" s="2681"/>
      <c r="LYU50" s="1520"/>
      <c r="LYV50" s="2681"/>
      <c r="LYW50" s="1520"/>
      <c r="LYX50" s="2681"/>
      <c r="LYY50" s="1520"/>
      <c r="LYZ50" s="2681"/>
      <c r="LZA50" s="1520"/>
      <c r="LZB50" s="2681"/>
      <c r="LZC50" s="1520"/>
      <c r="LZD50" s="2681"/>
      <c r="LZE50" s="1520"/>
      <c r="LZF50" s="2681"/>
      <c r="LZG50" s="1520"/>
      <c r="LZH50" s="2681"/>
      <c r="LZI50" s="1520"/>
      <c r="LZJ50" s="2681"/>
      <c r="LZK50" s="1520"/>
      <c r="LZL50" s="2681"/>
      <c r="LZM50" s="1520"/>
      <c r="LZN50" s="2681"/>
      <c r="LZO50" s="1520"/>
      <c r="LZP50" s="2681"/>
      <c r="LZQ50" s="1520"/>
      <c r="LZR50" s="2681"/>
      <c r="LZS50" s="1520"/>
      <c r="LZT50" s="2681"/>
      <c r="LZU50" s="1520"/>
      <c r="LZV50" s="2681"/>
      <c r="LZW50" s="1520"/>
      <c r="LZX50" s="2681"/>
      <c r="LZY50" s="1520"/>
      <c r="LZZ50" s="2681"/>
      <c r="MAA50" s="1520"/>
      <c r="MAB50" s="2681"/>
      <c r="MAC50" s="1520"/>
      <c r="MAD50" s="2681"/>
      <c r="MAE50" s="1520"/>
      <c r="MAF50" s="2681"/>
      <c r="MAG50" s="1520"/>
      <c r="MAH50" s="2681"/>
      <c r="MAI50" s="1520"/>
      <c r="MAJ50" s="2681"/>
      <c r="MAK50" s="1520"/>
      <c r="MAL50" s="2681"/>
      <c r="MAM50" s="1520"/>
      <c r="MAN50" s="2681"/>
      <c r="MAO50" s="1520"/>
      <c r="MAP50" s="2681"/>
      <c r="MAQ50" s="1520"/>
      <c r="MAR50" s="2681"/>
      <c r="MAS50" s="1520"/>
      <c r="MAT50" s="2681"/>
      <c r="MAU50" s="1520"/>
      <c r="MAV50" s="2681"/>
      <c r="MAW50" s="1520"/>
      <c r="MAX50" s="2681"/>
      <c r="MAY50" s="1520"/>
      <c r="MAZ50" s="2681"/>
      <c r="MBA50" s="1520"/>
      <c r="MBB50" s="2681"/>
      <c r="MBC50" s="1520"/>
      <c r="MBD50" s="2681"/>
      <c r="MBE50" s="1520"/>
      <c r="MBF50" s="2681"/>
      <c r="MBG50" s="1520"/>
      <c r="MBH50" s="2681"/>
      <c r="MBI50" s="1520"/>
      <c r="MBJ50" s="2681"/>
      <c r="MBK50" s="1520"/>
      <c r="MBL50" s="2681"/>
      <c r="MBM50" s="1520"/>
      <c r="MBN50" s="2681"/>
      <c r="MBO50" s="1520"/>
      <c r="MBP50" s="2681"/>
      <c r="MBQ50" s="1520"/>
      <c r="MBR50" s="2681"/>
      <c r="MBS50" s="1520"/>
      <c r="MBT50" s="2681"/>
      <c r="MBU50" s="1520"/>
      <c r="MBV50" s="2681"/>
      <c r="MBW50" s="1520"/>
      <c r="MBX50" s="2681"/>
      <c r="MBY50" s="1520"/>
      <c r="MBZ50" s="2681"/>
      <c r="MCA50" s="1520"/>
      <c r="MCB50" s="2681"/>
      <c r="MCC50" s="1520"/>
      <c r="MCD50" s="2681"/>
      <c r="MCE50" s="1520"/>
      <c r="MCF50" s="2681"/>
      <c r="MCG50" s="1520"/>
      <c r="MCH50" s="2681"/>
      <c r="MCI50" s="1520"/>
      <c r="MCJ50" s="2681"/>
      <c r="MCK50" s="1520"/>
      <c r="MCL50" s="2681"/>
      <c r="MCM50" s="1520"/>
      <c r="MCN50" s="2681"/>
      <c r="MCO50" s="1520"/>
      <c r="MCP50" s="2681"/>
      <c r="MCQ50" s="1520"/>
      <c r="MCR50" s="2681"/>
      <c r="MCS50" s="1520"/>
      <c r="MCT50" s="2681"/>
      <c r="MCU50" s="1520"/>
      <c r="MCV50" s="2681"/>
      <c r="MCW50" s="1520"/>
      <c r="MCX50" s="2681"/>
      <c r="MCY50" s="1520"/>
      <c r="MCZ50" s="2681"/>
      <c r="MDA50" s="1520"/>
      <c r="MDB50" s="2681"/>
      <c r="MDC50" s="1520"/>
      <c r="MDD50" s="2681"/>
      <c r="MDE50" s="1520"/>
      <c r="MDF50" s="2681"/>
      <c r="MDG50" s="1520"/>
      <c r="MDH50" s="2681"/>
      <c r="MDI50" s="1520"/>
      <c r="MDJ50" s="2681"/>
      <c r="MDK50" s="1520"/>
      <c r="MDL50" s="2681"/>
      <c r="MDM50" s="1520"/>
      <c r="MDN50" s="2681"/>
      <c r="MDO50" s="1520"/>
      <c r="MDP50" s="2681"/>
      <c r="MDQ50" s="1520"/>
      <c r="MDR50" s="2681"/>
      <c r="MDS50" s="1520"/>
      <c r="MDT50" s="2681"/>
      <c r="MDU50" s="1520"/>
      <c r="MDV50" s="2681"/>
      <c r="MDW50" s="1520"/>
      <c r="MDX50" s="2681"/>
      <c r="MDY50" s="1520"/>
      <c r="MDZ50" s="2681"/>
      <c r="MEA50" s="1520"/>
      <c r="MEB50" s="2681"/>
      <c r="MEC50" s="1520"/>
      <c r="MED50" s="2681"/>
      <c r="MEE50" s="1520"/>
      <c r="MEF50" s="2681"/>
      <c r="MEG50" s="1520"/>
      <c r="MEH50" s="2681"/>
      <c r="MEI50" s="1520"/>
      <c r="MEJ50" s="2681"/>
      <c r="MEK50" s="1520"/>
      <c r="MEL50" s="2681"/>
      <c r="MEM50" s="1520"/>
      <c r="MEN50" s="2681"/>
      <c r="MEO50" s="1520"/>
      <c r="MEP50" s="2681"/>
      <c r="MEQ50" s="1520"/>
      <c r="MER50" s="2681"/>
      <c r="MES50" s="1520"/>
      <c r="MET50" s="2681"/>
      <c r="MEU50" s="1520"/>
      <c r="MEV50" s="2681"/>
      <c r="MEW50" s="1520"/>
      <c r="MEX50" s="2681"/>
      <c r="MEY50" s="1520"/>
      <c r="MEZ50" s="2681"/>
      <c r="MFA50" s="1520"/>
      <c r="MFB50" s="2681"/>
      <c r="MFC50" s="1520"/>
      <c r="MFD50" s="2681"/>
      <c r="MFE50" s="1520"/>
      <c r="MFF50" s="2681"/>
      <c r="MFG50" s="1520"/>
      <c r="MFH50" s="2681"/>
      <c r="MFI50" s="1520"/>
      <c r="MFJ50" s="2681"/>
      <c r="MFK50" s="1520"/>
      <c r="MFL50" s="2681"/>
      <c r="MFM50" s="1520"/>
      <c r="MFN50" s="2681"/>
      <c r="MFO50" s="1520"/>
      <c r="MFP50" s="2681"/>
      <c r="MFQ50" s="1520"/>
      <c r="MFR50" s="2681"/>
      <c r="MFS50" s="1520"/>
      <c r="MFT50" s="2681"/>
      <c r="MFU50" s="1520"/>
      <c r="MFV50" s="2681"/>
      <c r="MFW50" s="1520"/>
      <c r="MFX50" s="2681"/>
      <c r="MFY50" s="1520"/>
      <c r="MFZ50" s="2681"/>
      <c r="MGA50" s="1520"/>
      <c r="MGB50" s="2681"/>
      <c r="MGC50" s="1520"/>
      <c r="MGD50" s="2681"/>
      <c r="MGE50" s="1520"/>
      <c r="MGF50" s="2681"/>
      <c r="MGG50" s="1520"/>
      <c r="MGH50" s="2681"/>
      <c r="MGI50" s="1520"/>
      <c r="MGJ50" s="2681"/>
      <c r="MGK50" s="1520"/>
      <c r="MGL50" s="2681"/>
      <c r="MGM50" s="1520"/>
      <c r="MGN50" s="2681"/>
      <c r="MGO50" s="1520"/>
      <c r="MGP50" s="2681"/>
      <c r="MGQ50" s="1520"/>
      <c r="MGR50" s="2681"/>
      <c r="MGS50" s="1520"/>
      <c r="MGT50" s="2681"/>
      <c r="MGU50" s="1520"/>
      <c r="MGV50" s="2681"/>
      <c r="MGW50" s="1520"/>
      <c r="MGX50" s="2681"/>
      <c r="MGY50" s="1520"/>
      <c r="MGZ50" s="2681"/>
      <c r="MHA50" s="1520"/>
      <c r="MHB50" s="2681"/>
      <c r="MHC50" s="1520"/>
      <c r="MHD50" s="2681"/>
      <c r="MHE50" s="1520"/>
      <c r="MHF50" s="2681"/>
      <c r="MHG50" s="1520"/>
      <c r="MHH50" s="2681"/>
      <c r="MHI50" s="1520"/>
      <c r="MHJ50" s="2681"/>
      <c r="MHK50" s="1520"/>
      <c r="MHL50" s="2681"/>
      <c r="MHM50" s="1520"/>
      <c r="MHN50" s="2681"/>
      <c r="MHO50" s="1520"/>
      <c r="MHP50" s="2681"/>
      <c r="MHQ50" s="1520"/>
      <c r="MHR50" s="2681"/>
      <c r="MHS50" s="1520"/>
      <c r="MHT50" s="2681"/>
      <c r="MHU50" s="1520"/>
      <c r="MHV50" s="2681"/>
      <c r="MHW50" s="1520"/>
      <c r="MHX50" s="2681"/>
      <c r="MHY50" s="1520"/>
      <c r="MHZ50" s="2681"/>
      <c r="MIA50" s="1520"/>
      <c r="MIB50" s="2681"/>
      <c r="MIC50" s="1520"/>
      <c r="MID50" s="2681"/>
      <c r="MIE50" s="1520"/>
      <c r="MIF50" s="2681"/>
      <c r="MIG50" s="1520"/>
      <c r="MIH50" s="2681"/>
      <c r="MII50" s="1520"/>
      <c r="MIJ50" s="2681"/>
      <c r="MIK50" s="1520"/>
      <c r="MIL50" s="2681"/>
      <c r="MIM50" s="1520"/>
      <c r="MIN50" s="2681"/>
      <c r="MIO50" s="1520"/>
      <c r="MIP50" s="2681"/>
      <c r="MIQ50" s="1520"/>
      <c r="MIR50" s="2681"/>
      <c r="MIS50" s="1520"/>
      <c r="MIT50" s="2681"/>
      <c r="MIU50" s="1520"/>
      <c r="MIV50" s="2681"/>
      <c r="MIW50" s="1520"/>
      <c r="MIX50" s="2681"/>
      <c r="MIY50" s="1520"/>
      <c r="MIZ50" s="2681"/>
      <c r="MJA50" s="1520"/>
      <c r="MJB50" s="2681"/>
      <c r="MJC50" s="1520"/>
      <c r="MJD50" s="2681"/>
      <c r="MJE50" s="1520"/>
      <c r="MJF50" s="2681"/>
      <c r="MJG50" s="1520"/>
      <c r="MJH50" s="2681"/>
      <c r="MJI50" s="1520"/>
      <c r="MJJ50" s="2681"/>
      <c r="MJK50" s="1520"/>
      <c r="MJL50" s="2681"/>
      <c r="MJM50" s="1520"/>
      <c r="MJN50" s="2681"/>
      <c r="MJO50" s="1520"/>
      <c r="MJP50" s="2681"/>
      <c r="MJQ50" s="1520"/>
      <c r="MJR50" s="2681"/>
      <c r="MJS50" s="1520"/>
      <c r="MJT50" s="2681"/>
      <c r="MJU50" s="1520"/>
      <c r="MJV50" s="2681"/>
      <c r="MJW50" s="1520"/>
      <c r="MJX50" s="2681"/>
      <c r="MJY50" s="1520"/>
      <c r="MJZ50" s="2681"/>
      <c r="MKA50" s="1520"/>
      <c r="MKB50" s="2681"/>
      <c r="MKC50" s="1520"/>
      <c r="MKD50" s="2681"/>
      <c r="MKE50" s="1520"/>
      <c r="MKF50" s="2681"/>
      <c r="MKG50" s="1520"/>
      <c r="MKH50" s="2681"/>
      <c r="MKI50" s="1520"/>
      <c r="MKJ50" s="2681"/>
      <c r="MKK50" s="1520"/>
      <c r="MKL50" s="2681"/>
      <c r="MKM50" s="1520"/>
      <c r="MKN50" s="2681"/>
      <c r="MKO50" s="1520"/>
      <c r="MKP50" s="2681"/>
      <c r="MKQ50" s="1520"/>
      <c r="MKR50" s="2681"/>
      <c r="MKS50" s="1520"/>
      <c r="MKT50" s="2681"/>
      <c r="MKU50" s="1520"/>
      <c r="MKV50" s="2681"/>
      <c r="MKW50" s="1520"/>
      <c r="MKX50" s="2681"/>
      <c r="MKY50" s="1520"/>
      <c r="MKZ50" s="2681"/>
      <c r="MLA50" s="1520"/>
      <c r="MLB50" s="2681"/>
      <c r="MLC50" s="1520"/>
      <c r="MLD50" s="2681"/>
      <c r="MLE50" s="1520"/>
      <c r="MLF50" s="2681"/>
      <c r="MLG50" s="1520"/>
      <c r="MLH50" s="2681"/>
      <c r="MLI50" s="1520"/>
      <c r="MLJ50" s="2681"/>
      <c r="MLK50" s="1520"/>
      <c r="MLL50" s="2681"/>
      <c r="MLM50" s="1520"/>
      <c r="MLN50" s="2681"/>
      <c r="MLO50" s="1520"/>
      <c r="MLP50" s="2681"/>
      <c r="MLQ50" s="1520"/>
      <c r="MLR50" s="2681"/>
      <c r="MLS50" s="1520"/>
      <c r="MLT50" s="2681"/>
      <c r="MLU50" s="1520"/>
      <c r="MLV50" s="2681"/>
      <c r="MLW50" s="1520"/>
      <c r="MLX50" s="2681"/>
      <c r="MLY50" s="1520"/>
      <c r="MLZ50" s="2681"/>
      <c r="MMA50" s="1520"/>
      <c r="MMB50" s="2681"/>
      <c r="MMC50" s="1520"/>
      <c r="MMD50" s="2681"/>
      <c r="MME50" s="1520"/>
      <c r="MMF50" s="2681"/>
      <c r="MMG50" s="1520"/>
      <c r="MMH50" s="2681"/>
      <c r="MMI50" s="1520"/>
      <c r="MMJ50" s="2681"/>
      <c r="MMK50" s="1520"/>
      <c r="MML50" s="2681"/>
      <c r="MMM50" s="1520"/>
      <c r="MMN50" s="2681"/>
      <c r="MMO50" s="1520"/>
      <c r="MMP50" s="2681"/>
      <c r="MMQ50" s="1520"/>
      <c r="MMR50" s="2681"/>
      <c r="MMS50" s="1520"/>
      <c r="MMT50" s="2681"/>
      <c r="MMU50" s="1520"/>
      <c r="MMV50" s="2681"/>
      <c r="MMW50" s="1520"/>
      <c r="MMX50" s="2681"/>
      <c r="MMY50" s="1520"/>
      <c r="MMZ50" s="2681"/>
      <c r="MNA50" s="1520"/>
      <c r="MNB50" s="2681"/>
      <c r="MNC50" s="1520"/>
      <c r="MND50" s="2681"/>
      <c r="MNE50" s="1520"/>
      <c r="MNF50" s="2681"/>
      <c r="MNG50" s="1520"/>
      <c r="MNH50" s="2681"/>
      <c r="MNI50" s="1520"/>
      <c r="MNJ50" s="2681"/>
      <c r="MNK50" s="1520"/>
      <c r="MNL50" s="2681"/>
      <c r="MNM50" s="1520"/>
      <c r="MNN50" s="2681"/>
      <c r="MNO50" s="1520"/>
      <c r="MNP50" s="2681"/>
      <c r="MNQ50" s="1520"/>
      <c r="MNR50" s="2681"/>
      <c r="MNS50" s="1520"/>
      <c r="MNT50" s="2681"/>
      <c r="MNU50" s="1520"/>
      <c r="MNV50" s="2681"/>
      <c r="MNW50" s="1520"/>
      <c r="MNX50" s="2681"/>
      <c r="MNY50" s="1520"/>
      <c r="MNZ50" s="2681"/>
      <c r="MOA50" s="1520"/>
      <c r="MOB50" s="2681"/>
      <c r="MOC50" s="1520"/>
      <c r="MOD50" s="2681"/>
      <c r="MOE50" s="1520"/>
      <c r="MOF50" s="2681"/>
      <c r="MOG50" s="1520"/>
      <c r="MOH50" s="2681"/>
      <c r="MOI50" s="1520"/>
      <c r="MOJ50" s="2681"/>
      <c r="MOK50" s="1520"/>
      <c r="MOL50" s="2681"/>
      <c r="MOM50" s="1520"/>
      <c r="MON50" s="2681"/>
      <c r="MOO50" s="1520"/>
      <c r="MOP50" s="2681"/>
      <c r="MOQ50" s="1520"/>
      <c r="MOR50" s="2681"/>
      <c r="MOS50" s="1520"/>
      <c r="MOT50" s="2681"/>
      <c r="MOU50" s="1520"/>
      <c r="MOV50" s="2681"/>
      <c r="MOW50" s="1520"/>
      <c r="MOX50" s="2681"/>
      <c r="MOY50" s="1520"/>
      <c r="MOZ50" s="2681"/>
      <c r="MPA50" s="1520"/>
      <c r="MPB50" s="2681"/>
      <c r="MPC50" s="1520"/>
      <c r="MPD50" s="2681"/>
      <c r="MPE50" s="1520"/>
      <c r="MPF50" s="2681"/>
      <c r="MPG50" s="1520"/>
      <c r="MPH50" s="2681"/>
      <c r="MPI50" s="1520"/>
      <c r="MPJ50" s="2681"/>
      <c r="MPK50" s="1520"/>
      <c r="MPL50" s="2681"/>
      <c r="MPM50" s="1520"/>
      <c r="MPN50" s="2681"/>
      <c r="MPO50" s="1520"/>
      <c r="MPP50" s="2681"/>
      <c r="MPQ50" s="1520"/>
      <c r="MPR50" s="2681"/>
      <c r="MPS50" s="1520"/>
      <c r="MPT50" s="2681"/>
      <c r="MPU50" s="1520"/>
      <c r="MPV50" s="2681"/>
      <c r="MPW50" s="1520"/>
      <c r="MPX50" s="2681"/>
      <c r="MPY50" s="1520"/>
      <c r="MPZ50" s="2681"/>
      <c r="MQA50" s="1520"/>
      <c r="MQB50" s="2681"/>
      <c r="MQC50" s="1520"/>
      <c r="MQD50" s="2681"/>
      <c r="MQE50" s="1520"/>
      <c r="MQF50" s="2681"/>
      <c r="MQG50" s="1520"/>
      <c r="MQH50" s="2681"/>
      <c r="MQI50" s="1520"/>
      <c r="MQJ50" s="2681"/>
      <c r="MQK50" s="1520"/>
      <c r="MQL50" s="2681"/>
      <c r="MQM50" s="1520"/>
      <c r="MQN50" s="2681"/>
      <c r="MQO50" s="1520"/>
      <c r="MQP50" s="2681"/>
      <c r="MQQ50" s="1520"/>
      <c r="MQR50" s="2681"/>
      <c r="MQS50" s="1520"/>
      <c r="MQT50" s="2681"/>
      <c r="MQU50" s="1520"/>
      <c r="MQV50" s="2681"/>
      <c r="MQW50" s="1520"/>
      <c r="MQX50" s="2681"/>
      <c r="MQY50" s="1520"/>
      <c r="MQZ50" s="2681"/>
      <c r="MRA50" s="1520"/>
      <c r="MRB50" s="2681"/>
      <c r="MRC50" s="1520"/>
      <c r="MRD50" s="2681"/>
      <c r="MRE50" s="1520"/>
      <c r="MRF50" s="2681"/>
      <c r="MRG50" s="1520"/>
      <c r="MRH50" s="2681"/>
      <c r="MRI50" s="1520"/>
      <c r="MRJ50" s="2681"/>
      <c r="MRK50" s="1520"/>
      <c r="MRL50" s="2681"/>
      <c r="MRM50" s="1520"/>
      <c r="MRN50" s="2681"/>
      <c r="MRO50" s="1520"/>
      <c r="MRP50" s="2681"/>
      <c r="MRQ50" s="1520"/>
      <c r="MRR50" s="2681"/>
      <c r="MRS50" s="1520"/>
      <c r="MRT50" s="2681"/>
      <c r="MRU50" s="1520"/>
      <c r="MRV50" s="2681"/>
      <c r="MRW50" s="1520"/>
      <c r="MRX50" s="2681"/>
      <c r="MRY50" s="1520"/>
      <c r="MRZ50" s="2681"/>
      <c r="MSA50" s="1520"/>
      <c r="MSB50" s="2681"/>
      <c r="MSC50" s="1520"/>
      <c r="MSD50" s="2681"/>
      <c r="MSE50" s="1520"/>
      <c r="MSF50" s="2681"/>
      <c r="MSG50" s="1520"/>
      <c r="MSH50" s="2681"/>
      <c r="MSI50" s="1520"/>
      <c r="MSJ50" s="2681"/>
      <c r="MSK50" s="1520"/>
      <c r="MSL50" s="2681"/>
      <c r="MSM50" s="1520"/>
      <c r="MSN50" s="2681"/>
      <c r="MSO50" s="1520"/>
      <c r="MSP50" s="2681"/>
      <c r="MSQ50" s="1520"/>
      <c r="MSR50" s="2681"/>
      <c r="MSS50" s="1520"/>
      <c r="MST50" s="2681"/>
      <c r="MSU50" s="1520"/>
      <c r="MSV50" s="2681"/>
      <c r="MSW50" s="1520"/>
      <c r="MSX50" s="2681"/>
      <c r="MSY50" s="1520"/>
      <c r="MSZ50" s="2681"/>
      <c r="MTA50" s="1520"/>
      <c r="MTB50" s="2681"/>
      <c r="MTC50" s="1520"/>
      <c r="MTD50" s="2681"/>
      <c r="MTE50" s="1520"/>
      <c r="MTF50" s="2681"/>
      <c r="MTG50" s="1520"/>
      <c r="MTH50" s="2681"/>
      <c r="MTI50" s="1520"/>
      <c r="MTJ50" s="2681"/>
      <c r="MTK50" s="1520"/>
      <c r="MTL50" s="2681"/>
      <c r="MTM50" s="1520"/>
      <c r="MTN50" s="2681"/>
      <c r="MTO50" s="1520"/>
      <c r="MTP50" s="2681"/>
      <c r="MTQ50" s="1520"/>
      <c r="MTR50" s="2681"/>
      <c r="MTS50" s="1520"/>
      <c r="MTT50" s="2681"/>
      <c r="MTU50" s="1520"/>
      <c r="MTV50" s="2681"/>
      <c r="MTW50" s="1520"/>
      <c r="MTX50" s="2681"/>
      <c r="MTY50" s="1520"/>
      <c r="MTZ50" s="2681"/>
      <c r="MUA50" s="1520"/>
      <c r="MUB50" s="2681"/>
      <c r="MUC50" s="1520"/>
      <c r="MUD50" s="2681"/>
      <c r="MUE50" s="1520"/>
      <c r="MUF50" s="2681"/>
      <c r="MUG50" s="1520"/>
      <c r="MUH50" s="2681"/>
      <c r="MUI50" s="1520"/>
      <c r="MUJ50" s="2681"/>
      <c r="MUK50" s="1520"/>
      <c r="MUL50" s="2681"/>
      <c r="MUM50" s="1520"/>
      <c r="MUN50" s="2681"/>
      <c r="MUO50" s="1520"/>
      <c r="MUP50" s="2681"/>
      <c r="MUQ50" s="1520"/>
      <c r="MUR50" s="2681"/>
      <c r="MUS50" s="1520"/>
      <c r="MUT50" s="2681"/>
      <c r="MUU50" s="1520"/>
      <c r="MUV50" s="2681"/>
      <c r="MUW50" s="1520"/>
      <c r="MUX50" s="2681"/>
      <c r="MUY50" s="1520"/>
      <c r="MUZ50" s="2681"/>
      <c r="MVA50" s="1520"/>
      <c r="MVB50" s="2681"/>
      <c r="MVC50" s="1520"/>
      <c r="MVD50" s="2681"/>
      <c r="MVE50" s="1520"/>
      <c r="MVF50" s="2681"/>
      <c r="MVG50" s="1520"/>
      <c r="MVH50" s="2681"/>
      <c r="MVI50" s="1520"/>
      <c r="MVJ50" s="2681"/>
      <c r="MVK50" s="1520"/>
      <c r="MVL50" s="2681"/>
      <c r="MVM50" s="1520"/>
      <c r="MVN50" s="2681"/>
      <c r="MVO50" s="1520"/>
      <c r="MVP50" s="2681"/>
      <c r="MVQ50" s="1520"/>
      <c r="MVR50" s="2681"/>
      <c r="MVS50" s="1520"/>
      <c r="MVT50" s="2681"/>
      <c r="MVU50" s="1520"/>
      <c r="MVV50" s="2681"/>
      <c r="MVW50" s="1520"/>
      <c r="MVX50" s="2681"/>
      <c r="MVY50" s="1520"/>
      <c r="MVZ50" s="2681"/>
      <c r="MWA50" s="1520"/>
      <c r="MWB50" s="2681"/>
      <c r="MWC50" s="1520"/>
      <c r="MWD50" s="2681"/>
      <c r="MWE50" s="1520"/>
      <c r="MWF50" s="2681"/>
      <c r="MWG50" s="1520"/>
      <c r="MWH50" s="2681"/>
      <c r="MWI50" s="1520"/>
      <c r="MWJ50" s="2681"/>
      <c r="MWK50" s="1520"/>
      <c r="MWL50" s="2681"/>
      <c r="MWM50" s="1520"/>
      <c r="MWN50" s="2681"/>
      <c r="MWO50" s="1520"/>
      <c r="MWP50" s="2681"/>
      <c r="MWQ50" s="1520"/>
      <c r="MWR50" s="2681"/>
      <c r="MWS50" s="1520"/>
      <c r="MWT50" s="2681"/>
      <c r="MWU50" s="1520"/>
      <c r="MWV50" s="2681"/>
      <c r="MWW50" s="1520"/>
      <c r="MWX50" s="2681"/>
      <c r="MWY50" s="1520"/>
      <c r="MWZ50" s="2681"/>
      <c r="MXA50" s="1520"/>
      <c r="MXB50" s="2681"/>
      <c r="MXC50" s="1520"/>
      <c r="MXD50" s="2681"/>
      <c r="MXE50" s="1520"/>
      <c r="MXF50" s="2681"/>
      <c r="MXG50" s="1520"/>
      <c r="MXH50" s="2681"/>
      <c r="MXI50" s="1520"/>
      <c r="MXJ50" s="2681"/>
      <c r="MXK50" s="1520"/>
      <c r="MXL50" s="2681"/>
      <c r="MXM50" s="1520"/>
      <c r="MXN50" s="2681"/>
      <c r="MXO50" s="1520"/>
      <c r="MXP50" s="2681"/>
      <c r="MXQ50" s="1520"/>
      <c r="MXR50" s="2681"/>
      <c r="MXS50" s="1520"/>
      <c r="MXT50" s="2681"/>
      <c r="MXU50" s="1520"/>
      <c r="MXV50" s="2681"/>
      <c r="MXW50" s="1520"/>
      <c r="MXX50" s="2681"/>
      <c r="MXY50" s="1520"/>
      <c r="MXZ50" s="2681"/>
      <c r="MYA50" s="1520"/>
      <c r="MYB50" s="2681"/>
      <c r="MYC50" s="1520"/>
      <c r="MYD50" s="2681"/>
      <c r="MYE50" s="1520"/>
      <c r="MYF50" s="2681"/>
      <c r="MYG50" s="1520"/>
      <c r="MYH50" s="2681"/>
      <c r="MYI50" s="1520"/>
      <c r="MYJ50" s="2681"/>
      <c r="MYK50" s="1520"/>
      <c r="MYL50" s="2681"/>
      <c r="MYM50" s="1520"/>
      <c r="MYN50" s="2681"/>
      <c r="MYO50" s="1520"/>
      <c r="MYP50" s="2681"/>
      <c r="MYQ50" s="1520"/>
      <c r="MYR50" s="2681"/>
      <c r="MYS50" s="1520"/>
      <c r="MYT50" s="2681"/>
      <c r="MYU50" s="1520"/>
      <c r="MYV50" s="2681"/>
      <c r="MYW50" s="1520"/>
      <c r="MYX50" s="2681"/>
      <c r="MYY50" s="1520"/>
      <c r="MYZ50" s="2681"/>
      <c r="MZA50" s="1520"/>
      <c r="MZB50" s="2681"/>
      <c r="MZC50" s="1520"/>
      <c r="MZD50" s="2681"/>
      <c r="MZE50" s="1520"/>
      <c r="MZF50" s="2681"/>
      <c r="MZG50" s="1520"/>
      <c r="MZH50" s="2681"/>
      <c r="MZI50" s="1520"/>
      <c r="MZJ50" s="2681"/>
      <c r="MZK50" s="1520"/>
      <c r="MZL50" s="2681"/>
      <c r="MZM50" s="1520"/>
      <c r="MZN50" s="2681"/>
      <c r="MZO50" s="1520"/>
      <c r="MZP50" s="2681"/>
      <c r="MZQ50" s="1520"/>
      <c r="MZR50" s="2681"/>
      <c r="MZS50" s="1520"/>
      <c r="MZT50" s="2681"/>
      <c r="MZU50" s="1520"/>
      <c r="MZV50" s="2681"/>
      <c r="MZW50" s="1520"/>
      <c r="MZX50" s="2681"/>
      <c r="MZY50" s="1520"/>
      <c r="MZZ50" s="2681"/>
      <c r="NAA50" s="1520"/>
      <c r="NAB50" s="2681"/>
      <c r="NAC50" s="1520"/>
      <c r="NAD50" s="2681"/>
      <c r="NAE50" s="1520"/>
      <c r="NAF50" s="2681"/>
      <c r="NAG50" s="1520"/>
      <c r="NAH50" s="2681"/>
      <c r="NAI50" s="1520"/>
      <c r="NAJ50" s="2681"/>
      <c r="NAK50" s="1520"/>
      <c r="NAL50" s="2681"/>
      <c r="NAM50" s="1520"/>
      <c r="NAN50" s="2681"/>
      <c r="NAO50" s="1520"/>
      <c r="NAP50" s="2681"/>
      <c r="NAQ50" s="1520"/>
      <c r="NAR50" s="2681"/>
      <c r="NAS50" s="1520"/>
      <c r="NAT50" s="2681"/>
      <c r="NAU50" s="1520"/>
      <c r="NAV50" s="2681"/>
      <c r="NAW50" s="1520"/>
      <c r="NAX50" s="2681"/>
      <c r="NAY50" s="1520"/>
      <c r="NAZ50" s="2681"/>
      <c r="NBA50" s="1520"/>
      <c r="NBB50" s="2681"/>
      <c r="NBC50" s="1520"/>
      <c r="NBD50" s="2681"/>
      <c r="NBE50" s="1520"/>
      <c r="NBF50" s="2681"/>
      <c r="NBG50" s="1520"/>
      <c r="NBH50" s="2681"/>
      <c r="NBI50" s="1520"/>
      <c r="NBJ50" s="2681"/>
      <c r="NBK50" s="1520"/>
      <c r="NBL50" s="2681"/>
      <c r="NBM50" s="1520"/>
      <c r="NBN50" s="2681"/>
      <c r="NBO50" s="1520"/>
      <c r="NBP50" s="2681"/>
      <c r="NBQ50" s="1520"/>
      <c r="NBR50" s="2681"/>
      <c r="NBS50" s="1520"/>
      <c r="NBT50" s="2681"/>
      <c r="NBU50" s="1520"/>
      <c r="NBV50" s="2681"/>
      <c r="NBW50" s="1520"/>
      <c r="NBX50" s="2681"/>
      <c r="NBY50" s="1520"/>
      <c r="NBZ50" s="2681"/>
      <c r="NCA50" s="1520"/>
      <c r="NCB50" s="2681"/>
      <c r="NCC50" s="1520"/>
      <c r="NCD50" s="2681"/>
      <c r="NCE50" s="1520"/>
      <c r="NCF50" s="2681"/>
      <c r="NCG50" s="1520"/>
      <c r="NCH50" s="2681"/>
      <c r="NCI50" s="1520"/>
      <c r="NCJ50" s="2681"/>
      <c r="NCK50" s="1520"/>
      <c r="NCL50" s="2681"/>
      <c r="NCM50" s="1520"/>
      <c r="NCN50" s="2681"/>
      <c r="NCO50" s="1520"/>
      <c r="NCP50" s="2681"/>
      <c r="NCQ50" s="1520"/>
      <c r="NCR50" s="2681"/>
      <c r="NCS50" s="1520"/>
      <c r="NCT50" s="2681"/>
      <c r="NCU50" s="1520"/>
      <c r="NCV50" s="2681"/>
      <c r="NCW50" s="1520"/>
      <c r="NCX50" s="2681"/>
      <c r="NCY50" s="1520"/>
      <c r="NCZ50" s="2681"/>
      <c r="NDA50" s="1520"/>
      <c r="NDB50" s="2681"/>
      <c r="NDC50" s="1520"/>
      <c r="NDD50" s="2681"/>
      <c r="NDE50" s="1520"/>
      <c r="NDF50" s="2681"/>
      <c r="NDG50" s="1520"/>
      <c r="NDH50" s="2681"/>
      <c r="NDI50" s="1520"/>
      <c r="NDJ50" s="2681"/>
      <c r="NDK50" s="1520"/>
      <c r="NDL50" s="2681"/>
      <c r="NDM50" s="1520"/>
      <c r="NDN50" s="2681"/>
      <c r="NDO50" s="1520"/>
      <c r="NDP50" s="2681"/>
      <c r="NDQ50" s="1520"/>
      <c r="NDR50" s="2681"/>
      <c r="NDS50" s="1520"/>
      <c r="NDT50" s="2681"/>
      <c r="NDU50" s="1520"/>
      <c r="NDV50" s="2681"/>
      <c r="NDW50" s="1520"/>
      <c r="NDX50" s="2681"/>
      <c r="NDY50" s="1520"/>
      <c r="NDZ50" s="2681"/>
      <c r="NEA50" s="1520"/>
      <c r="NEB50" s="2681"/>
      <c r="NEC50" s="1520"/>
      <c r="NED50" s="2681"/>
      <c r="NEE50" s="1520"/>
      <c r="NEF50" s="2681"/>
      <c r="NEG50" s="1520"/>
      <c r="NEH50" s="2681"/>
      <c r="NEI50" s="1520"/>
      <c r="NEJ50" s="2681"/>
      <c r="NEK50" s="1520"/>
      <c r="NEL50" s="2681"/>
      <c r="NEM50" s="1520"/>
      <c r="NEN50" s="2681"/>
      <c r="NEO50" s="1520"/>
      <c r="NEP50" s="2681"/>
      <c r="NEQ50" s="1520"/>
      <c r="NER50" s="2681"/>
      <c r="NES50" s="1520"/>
      <c r="NET50" s="2681"/>
      <c r="NEU50" s="1520"/>
      <c r="NEV50" s="2681"/>
      <c r="NEW50" s="1520"/>
      <c r="NEX50" s="2681"/>
      <c r="NEY50" s="1520"/>
      <c r="NEZ50" s="2681"/>
      <c r="NFA50" s="1520"/>
      <c r="NFB50" s="2681"/>
      <c r="NFC50" s="1520"/>
      <c r="NFD50" s="2681"/>
      <c r="NFE50" s="1520"/>
      <c r="NFF50" s="2681"/>
      <c r="NFG50" s="1520"/>
      <c r="NFH50" s="2681"/>
      <c r="NFI50" s="1520"/>
      <c r="NFJ50" s="2681"/>
      <c r="NFK50" s="1520"/>
      <c r="NFL50" s="2681"/>
      <c r="NFM50" s="1520"/>
      <c r="NFN50" s="2681"/>
      <c r="NFO50" s="1520"/>
      <c r="NFP50" s="2681"/>
      <c r="NFQ50" s="1520"/>
      <c r="NFR50" s="2681"/>
      <c r="NFS50" s="1520"/>
      <c r="NFT50" s="2681"/>
      <c r="NFU50" s="1520"/>
      <c r="NFV50" s="2681"/>
      <c r="NFW50" s="1520"/>
      <c r="NFX50" s="2681"/>
      <c r="NFY50" s="1520"/>
      <c r="NFZ50" s="2681"/>
      <c r="NGA50" s="1520"/>
      <c r="NGB50" s="2681"/>
      <c r="NGC50" s="1520"/>
      <c r="NGD50" s="2681"/>
      <c r="NGE50" s="1520"/>
      <c r="NGF50" s="2681"/>
      <c r="NGG50" s="1520"/>
      <c r="NGH50" s="2681"/>
      <c r="NGI50" s="1520"/>
      <c r="NGJ50" s="2681"/>
      <c r="NGK50" s="1520"/>
      <c r="NGL50" s="2681"/>
      <c r="NGM50" s="1520"/>
      <c r="NGN50" s="2681"/>
      <c r="NGO50" s="1520"/>
      <c r="NGP50" s="2681"/>
      <c r="NGQ50" s="1520"/>
      <c r="NGR50" s="2681"/>
      <c r="NGS50" s="1520"/>
      <c r="NGT50" s="2681"/>
      <c r="NGU50" s="1520"/>
      <c r="NGV50" s="2681"/>
      <c r="NGW50" s="1520"/>
      <c r="NGX50" s="2681"/>
      <c r="NGY50" s="1520"/>
      <c r="NGZ50" s="2681"/>
      <c r="NHA50" s="1520"/>
      <c r="NHB50" s="2681"/>
      <c r="NHC50" s="1520"/>
      <c r="NHD50" s="2681"/>
      <c r="NHE50" s="1520"/>
      <c r="NHF50" s="2681"/>
      <c r="NHG50" s="1520"/>
      <c r="NHH50" s="2681"/>
      <c r="NHI50" s="1520"/>
      <c r="NHJ50" s="2681"/>
      <c r="NHK50" s="1520"/>
      <c r="NHL50" s="2681"/>
      <c r="NHM50" s="1520"/>
      <c r="NHN50" s="2681"/>
      <c r="NHO50" s="1520"/>
      <c r="NHP50" s="2681"/>
      <c r="NHQ50" s="1520"/>
      <c r="NHR50" s="2681"/>
      <c r="NHS50" s="1520"/>
      <c r="NHT50" s="2681"/>
      <c r="NHU50" s="1520"/>
      <c r="NHV50" s="2681"/>
      <c r="NHW50" s="1520"/>
      <c r="NHX50" s="2681"/>
      <c r="NHY50" s="1520"/>
      <c r="NHZ50" s="2681"/>
      <c r="NIA50" s="1520"/>
      <c r="NIB50" s="2681"/>
      <c r="NIC50" s="1520"/>
      <c r="NID50" s="2681"/>
      <c r="NIE50" s="1520"/>
      <c r="NIF50" s="2681"/>
      <c r="NIG50" s="1520"/>
      <c r="NIH50" s="2681"/>
      <c r="NII50" s="1520"/>
      <c r="NIJ50" s="2681"/>
      <c r="NIK50" s="1520"/>
      <c r="NIL50" s="2681"/>
      <c r="NIM50" s="1520"/>
      <c r="NIN50" s="2681"/>
      <c r="NIO50" s="1520"/>
      <c r="NIP50" s="2681"/>
      <c r="NIQ50" s="1520"/>
      <c r="NIR50" s="2681"/>
      <c r="NIS50" s="1520"/>
      <c r="NIT50" s="2681"/>
      <c r="NIU50" s="1520"/>
      <c r="NIV50" s="2681"/>
      <c r="NIW50" s="1520"/>
      <c r="NIX50" s="2681"/>
      <c r="NIY50" s="1520"/>
      <c r="NIZ50" s="2681"/>
      <c r="NJA50" s="1520"/>
      <c r="NJB50" s="2681"/>
      <c r="NJC50" s="1520"/>
      <c r="NJD50" s="2681"/>
      <c r="NJE50" s="1520"/>
      <c r="NJF50" s="2681"/>
      <c r="NJG50" s="1520"/>
      <c r="NJH50" s="2681"/>
      <c r="NJI50" s="1520"/>
      <c r="NJJ50" s="2681"/>
      <c r="NJK50" s="1520"/>
      <c r="NJL50" s="2681"/>
      <c r="NJM50" s="1520"/>
      <c r="NJN50" s="2681"/>
      <c r="NJO50" s="1520"/>
      <c r="NJP50" s="2681"/>
      <c r="NJQ50" s="1520"/>
      <c r="NJR50" s="2681"/>
      <c r="NJS50" s="1520"/>
      <c r="NJT50" s="2681"/>
      <c r="NJU50" s="1520"/>
      <c r="NJV50" s="2681"/>
      <c r="NJW50" s="1520"/>
      <c r="NJX50" s="2681"/>
      <c r="NJY50" s="1520"/>
      <c r="NJZ50" s="2681"/>
      <c r="NKA50" s="1520"/>
      <c r="NKB50" s="2681"/>
      <c r="NKC50" s="1520"/>
      <c r="NKD50" s="2681"/>
      <c r="NKE50" s="1520"/>
      <c r="NKF50" s="2681"/>
      <c r="NKG50" s="1520"/>
      <c r="NKH50" s="2681"/>
      <c r="NKI50" s="1520"/>
      <c r="NKJ50" s="2681"/>
      <c r="NKK50" s="1520"/>
      <c r="NKL50" s="2681"/>
      <c r="NKM50" s="1520"/>
      <c r="NKN50" s="2681"/>
      <c r="NKO50" s="1520"/>
      <c r="NKP50" s="2681"/>
      <c r="NKQ50" s="1520"/>
      <c r="NKR50" s="2681"/>
      <c r="NKS50" s="1520"/>
      <c r="NKT50" s="2681"/>
      <c r="NKU50" s="1520"/>
      <c r="NKV50" s="2681"/>
      <c r="NKW50" s="1520"/>
      <c r="NKX50" s="2681"/>
      <c r="NKY50" s="1520"/>
      <c r="NKZ50" s="2681"/>
      <c r="NLA50" s="1520"/>
      <c r="NLB50" s="2681"/>
      <c r="NLC50" s="1520"/>
      <c r="NLD50" s="2681"/>
      <c r="NLE50" s="1520"/>
      <c r="NLF50" s="2681"/>
      <c r="NLG50" s="1520"/>
      <c r="NLH50" s="2681"/>
      <c r="NLI50" s="1520"/>
      <c r="NLJ50" s="2681"/>
      <c r="NLK50" s="1520"/>
      <c r="NLL50" s="2681"/>
      <c r="NLM50" s="1520"/>
      <c r="NLN50" s="2681"/>
      <c r="NLO50" s="1520"/>
      <c r="NLP50" s="2681"/>
      <c r="NLQ50" s="1520"/>
      <c r="NLR50" s="2681"/>
      <c r="NLS50" s="1520"/>
      <c r="NLT50" s="2681"/>
      <c r="NLU50" s="1520"/>
      <c r="NLV50" s="2681"/>
      <c r="NLW50" s="1520"/>
      <c r="NLX50" s="2681"/>
      <c r="NLY50" s="1520"/>
      <c r="NLZ50" s="2681"/>
      <c r="NMA50" s="1520"/>
      <c r="NMB50" s="2681"/>
      <c r="NMC50" s="1520"/>
      <c r="NMD50" s="2681"/>
      <c r="NME50" s="1520"/>
      <c r="NMF50" s="2681"/>
      <c r="NMG50" s="1520"/>
      <c r="NMH50" s="2681"/>
      <c r="NMI50" s="1520"/>
      <c r="NMJ50" s="2681"/>
      <c r="NMK50" s="1520"/>
      <c r="NML50" s="2681"/>
      <c r="NMM50" s="1520"/>
      <c r="NMN50" s="2681"/>
      <c r="NMO50" s="1520"/>
      <c r="NMP50" s="2681"/>
      <c r="NMQ50" s="1520"/>
      <c r="NMR50" s="2681"/>
      <c r="NMS50" s="1520"/>
      <c r="NMT50" s="2681"/>
      <c r="NMU50" s="1520"/>
      <c r="NMV50" s="2681"/>
      <c r="NMW50" s="1520"/>
      <c r="NMX50" s="2681"/>
      <c r="NMY50" s="1520"/>
      <c r="NMZ50" s="2681"/>
      <c r="NNA50" s="1520"/>
      <c r="NNB50" s="2681"/>
      <c r="NNC50" s="1520"/>
      <c r="NND50" s="2681"/>
      <c r="NNE50" s="1520"/>
      <c r="NNF50" s="2681"/>
      <c r="NNG50" s="1520"/>
      <c r="NNH50" s="2681"/>
      <c r="NNI50" s="1520"/>
      <c r="NNJ50" s="2681"/>
      <c r="NNK50" s="1520"/>
      <c r="NNL50" s="2681"/>
      <c r="NNM50" s="1520"/>
      <c r="NNN50" s="2681"/>
      <c r="NNO50" s="1520"/>
      <c r="NNP50" s="2681"/>
      <c r="NNQ50" s="1520"/>
      <c r="NNR50" s="2681"/>
      <c r="NNS50" s="1520"/>
      <c r="NNT50" s="2681"/>
      <c r="NNU50" s="1520"/>
      <c r="NNV50" s="2681"/>
      <c r="NNW50" s="1520"/>
      <c r="NNX50" s="2681"/>
      <c r="NNY50" s="1520"/>
      <c r="NNZ50" s="2681"/>
      <c r="NOA50" s="1520"/>
      <c r="NOB50" s="2681"/>
      <c r="NOC50" s="1520"/>
      <c r="NOD50" s="2681"/>
      <c r="NOE50" s="1520"/>
      <c r="NOF50" s="2681"/>
      <c r="NOG50" s="1520"/>
      <c r="NOH50" s="2681"/>
      <c r="NOI50" s="1520"/>
      <c r="NOJ50" s="2681"/>
      <c r="NOK50" s="1520"/>
      <c r="NOL50" s="2681"/>
      <c r="NOM50" s="1520"/>
      <c r="NON50" s="2681"/>
      <c r="NOO50" s="1520"/>
      <c r="NOP50" s="2681"/>
      <c r="NOQ50" s="1520"/>
      <c r="NOR50" s="2681"/>
      <c r="NOS50" s="1520"/>
      <c r="NOT50" s="2681"/>
      <c r="NOU50" s="1520"/>
      <c r="NOV50" s="2681"/>
      <c r="NOW50" s="1520"/>
      <c r="NOX50" s="2681"/>
      <c r="NOY50" s="1520"/>
      <c r="NOZ50" s="2681"/>
      <c r="NPA50" s="1520"/>
      <c r="NPB50" s="2681"/>
      <c r="NPC50" s="1520"/>
      <c r="NPD50" s="2681"/>
      <c r="NPE50" s="1520"/>
      <c r="NPF50" s="2681"/>
      <c r="NPG50" s="1520"/>
      <c r="NPH50" s="2681"/>
      <c r="NPI50" s="1520"/>
      <c r="NPJ50" s="2681"/>
      <c r="NPK50" s="1520"/>
      <c r="NPL50" s="2681"/>
      <c r="NPM50" s="1520"/>
      <c r="NPN50" s="2681"/>
      <c r="NPO50" s="1520"/>
      <c r="NPP50" s="2681"/>
      <c r="NPQ50" s="1520"/>
      <c r="NPR50" s="2681"/>
      <c r="NPS50" s="1520"/>
      <c r="NPT50" s="2681"/>
      <c r="NPU50" s="1520"/>
      <c r="NPV50" s="2681"/>
      <c r="NPW50" s="1520"/>
      <c r="NPX50" s="2681"/>
      <c r="NPY50" s="1520"/>
      <c r="NPZ50" s="2681"/>
      <c r="NQA50" s="1520"/>
      <c r="NQB50" s="2681"/>
      <c r="NQC50" s="1520"/>
      <c r="NQD50" s="2681"/>
      <c r="NQE50" s="1520"/>
      <c r="NQF50" s="2681"/>
      <c r="NQG50" s="1520"/>
      <c r="NQH50" s="2681"/>
      <c r="NQI50" s="1520"/>
      <c r="NQJ50" s="2681"/>
      <c r="NQK50" s="1520"/>
      <c r="NQL50" s="2681"/>
      <c r="NQM50" s="1520"/>
      <c r="NQN50" s="2681"/>
      <c r="NQO50" s="1520"/>
      <c r="NQP50" s="2681"/>
      <c r="NQQ50" s="1520"/>
      <c r="NQR50" s="2681"/>
      <c r="NQS50" s="1520"/>
      <c r="NQT50" s="2681"/>
      <c r="NQU50" s="1520"/>
      <c r="NQV50" s="2681"/>
      <c r="NQW50" s="1520"/>
      <c r="NQX50" s="2681"/>
      <c r="NQY50" s="1520"/>
      <c r="NQZ50" s="2681"/>
      <c r="NRA50" s="1520"/>
      <c r="NRB50" s="2681"/>
      <c r="NRC50" s="1520"/>
      <c r="NRD50" s="2681"/>
      <c r="NRE50" s="1520"/>
      <c r="NRF50" s="2681"/>
      <c r="NRG50" s="1520"/>
      <c r="NRH50" s="2681"/>
      <c r="NRI50" s="1520"/>
      <c r="NRJ50" s="2681"/>
      <c r="NRK50" s="1520"/>
      <c r="NRL50" s="2681"/>
      <c r="NRM50" s="1520"/>
      <c r="NRN50" s="2681"/>
      <c r="NRO50" s="1520"/>
      <c r="NRP50" s="2681"/>
      <c r="NRQ50" s="1520"/>
      <c r="NRR50" s="2681"/>
      <c r="NRS50" s="1520"/>
      <c r="NRT50" s="2681"/>
      <c r="NRU50" s="1520"/>
      <c r="NRV50" s="2681"/>
      <c r="NRW50" s="1520"/>
      <c r="NRX50" s="2681"/>
      <c r="NRY50" s="1520"/>
      <c r="NRZ50" s="2681"/>
      <c r="NSA50" s="1520"/>
      <c r="NSB50" s="2681"/>
      <c r="NSC50" s="1520"/>
      <c r="NSD50" s="2681"/>
      <c r="NSE50" s="1520"/>
      <c r="NSF50" s="2681"/>
      <c r="NSG50" s="1520"/>
      <c r="NSH50" s="2681"/>
      <c r="NSI50" s="1520"/>
      <c r="NSJ50" s="2681"/>
      <c r="NSK50" s="1520"/>
      <c r="NSL50" s="2681"/>
      <c r="NSM50" s="1520"/>
      <c r="NSN50" s="2681"/>
      <c r="NSO50" s="1520"/>
      <c r="NSP50" s="2681"/>
      <c r="NSQ50" s="1520"/>
      <c r="NSR50" s="2681"/>
      <c r="NSS50" s="1520"/>
      <c r="NST50" s="2681"/>
      <c r="NSU50" s="1520"/>
      <c r="NSV50" s="2681"/>
      <c r="NSW50" s="1520"/>
      <c r="NSX50" s="2681"/>
      <c r="NSY50" s="1520"/>
      <c r="NSZ50" s="2681"/>
      <c r="NTA50" s="1520"/>
      <c r="NTB50" s="2681"/>
      <c r="NTC50" s="1520"/>
      <c r="NTD50" s="2681"/>
      <c r="NTE50" s="1520"/>
      <c r="NTF50" s="2681"/>
      <c r="NTG50" s="1520"/>
      <c r="NTH50" s="2681"/>
      <c r="NTI50" s="1520"/>
      <c r="NTJ50" s="2681"/>
      <c r="NTK50" s="1520"/>
      <c r="NTL50" s="2681"/>
      <c r="NTM50" s="1520"/>
      <c r="NTN50" s="2681"/>
      <c r="NTO50" s="1520"/>
      <c r="NTP50" s="2681"/>
      <c r="NTQ50" s="1520"/>
      <c r="NTR50" s="2681"/>
      <c r="NTS50" s="1520"/>
      <c r="NTT50" s="2681"/>
      <c r="NTU50" s="1520"/>
      <c r="NTV50" s="2681"/>
      <c r="NTW50" s="1520"/>
      <c r="NTX50" s="2681"/>
      <c r="NTY50" s="1520"/>
      <c r="NTZ50" s="2681"/>
      <c r="NUA50" s="1520"/>
      <c r="NUB50" s="2681"/>
      <c r="NUC50" s="1520"/>
      <c r="NUD50" s="2681"/>
      <c r="NUE50" s="1520"/>
      <c r="NUF50" s="2681"/>
      <c r="NUG50" s="1520"/>
      <c r="NUH50" s="2681"/>
      <c r="NUI50" s="1520"/>
      <c r="NUJ50" s="2681"/>
      <c r="NUK50" s="1520"/>
      <c r="NUL50" s="2681"/>
      <c r="NUM50" s="1520"/>
      <c r="NUN50" s="2681"/>
      <c r="NUO50" s="1520"/>
      <c r="NUP50" s="2681"/>
      <c r="NUQ50" s="1520"/>
      <c r="NUR50" s="2681"/>
      <c r="NUS50" s="1520"/>
      <c r="NUT50" s="2681"/>
      <c r="NUU50" s="1520"/>
      <c r="NUV50" s="2681"/>
      <c r="NUW50" s="1520"/>
      <c r="NUX50" s="2681"/>
      <c r="NUY50" s="1520"/>
      <c r="NUZ50" s="2681"/>
      <c r="NVA50" s="1520"/>
      <c r="NVB50" s="2681"/>
      <c r="NVC50" s="1520"/>
      <c r="NVD50" s="2681"/>
      <c r="NVE50" s="1520"/>
      <c r="NVF50" s="2681"/>
      <c r="NVG50" s="1520"/>
      <c r="NVH50" s="2681"/>
      <c r="NVI50" s="1520"/>
      <c r="NVJ50" s="2681"/>
      <c r="NVK50" s="1520"/>
      <c r="NVL50" s="2681"/>
      <c r="NVM50" s="1520"/>
      <c r="NVN50" s="2681"/>
      <c r="NVO50" s="1520"/>
      <c r="NVP50" s="2681"/>
      <c r="NVQ50" s="1520"/>
      <c r="NVR50" s="2681"/>
      <c r="NVS50" s="1520"/>
      <c r="NVT50" s="2681"/>
      <c r="NVU50" s="1520"/>
      <c r="NVV50" s="2681"/>
      <c r="NVW50" s="1520"/>
      <c r="NVX50" s="2681"/>
      <c r="NVY50" s="1520"/>
      <c r="NVZ50" s="2681"/>
      <c r="NWA50" s="1520"/>
      <c r="NWB50" s="2681"/>
      <c r="NWC50" s="1520"/>
      <c r="NWD50" s="2681"/>
      <c r="NWE50" s="1520"/>
      <c r="NWF50" s="2681"/>
      <c r="NWG50" s="1520"/>
      <c r="NWH50" s="2681"/>
      <c r="NWI50" s="1520"/>
      <c r="NWJ50" s="2681"/>
      <c r="NWK50" s="1520"/>
      <c r="NWL50" s="2681"/>
      <c r="NWM50" s="1520"/>
      <c r="NWN50" s="2681"/>
      <c r="NWO50" s="1520"/>
      <c r="NWP50" s="2681"/>
      <c r="NWQ50" s="1520"/>
      <c r="NWR50" s="2681"/>
      <c r="NWS50" s="1520"/>
      <c r="NWT50" s="2681"/>
      <c r="NWU50" s="1520"/>
      <c r="NWV50" s="2681"/>
      <c r="NWW50" s="1520"/>
      <c r="NWX50" s="2681"/>
      <c r="NWY50" s="1520"/>
      <c r="NWZ50" s="2681"/>
      <c r="NXA50" s="1520"/>
      <c r="NXB50" s="2681"/>
      <c r="NXC50" s="1520"/>
      <c r="NXD50" s="2681"/>
      <c r="NXE50" s="1520"/>
      <c r="NXF50" s="2681"/>
      <c r="NXG50" s="1520"/>
      <c r="NXH50" s="2681"/>
      <c r="NXI50" s="1520"/>
      <c r="NXJ50" s="2681"/>
      <c r="NXK50" s="1520"/>
      <c r="NXL50" s="2681"/>
      <c r="NXM50" s="1520"/>
      <c r="NXN50" s="2681"/>
      <c r="NXO50" s="1520"/>
      <c r="NXP50" s="2681"/>
      <c r="NXQ50" s="1520"/>
      <c r="NXR50" s="2681"/>
      <c r="NXS50" s="1520"/>
      <c r="NXT50" s="2681"/>
      <c r="NXU50" s="1520"/>
      <c r="NXV50" s="2681"/>
      <c r="NXW50" s="1520"/>
      <c r="NXX50" s="2681"/>
      <c r="NXY50" s="1520"/>
      <c r="NXZ50" s="2681"/>
      <c r="NYA50" s="1520"/>
      <c r="NYB50" s="2681"/>
      <c r="NYC50" s="1520"/>
      <c r="NYD50" s="2681"/>
      <c r="NYE50" s="1520"/>
      <c r="NYF50" s="2681"/>
      <c r="NYG50" s="1520"/>
      <c r="NYH50" s="2681"/>
      <c r="NYI50" s="1520"/>
      <c r="NYJ50" s="2681"/>
      <c r="NYK50" s="1520"/>
      <c r="NYL50" s="2681"/>
      <c r="NYM50" s="1520"/>
      <c r="NYN50" s="2681"/>
      <c r="NYO50" s="1520"/>
      <c r="NYP50" s="2681"/>
      <c r="NYQ50" s="1520"/>
      <c r="NYR50" s="2681"/>
      <c r="NYS50" s="1520"/>
      <c r="NYT50" s="2681"/>
      <c r="NYU50" s="1520"/>
      <c r="NYV50" s="2681"/>
      <c r="NYW50" s="1520"/>
      <c r="NYX50" s="2681"/>
      <c r="NYY50" s="1520"/>
      <c r="NYZ50" s="2681"/>
      <c r="NZA50" s="1520"/>
      <c r="NZB50" s="2681"/>
      <c r="NZC50" s="1520"/>
      <c r="NZD50" s="2681"/>
      <c r="NZE50" s="1520"/>
      <c r="NZF50" s="2681"/>
      <c r="NZG50" s="1520"/>
      <c r="NZH50" s="2681"/>
      <c r="NZI50" s="1520"/>
      <c r="NZJ50" s="2681"/>
      <c r="NZK50" s="1520"/>
      <c r="NZL50" s="2681"/>
      <c r="NZM50" s="1520"/>
      <c r="NZN50" s="2681"/>
      <c r="NZO50" s="1520"/>
      <c r="NZP50" s="2681"/>
      <c r="NZQ50" s="1520"/>
      <c r="NZR50" s="2681"/>
      <c r="NZS50" s="1520"/>
      <c r="NZT50" s="2681"/>
      <c r="NZU50" s="1520"/>
      <c r="NZV50" s="2681"/>
      <c r="NZW50" s="1520"/>
      <c r="NZX50" s="2681"/>
      <c r="NZY50" s="1520"/>
      <c r="NZZ50" s="2681"/>
      <c r="OAA50" s="1520"/>
      <c r="OAB50" s="2681"/>
      <c r="OAC50" s="1520"/>
      <c r="OAD50" s="2681"/>
      <c r="OAE50" s="1520"/>
      <c r="OAF50" s="2681"/>
      <c r="OAG50" s="1520"/>
      <c r="OAH50" s="2681"/>
      <c r="OAI50" s="1520"/>
      <c r="OAJ50" s="2681"/>
      <c r="OAK50" s="1520"/>
      <c r="OAL50" s="2681"/>
      <c r="OAM50" s="1520"/>
      <c r="OAN50" s="2681"/>
      <c r="OAO50" s="1520"/>
      <c r="OAP50" s="2681"/>
      <c r="OAQ50" s="1520"/>
      <c r="OAR50" s="2681"/>
      <c r="OAS50" s="1520"/>
      <c r="OAT50" s="2681"/>
      <c r="OAU50" s="1520"/>
      <c r="OAV50" s="2681"/>
      <c r="OAW50" s="1520"/>
      <c r="OAX50" s="2681"/>
      <c r="OAY50" s="1520"/>
      <c r="OAZ50" s="2681"/>
      <c r="OBA50" s="1520"/>
      <c r="OBB50" s="2681"/>
      <c r="OBC50" s="1520"/>
      <c r="OBD50" s="2681"/>
      <c r="OBE50" s="1520"/>
      <c r="OBF50" s="2681"/>
      <c r="OBG50" s="1520"/>
      <c r="OBH50" s="2681"/>
      <c r="OBI50" s="1520"/>
      <c r="OBJ50" s="2681"/>
      <c r="OBK50" s="1520"/>
      <c r="OBL50" s="2681"/>
      <c r="OBM50" s="1520"/>
      <c r="OBN50" s="2681"/>
      <c r="OBO50" s="1520"/>
      <c r="OBP50" s="2681"/>
      <c r="OBQ50" s="1520"/>
      <c r="OBR50" s="2681"/>
      <c r="OBS50" s="1520"/>
      <c r="OBT50" s="2681"/>
      <c r="OBU50" s="1520"/>
      <c r="OBV50" s="2681"/>
      <c r="OBW50" s="1520"/>
      <c r="OBX50" s="2681"/>
      <c r="OBY50" s="1520"/>
      <c r="OBZ50" s="2681"/>
      <c r="OCA50" s="1520"/>
      <c r="OCB50" s="2681"/>
      <c r="OCC50" s="1520"/>
      <c r="OCD50" s="2681"/>
      <c r="OCE50" s="1520"/>
      <c r="OCF50" s="2681"/>
      <c r="OCG50" s="1520"/>
      <c r="OCH50" s="2681"/>
      <c r="OCI50" s="1520"/>
      <c r="OCJ50" s="2681"/>
      <c r="OCK50" s="1520"/>
      <c r="OCL50" s="2681"/>
      <c r="OCM50" s="1520"/>
      <c r="OCN50" s="2681"/>
      <c r="OCO50" s="1520"/>
      <c r="OCP50" s="2681"/>
      <c r="OCQ50" s="1520"/>
      <c r="OCR50" s="2681"/>
      <c r="OCS50" s="1520"/>
      <c r="OCT50" s="2681"/>
      <c r="OCU50" s="1520"/>
      <c r="OCV50" s="2681"/>
      <c r="OCW50" s="1520"/>
      <c r="OCX50" s="2681"/>
      <c r="OCY50" s="1520"/>
      <c r="OCZ50" s="2681"/>
      <c r="ODA50" s="1520"/>
      <c r="ODB50" s="2681"/>
      <c r="ODC50" s="1520"/>
      <c r="ODD50" s="2681"/>
      <c r="ODE50" s="1520"/>
      <c r="ODF50" s="2681"/>
      <c r="ODG50" s="1520"/>
      <c r="ODH50" s="2681"/>
      <c r="ODI50" s="1520"/>
      <c r="ODJ50" s="2681"/>
      <c r="ODK50" s="1520"/>
      <c r="ODL50" s="2681"/>
      <c r="ODM50" s="1520"/>
      <c r="ODN50" s="2681"/>
      <c r="ODO50" s="1520"/>
      <c r="ODP50" s="2681"/>
      <c r="ODQ50" s="1520"/>
      <c r="ODR50" s="2681"/>
      <c r="ODS50" s="1520"/>
      <c r="ODT50" s="2681"/>
      <c r="ODU50" s="1520"/>
      <c r="ODV50" s="2681"/>
      <c r="ODW50" s="1520"/>
      <c r="ODX50" s="2681"/>
      <c r="ODY50" s="1520"/>
      <c r="ODZ50" s="2681"/>
      <c r="OEA50" s="1520"/>
      <c r="OEB50" s="2681"/>
      <c r="OEC50" s="1520"/>
      <c r="OED50" s="2681"/>
      <c r="OEE50" s="1520"/>
      <c r="OEF50" s="2681"/>
      <c r="OEG50" s="1520"/>
      <c r="OEH50" s="2681"/>
      <c r="OEI50" s="1520"/>
      <c r="OEJ50" s="2681"/>
      <c r="OEK50" s="1520"/>
      <c r="OEL50" s="2681"/>
      <c r="OEM50" s="1520"/>
      <c r="OEN50" s="2681"/>
      <c r="OEO50" s="1520"/>
      <c r="OEP50" s="2681"/>
      <c r="OEQ50" s="1520"/>
      <c r="OER50" s="2681"/>
      <c r="OES50" s="1520"/>
      <c r="OET50" s="2681"/>
      <c r="OEU50" s="1520"/>
      <c r="OEV50" s="2681"/>
      <c r="OEW50" s="1520"/>
      <c r="OEX50" s="2681"/>
      <c r="OEY50" s="1520"/>
      <c r="OEZ50" s="2681"/>
      <c r="OFA50" s="1520"/>
      <c r="OFB50" s="2681"/>
      <c r="OFC50" s="1520"/>
      <c r="OFD50" s="2681"/>
      <c r="OFE50" s="1520"/>
      <c r="OFF50" s="2681"/>
      <c r="OFG50" s="1520"/>
      <c r="OFH50" s="2681"/>
      <c r="OFI50" s="1520"/>
      <c r="OFJ50" s="2681"/>
      <c r="OFK50" s="1520"/>
      <c r="OFL50" s="2681"/>
      <c r="OFM50" s="1520"/>
      <c r="OFN50" s="2681"/>
      <c r="OFO50" s="1520"/>
      <c r="OFP50" s="2681"/>
      <c r="OFQ50" s="1520"/>
      <c r="OFR50" s="2681"/>
      <c r="OFS50" s="1520"/>
      <c r="OFT50" s="2681"/>
      <c r="OFU50" s="1520"/>
      <c r="OFV50" s="2681"/>
      <c r="OFW50" s="1520"/>
      <c r="OFX50" s="2681"/>
      <c r="OFY50" s="1520"/>
      <c r="OFZ50" s="2681"/>
      <c r="OGA50" s="1520"/>
      <c r="OGB50" s="2681"/>
      <c r="OGC50" s="1520"/>
      <c r="OGD50" s="2681"/>
      <c r="OGE50" s="1520"/>
      <c r="OGF50" s="2681"/>
      <c r="OGG50" s="1520"/>
      <c r="OGH50" s="2681"/>
      <c r="OGI50" s="1520"/>
      <c r="OGJ50" s="2681"/>
      <c r="OGK50" s="1520"/>
      <c r="OGL50" s="2681"/>
      <c r="OGM50" s="1520"/>
      <c r="OGN50" s="2681"/>
      <c r="OGO50" s="1520"/>
      <c r="OGP50" s="2681"/>
      <c r="OGQ50" s="1520"/>
      <c r="OGR50" s="2681"/>
      <c r="OGS50" s="1520"/>
      <c r="OGT50" s="2681"/>
      <c r="OGU50" s="1520"/>
      <c r="OGV50" s="2681"/>
      <c r="OGW50" s="1520"/>
      <c r="OGX50" s="2681"/>
      <c r="OGY50" s="1520"/>
      <c r="OGZ50" s="2681"/>
      <c r="OHA50" s="1520"/>
      <c r="OHB50" s="2681"/>
      <c r="OHC50" s="1520"/>
      <c r="OHD50" s="2681"/>
      <c r="OHE50" s="1520"/>
      <c r="OHF50" s="2681"/>
      <c r="OHG50" s="1520"/>
      <c r="OHH50" s="2681"/>
      <c r="OHI50" s="1520"/>
      <c r="OHJ50" s="2681"/>
      <c r="OHK50" s="1520"/>
      <c r="OHL50" s="2681"/>
      <c r="OHM50" s="1520"/>
      <c r="OHN50" s="2681"/>
      <c r="OHO50" s="1520"/>
      <c r="OHP50" s="2681"/>
      <c r="OHQ50" s="1520"/>
      <c r="OHR50" s="2681"/>
      <c r="OHS50" s="1520"/>
      <c r="OHT50" s="2681"/>
      <c r="OHU50" s="1520"/>
      <c r="OHV50" s="2681"/>
      <c r="OHW50" s="1520"/>
      <c r="OHX50" s="2681"/>
      <c r="OHY50" s="1520"/>
      <c r="OHZ50" s="2681"/>
      <c r="OIA50" s="1520"/>
      <c r="OIB50" s="2681"/>
      <c r="OIC50" s="1520"/>
      <c r="OID50" s="2681"/>
      <c r="OIE50" s="1520"/>
      <c r="OIF50" s="2681"/>
      <c r="OIG50" s="1520"/>
      <c r="OIH50" s="2681"/>
      <c r="OII50" s="1520"/>
      <c r="OIJ50" s="2681"/>
      <c r="OIK50" s="1520"/>
      <c r="OIL50" s="2681"/>
      <c r="OIM50" s="1520"/>
      <c r="OIN50" s="2681"/>
      <c r="OIO50" s="1520"/>
      <c r="OIP50" s="2681"/>
      <c r="OIQ50" s="1520"/>
      <c r="OIR50" s="2681"/>
      <c r="OIS50" s="1520"/>
      <c r="OIT50" s="2681"/>
      <c r="OIU50" s="1520"/>
      <c r="OIV50" s="2681"/>
      <c r="OIW50" s="1520"/>
      <c r="OIX50" s="2681"/>
      <c r="OIY50" s="1520"/>
      <c r="OIZ50" s="2681"/>
      <c r="OJA50" s="1520"/>
      <c r="OJB50" s="2681"/>
      <c r="OJC50" s="1520"/>
      <c r="OJD50" s="2681"/>
      <c r="OJE50" s="1520"/>
      <c r="OJF50" s="2681"/>
      <c r="OJG50" s="1520"/>
      <c r="OJH50" s="2681"/>
      <c r="OJI50" s="1520"/>
      <c r="OJJ50" s="2681"/>
      <c r="OJK50" s="1520"/>
      <c r="OJL50" s="2681"/>
      <c r="OJM50" s="1520"/>
      <c r="OJN50" s="2681"/>
      <c r="OJO50" s="1520"/>
      <c r="OJP50" s="2681"/>
      <c r="OJQ50" s="1520"/>
      <c r="OJR50" s="2681"/>
      <c r="OJS50" s="1520"/>
      <c r="OJT50" s="2681"/>
      <c r="OJU50" s="1520"/>
      <c r="OJV50" s="2681"/>
      <c r="OJW50" s="1520"/>
      <c r="OJX50" s="2681"/>
      <c r="OJY50" s="1520"/>
      <c r="OJZ50" s="2681"/>
      <c r="OKA50" s="1520"/>
      <c r="OKB50" s="2681"/>
      <c r="OKC50" s="1520"/>
      <c r="OKD50" s="2681"/>
      <c r="OKE50" s="1520"/>
      <c r="OKF50" s="2681"/>
      <c r="OKG50" s="1520"/>
      <c r="OKH50" s="2681"/>
      <c r="OKI50" s="1520"/>
      <c r="OKJ50" s="2681"/>
      <c r="OKK50" s="1520"/>
      <c r="OKL50" s="2681"/>
      <c r="OKM50" s="1520"/>
      <c r="OKN50" s="2681"/>
      <c r="OKO50" s="1520"/>
      <c r="OKP50" s="2681"/>
      <c r="OKQ50" s="1520"/>
      <c r="OKR50" s="2681"/>
      <c r="OKS50" s="1520"/>
      <c r="OKT50" s="2681"/>
      <c r="OKU50" s="1520"/>
      <c r="OKV50" s="2681"/>
      <c r="OKW50" s="1520"/>
      <c r="OKX50" s="2681"/>
      <c r="OKY50" s="1520"/>
      <c r="OKZ50" s="2681"/>
      <c r="OLA50" s="1520"/>
      <c r="OLB50" s="2681"/>
      <c r="OLC50" s="1520"/>
      <c r="OLD50" s="2681"/>
      <c r="OLE50" s="1520"/>
      <c r="OLF50" s="2681"/>
      <c r="OLG50" s="1520"/>
      <c r="OLH50" s="2681"/>
      <c r="OLI50" s="1520"/>
      <c r="OLJ50" s="2681"/>
      <c r="OLK50" s="1520"/>
      <c r="OLL50" s="2681"/>
      <c r="OLM50" s="1520"/>
      <c r="OLN50" s="2681"/>
      <c r="OLO50" s="1520"/>
      <c r="OLP50" s="2681"/>
      <c r="OLQ50" s="1520"/>
      <c r="OLR50" s="2681"/>
      <c r="OLS50" s="1520"/>
      <c r="OLT50" s="2681"/>
      <c r="OLU50" s="1520"/>
      <c r="OLV50" s="2681"/>
      <c r="OLW50" s="1520"/>
      <c r="OLX50" s="2681"/>
      <c r="OLY50" s="1520"/>
      <c r="OLZ50" s="2681"/>
      <c r="OMA50" s="1520"/>
      <c r="OMB50" s="2681"/>
      <c r="OMC50" s="1520"/>
      <c r="OMD50" s="2681"/>
      <c r="OME50" s="1520"/>
      <c r="OMF50" s="2681"/>
      <c r="OMG50" s="1520"/>
      <c r="OMH50" s="2681"/>
      <c r="OMI50" s="1520"/>
      <c r="OMJ50" s="2681"/>
      <c r="OMK50" s="1520"/>
      <c r="OML50" s="2681"/>
      <c r="OMM50" s="1520"/>
      <c r="OMN50" s="2681"/>
      <c r="OMO50" s="1520"/>
      <c r="OMP50" s="2681"/>
      <c r="OMQ50" s="1520"/>
      <c r="OMR50" s="2681"/>
      <c r="OMS50" s="1520"/>
      <c r="OMT50" s="2681"/>
      <c r="OMU50" s="1520"/>
      <c r="OMV50" s="2681"/>
      <c r="OMW50" s="1520"/>
      <c r="OMX50" s="2681"/>
      <c r="OMY50" s="1520"/>
      <c r="OMZ50" s="2681"/>
      <c r="ONA50" s="1520"/>
      <c r="ONB50" s="2681"/>
      <c r="ONC50" s="1520"/>
      <c r="OND50" s="2681"/>
      <c r="ONE50" s="1520"/>
      <c r="ONF50" s="2681"/>
      <c r="ONG50" s="1520"/>
      <c r="ONH50" s="2681"/>
      <c r="ONI50" s="1520"/>
      <c r="ONJ50" s="2681"/>
      <c r="ONK50" s="1520"/>
      <c r="ONL50" s="2681"/>
      <c r="ONM50" s="1520"/>
      <c r="ONN50" s="2681"/>
      <c r="ONO50" s="1520"/>
      <c r="ONP50" s="2681"/>
      <c r="ONQ50" s="1520"/>
      <c r="ONR50" s="2681"/>
      <c r="ONS50" s="1520"/>
      <c r="ONT50" s="2681"/>
      <c r="ONU50" s="1520"/>
      <c r="ONV50" s="2681"/>
      <c r="ONW50" s="1520"/>
      <c r="ONX50" s="2681"/>
      <c r="ONY50" s="1520"/>
      <c r="ONZ50" s="2681"/>
      <c r="OOA50" s="1520"/>
      <c r="OOB50" s="2681"/>
      <c r="OOC50" s="1520"/>
      <c r="OOD50" s="2681"/>
      <c r="OOE50" s="1520"/>
      <c r="OOF50" s="2681"/>
      <c r="OOG50" s="1520"/>
      <c r="OOH50" s="2681"/>
      <c r="OOI50" s="1520"/>
      <c r="OOJ50" s="2681"/>
      <c r="OOK50" s="1520"/>
      <c r="OOL50" s="2681"/>
      <c r="OOM50" s="1520"/>
      <c r="OON50" s="2681"/>
      <c r="OOO50" s="1520"/>
      <c r="OOP50" s="2681"/>
      <c r="OOQ50" s="1520"/>
      <c r="OOR50" s="2681"/>
      <c r="OOS50" s="1520"/>
      <c r="OOT50" s="2681"/>
      <c r="OOU50" s="1520"/>
      <c r="OOV50" s="2681"/>
      <c r="OOW50" s="1520"/>
      <c r="OOX50" s="2681"/>
      <c r="OOY50" s="1520"/>
      <c r="OOZ50" s="2681"/>
      <c r="OPA50" s="1520"/>
      <c r="OPB50" s="2681"/>
      <c r="OPC50" s="1520"/>
      <c r="OPD50" s="2681"/>
      <c r="OPE50" s="1520"/>
      <c r="OPF50" s="2681"/>
      <c r="OPG50" s="1520"/>
      <c r="OPH50" s="2681"/>
      <c r="OPI50" s="1520"/>
      <c r="OPJ50" s="2681"/>
      <c r="OPK50" s="1520"/>
      <c r="OPL50" s="2681"/>
      <c r="OPM50" s="1520"/>
      <c r="OPN50" s="2681"/>
      <c r="OPO50" s="1520"/>
      <c r="OPP50" s="2681"/>
      <c r="OPQ50" s="1520"/>
      <c r="OPR50" s="2681"/>
      <c r="OPS50" s="1520"/>
      <c r="OPT50" s="2681"/>
      <c r="OPU50" s="1520"/>
      <c r="OPV50" s="2681"/>
      <c r="OPW50" s="1520"/>
      <c r="OPX50" s="2681"/>
      <c r="OPY50" s="1520"/>
      <c r="OPZ50" s="2681"/>
      <c r="OQA50" s="1520"/>
      <c r="OQB50" s="2681"/>
      <c r="OQC50" s="1520"/>
      <c r="OQD50" s="2681"/>
      <c r="OQE50" s="1520"/>
      <c r="OQF50" s="2681"/>
      <c r="OQG50" s="1520"/>
      <c r="OQH50" s="2681"/>
      <c r="OQI50" s="1520"/>
      <c r="OQJ50" s="2681"/>
      <c r="OQK50" s="1520"/>
      <c r="OQL50" s="2681"/>
      <c r="OQM50" s="1520"/>
      <c r="OQN50" s="2681"/>
      <c r="OQO50" s="1520"/>
      <c r="OQP50" s="2681"/>
      <c r="OQQ50" s="1520"/>
      <c r="OQR50" s="2681"/>
      <c r="OQS50" s="1520"/>
      <c r="OQT50" s="2681"/>
      <c r="OQU50" s="1520"/>
      <c r="OQV50" s="2681"/>
      <c r="OQW50" s="1520"/>
      <c r="OQX50" s="2681"/>
      <c r="OQY50" s="1520"/>
      <c r="OQZ50" s="2681"/>
      <c r="ORA50" s="1520"/>
      <c r="ORB50" s="2681"/>
      <c r="ORC50" s="1520"/>
      <c r="ORD50" s="2681"/>
      <c r="ORE50" s="1520"/>
      <c r="ORF50" s="2681"/>
      <c r="ORG50" s="1520"/>
      <c r="ORH50" s="2681"/>
      <c r="ORI50" s="1520"/>
      <c r="ORJ50" s="2681"/>
      <c r="ORK50" s="1520"/>
      <c r="ORL50" s="2681"/>
      <c r="ORM50" s="1520"/>
      <c r="ORN50" s="2681"/>
      <c r="ORO50" s="1520"/>
      <c r="ORP50" s="2681"/>
      <c r="ORQ50" s="1520"/>
      <c r="ORR50" s="2681"/>
      <c r="ORS50" s="1520"/>
      <c r="ORT50" s="2681"/>
      <c r="ORU50" s="1520"/>
      <c r="ORV50" s="2681"/>
      <c r="ORW50" s="1520"/>
      <c r="ORX50" s="2681"/>
      <c r="ORY50" s="1520"/>
      <c r="ORZ50" s="2681"/>
      <c r="OSA50" s="1520"/>
      <c r="OSB50" s="2681"/>
      <c r="OSC50" s="1520"/>
      <c r="OSD50" s="2681"/>
      <c r="OSE50" s="1520"/>
      <c r="OSF50" s="2681"/>
      <c r="OSG50" s="1520"/>
      <c r="OSH50" s="2681"/>
      <c r="OSI50" s="1520"/>
      <c r="OSJ50" s="2681"/>
      <c r="OSK50" s="1520"/>
      <c r="OSL50" s="2681"/>
      <c r="OSM50" s="1520"/>
      <c r="OSN50" s="2681"/>
      <c r="OSO50" s="1520"/>
      <c r="OSP50" s="2681"/>
      <c r="OSQ50" s="1520"/>
      <c r="OSR50" s="2681"/>
      <c r="OSS50" s="1520"/>
      <c r="OST50" s="2681"/>
      <c r="OSU50" s="1520"/>
      <c r="OSV50" s="2681"/>
      <c r="OSW50" s="1520"/>
      <c r="OSX50" s="2681"/>
      <c r="OSY50" s="1520"/>
      <c r="OSZ50" s="2681"/>
      <c r="OTA50" s="1520"/>
      <c r="OTB50" s="2681"/>
      <c r="OTC50" s="1520"/>
      <c r="OTD50" s="2681"/>
      <c r="OTE50" s="1520"/>
      <c r="OTF50" s="2681"/>
      <c r="OTG50" s="1520"/>
      <c r="OTH50" s="2681"/>
      <c r="OTI50" s="1520"/>
      <c r="OTJ50" s="2681"/>
      <c r="OTK50" s="1520"/>
      <c r="OTL50" s="2681"/>
      <c r="OTM50" s="1520"/>
      <c r="OTN50" s="2681"/>
      <c r="OTO50" s="1520"/>
      <c r="OTP50" s="2681"/>
      <c r="OTQ50" s="1520"/>
      <c r="OTR50" s="2681"/>
      <c r="OTS50" s="1520"/>
      <c r="OTT50" s="2681"/>
      <c r="OTU50" s="1520"/>
      <c r="OTV50" s="2681"/>
      <c r="OTW50" s="1520"/>
      <c r="OTX50" s="2681"/>
      <c r="OTY50" s="1520"/>
      <c r="OTZ50" s="2681"/>
      <c r="OUA50" s="1520"/>
      <c r="OUB50" s="2681"/>
      <c r="OUC50" s="1520"/>
      <c r="OUD50" s="2681"/>
      <c r="OUE50" s="1520"/>
      <c r="OUF50" s="2681"/>
      <c r="OUG50" s="1520"/>
      <c r="OUH50" s="2681"/>
      <c r="OUI50" s="1520"/>
      <c r="OUJ50" s="2681"/>
      <c r="OUK50" s="1520"/>
      <c r="OUL50" s="2681"/>
      <c r="OUM50" s="1520"/>
      <c r="OUN50" s="2681"/>
      <c r="OUO50" s="1520"/>
      <c r="OUP50" s="2681"/>
      <c r="OUQ50" s="1520"/>
      <c r="OUR50" s="2681"/>
      <c r="OUS50" s="1520"/>
      <c r="OUT50" s="2681"/>
      <c r="OUU50" s="1520"/>
      <c r="OUV50" s="2681"/>
      <c r="OUW50" s="1520"/>
      <c r="OUX50" s="2681"/>
      <c r="OUY50" s="1520"/>
      <c r="OUZ50" s="2681"/>
      <c r="OVA50" s="1520"/>
      <c r="OVB50" s="2681"/>
      <c r="OVC50" s="1520"/>
      <c r="OVD50" s="2681"/>
      <c r="OVE50" s="1520"/>
      <c r="OVF50" s="2681"/>
      <c r="OVG50" s="1520"/>
      <c r="OVH50" s="2681"/>
      <c r="OVI50" s="1520"/>
      <c r="OVJ50" s="2681"/>
      <c r="OVK50" s="1520"/>
      <c r="OVL50" s="2681"/>
      <c r="OVM50" s="1520"/>
      <c r="OVN50" s="2681"/>
      <c r="OVO50" s="1520"/>
      <c r="OVP50" s="2681"/>
      <c r="OVQ50" s="1520"/>
      <c r="OVR50" s="2681"/>
      <c r="OVS50" s="1520"/>
      <c r="OVT50" s="2681"/>
      <c r="OVU50" s="1520"/>
      <c r="OVV50" s="2681"/>
      <c r="OVW50" s="1520"/>
      <c r="OVX50" s="2681"/>
      <c r="OVY50" s="1520"/>
      <c r="OVZ50" s="2681"/>
      <c r="OWA50" s="1520"/>
      <c r="OWB50" s="2681"/>
      <c r="OWC50" s="1520"/>
      <c r="OWD50" s="2681"/>
      <c r="OWE50" s="1520"/>
      <c r="OWF50" s="2681"/>
      <c r="OWG50" s="1520"/>
      <c r="OWH50" s="2681"/>
      <c r="OWI50" s="1520"/>
      <c r="OWJ50" s="2681"/>
      <c r="OWK50" s="1520"/>
      <c r="OWL50" s="2681"/>
      <c r="OWM50" s="1520"/>
      <c r="OWN50" s="2681"/>
      <c r="OWO50" s="1520"/>
      <c r="OWP50" s="2681"/>
      <c r="OWQ50" s="1520"/>
      <c r="OWR50" s="2681"/>
      <c r="OWS50" s="1520"/>
      <c r="OWT50" s="2681"/>
      <c r="OWU50" s="1520"/>
      <c r="OWV50" s="2681"/>
      <c r="OWW50" s="1520"/>
      <c r="OWX50" s="2681"/>
      <c r="OWY50" s="1520"/>
      <c r="OWZ50" s="2681"/>
      <c r="OXA50" s="1520"/>
      <c r="OXB50" s="2681"/>
      <c r="OXC50" s="1520"/>
      <c r="OXD50" s="2681"/>
      <c r="OXE50" s="1520"/>
      <c r="OXF50" s="2681"/>
      <c r="OXG50" s="1520"/>
      <c r="OXH50" s="2681"/>
      <c r="OXI50" s="1520"/>
      <c r="OXJ50" s="2681"/>
      <c r="OXK50" s="1520"/>
      <c r="OXL50" s="2681"/>
      <c r="OXM50" s="1520"/>
      <c r="OXN50" s="2681"/>
      <c r="OXO50" s="1520"/>
      <c r="OXP50" s="2681"/>
      <c r="OXQ50" s="1520"/>
      <c r="OXR50" s="2681"/>
      <c r="OXS50" s="1520"/>
      <c r="OXT50" s="2681"/>
      <c r="OXU50" s="1520"/>
      <c r="OXV50" s="2681"/>
      <c r="OXW50" s="1520"/>
      <c r="OXX50" s="2681"/>
      <c r="OXY50" s="1520"/>
      <c r="OXZ50" s="2681"/>
      <c r="OYA50" s="1520"/>
      <c r="OYB50" s="2681"/>
      <c r="OYC50" s="1520"/>
      <c r="OYD50" s="2681"/>
      <c r="OYE50" s="1520"/>
      <c r="OYF50" s="2681"/>
      <c r="OYG50" s="1520"/>
      <c r="OYH50" s="2681"/>
      <c r="OYI50" s="1520"/>
      <c r="OYJ50" s="2681"/>
      <c r="OYK50" s="1520"/>
      <c r="OYL50" s="2681"/>
      <c r="OYM50" s="1520"/>
      <c r="OYN50" s="2681"/>
      <c r="OYO50" s="1520"/>
      <c r="OYP50" s="2681"/>
      <c r="OYQ50" s="1520"/>
      <c r="OYR50" s="2681"/>
      <c r="OYS50" s="1520"/>
      <c r="OYT50" s="2681"/>
      <c r="OYU50" s="1520"/>
      <c r="OYV50" s="2681"/>
      <c r="OYW50" s="1520"/>
      <c r="OYX50" s="2681"/>
      <c r="OYY50" s="1520"/>
      <c r="OYZ50" s="2681"/>
      <c r="OZA50" s="1520"/>
      <c r="OZB50" s="2681"/>
      <c r="OZC50" s="1520"/>
      <c r="OZD50" s="2681"/>
      <c r="OZE50" s="1520"/>
      <c r="OZF50" s="2681"/>
      <c r="OZG50" s="1520"/>
      <c r="OZH50" s="2681"/>
      <c r="OZI50" s="1520"/>
      <c r="OZJ50" s="2681"/>
      <c r="OZK50" s="1520"/>
      <c r="OZL50" s="2681"/>
      <c r="OZM50" s="1520"/>
      <c r="OZN50" s="2681"/>
      <c r="OZO50" s="1520"/>
      <c r="OZP50" s="2681"/>
      <c r="OZQ50" s="1520"/>
      <c r="OZR50" s="2681"/>
      <c r="OZS50" s="1520"/>
      <c r="OZT50" s="2681"/>
      <c r="OZU50" s="1520"/>
      <c r="OZV50" s="2681"/>
      <c r="OZW50" s="1520"/>
      <c r="OZX50" s="2681"/>
      <c r="OZY50" s="1520"/>
      <c r="OZZ50" s="2681"/>
      <c r="PAA50" s="1520"/>
      <c r="PAB50" s="2681"/>
      <c r="PAC50" s="1520"/>
      <c r="PAD50" s="2681"/>
      <c r="PAE50" s="1520"/>
      <c r="PAF50" s="2681"/>
      <c r="PAG50" s="1520"/>
      <c r="PAH50" s="2681"/>
      <c r="PAI50" s="1520"/>
      <c r="PAJ50" s="2681"/>
      <c r="PAK50" s="1520"/>
      <c r="PAL50" s="2681"/>
      <c r="PAM50" s="1520"/>
      <c r="PAN50" s="2681"/>
      <c r="PAO50" s="1520"/>
      <c r="PAP50" s="2681"/>
      <c r="PAQ50" s="1520"/>
      <c r="PAR50" s="2681"/>
      <c r="PAS50" s="1520"/>
      <c r="PAT50" s="2681"/>
      <c r="PAU50" s="1520"/>
      <c r="PAV50" s="2681"/>
      <c r="PAW50" s="1520"/>
      <c r="PAX50" s="2681"/>
      <c r="PAY50" s="1520"/>
      <c r="PAZ50" s="2681"/>
      <c r="PBA50" s="1520"/>
      <c r="PBB50" s="2681"/>
      <c r="PBC50" s="1520"/>
      <c r="PBD50" s="2681"/>
      <c r="PBE50" s="1520"/>
      <c r="PBF50" s="2681"/>
      <c r="PBG50" s="1520"/>
      <c r="PBH50" s="2681"/>
      <c r="PBI50" s="1520"/>
      <c r="PBJ50" s="2681"/>
      <c r="PBK50" s="1520"/>
      <c r="PBL50" s="2681"/>
      <c r="PBM50" s="1520"/>
      <c r="PBN50" s="2681"/>
      <c r="PBO50" s="1520"/>
      <c r="PBP50" s="2681"/>
      <c r="PBQ50" s="1520"/>
      <c r="PBR50" s="2681"/>
      <c r="PBS50" s="1520"/>
      <c r="PBT50" s="2681"/>
      <c r="PBU50" s="1520"/>
      <c r="PBV50" s="2681"/>
      <c r="PBW50" s="1520"/>
      <c r="PBX50" s="2681"/>
      <c r="PBY50" s="1520"/>
      <c r="PBZ50" s="2681"/>
      <c r="PCA50" s="1520"/>
      <c r="PCB50" s="2681"/>
      <c r="PCC50" s="1520"/>
      <c r="PCD50" s="2681"/>
      <c r="PCE50" s="1520"/>
      <c r="PCF50" s="2681"/>
      <c r="PCG50" s="1520"/>
      <c r="PCH50" s="2681"/>
      <c r="PCI50" s="1520"/>
      <c r="PCJ50" s="2681"/>
      <c r="PCK50" s="1520"/>
      <c r="PCL50" s="2681"/>
      <c r="PCM50" s="1520"/>
      <c r="PCN50" s="2681"/>
      <c r="PCO50" s="1520"/>
      <c r="PCP50" s="2681"/>
      <c r="PCQ50" s="1520"/>
      <c r="PCR50" s="2681"/>
      <c r="PCS50" s="1520"/>
      <c r="PCT50" s="2681"/>
      <c r="PCU50" s="1520"/>
      <c r="PCV50" s="2681"/>
      <c r="PCW50" s="1520"/>
      <c r="PCX50" s="2681"/>
      <c r="PCY50" s="1520"/>
      <c r="PCZ50" s="2681"/>
      <c r="PDA50" s="1520"/>
      <c r="PDB50" s="2681"/>
      <c r="PDC50" s="1520"/>
      <c r="PDD50" s="2681"/>
      <c r="PDE50" s="1520"/>
      <c r="PDF50" s="2681"/>
      <c r="PDG50" s="1520"/>
      <c r="PDH50" s="2681"/>
      <c r="PDI50" s="1520"/>
      <c r="PDJ50" s="2681"/>
      <c r="PDK50" s="1520"/>
      <c r="PDL50" s="2681"/>
      <c r="PDM50" s="1520"/>
      <c r="PDN50" s="2681"/>
      <c r="PDO50" s="1520"/>
      <c r="PDP50" s="2681"/>
      <c r="PDQ50" s="1520"/>
      <c r="PDR50" s="2681"/>
      <c r="PDS50" s="1520"/>
      <c r="PDT50" s="2681"/>
      <c r="PDU50" s="1520"/>
      <c r="PDV50" s="2681"/>
      <c r="PDW50" s="1520"/>
      <c r="PDX50" s="2681"/>
      <c r="PDY50" s="1520"/>
      <c r="PDZ50" s="2681"/>
      <c r="PEA50" s="1520"/>
      <c r="PEB50" s="2681"/>
      <c r="PEC50" s="1520"/>
      <c r="PED50" s="2681"/>
      <c r="PEE50" s="1520"/>
      <c r="PEF50" s="2681"/>
      <c r="PEG50" s="1520"/>
      <c r="PEH50" s="2681"/>
      <c r="PEI50" s="1520"/>
      <c r="PEJ50" s="2681"/>
      <c r="PEK50" s="1520"/>
      <c r="PEL50" s="2681"/>
      <c r="PEM50" s="1520"/>
      <c r="PEN50" s="2681"/>
      <c r="PEO50" s="1520"/>
      <c r="PEP50" s="2681"/>
      <c r="PEQ50" s="1520"/>
      <c r="PER50" s="2681"/>
      <c r="PES50" s="1520"/>
      <c r="PET50" s="2681"/>
      <c r="PEU50" s="1520"/>
      <c r="PEV50" s="2681"/>
      <c r="PEW50" s="1520"/>
      <c r="PEX50" s="2681"/>
      <c r="PEY50" s="1520"/>
      <c r="PEZ50" s="2681"/>
      <c r="PFA50" s="1520"/>
      <c r="PFB50" s="2681"/>
      <c r="PFC50" s="1520"/>
      <c r="PFD50" s="2681"/>
      <c r="PFE50" s="1520"/>
      <c r="PFF50" s="2681"/>
      <c r="PFG50" s="1520"/>
      <c r="PFH50" s="2681"/>
      <c r="PFI50" s="1520"/>
      <c r="PFJ50" s="2681"/>
      <c r="PFK50" s="1520"/>
      <c r="PFL50" s="2681"/>
      <c r="PFM50" s="1520"/>
      <c r="PFN50" s="2681"/>
      <c r="PFO50" s="1520"/>
      <c r="PFP50" s="2681"/>
      <c r="PFQ50" s="1520"/>
      <c r="PFR50" s="2681"/>
      <c r="PFS50" s="1520"/>
      <c r="PFT50" s="2681"/>
      <c r="PFU50" s="1520"/>
      <c r="PFV50" s="2681"/>
      <c r="PFW50" s="1520"/>
      <c r="PFX50" s="2681"/>
      <c r="PFY50" s="1520"/>
      <c r="PFZ50" s="2681"/>
      <c r="PGA50" s="1520"/>
      <c r="PGB50" s="2681"/>
      <c r="PGC50" s="1520"/>
      <c r="PGD50" s="2681"/>
      <c r="PGE50" s="1520"/>
      <c r="PGF50" s="2681"/>
      <c r="PGG50" s="1520"/>
      <c r="PGH50" s="2681"/>
      <c r="PGI50" s="1520"/>
      <c r="PGJ50" s="2681"/>
      <c r="PGK50" s="1520"/>
      <c r="PGL50" s="2681"/>
      <c r="PGM50" s="1520"/>
      <c r="PGN50" s="2681"/>
      <c r="PGO50" s="1520"/>
      <c r="PGP50" s="2681"/>
      <c r="PGQ50" s="1520"/>
      <c r="PGR50" s="2681"/>
      <c r="PGS50" s="1520"/>
      <c r="PGT50" s="2681"/>
      <c r="PGU50" s="1520"/>
      <c r="PGV50" s="2681"/>
      <c r="PGW50" s="1520"/>
      <c r="PGX50" s="2681"/>
      <c r="PGY50" s="1520"/>
      <c r="PGZ50" s="2681"/>
      <c r="PHA50" s="1520"/>
      <c r="PHB50" s="2681"/>
      <c r="PHC50" s="1520"/>
      <c r="PHD50" s="2681"/>
      <c r="PHE50" s="1520"/>
      <c r="PHF50" s="2681"/>
      <c r="PHG50" s="1520"/>
      <c r="PHH50" s="2681"/>
      <c r="PHI50" s="1520"/>
      <c r="PHJ50" s="2681"/>
      <c r="PHK50" s="1520"/>
      <c r="PHL50" s="2681"/>
      <c r="PHM50" s="1520"/>
      <c r="PHN50" s="2681"/>
      <c r="PHO50" s="1520"/>
      <c r="PHP50" s="2681"/>
      <c r="PHQ50" s="1520"/>
      <c r="PHR50" s="2681"/>
      <c r="PHS50" s="1520"/>
      <c r="PHT50" s="2681"/>
      <c r="PHU50" s="1520"/>
      <c r="PHV50" s="2681"/>
      <c r="PHW50" s="1520"/>
      <c r="PHX50" s="2681"/>
      <c r="PHY50" s="1520"/>
      <c r="PHZ50" s="2681"/>
      <c r="PIA50" s="1520"/>
      <c r="PIB50" s="2681"/>
      <c r="PIC50" s="1520"/>
      <c r="PID50" s="2681"/>
      <c r="PIE50" s="1520"/>
      <c r="PIF50" s="2681"/>
      <c r="PIG50" s="1520"/>
      <c r="PIH50" s="2681"/>
      <c r="PII50" s="1520"/>
      <c r="PIJ50" s="2681"/>
      <c r="PIK50" s="1520"/>
      <c r="PIL50" s="2681"/>
      <c r="PIM50" s="1520"/>
      <c r="PIN50" s="2681"/>
      <c r="PIO50" s="1520"/>
      <c r="PIP50" s="2681"/>
      <c r="PIQ50" s="1520"/>
      <c r="PIR50" s="2681"/>
      <c r="PIS50" s="1520"/>
      <c r="PIT50" s="2681"/>
      <c r="PIU50" s="1520"/>
      <c r="PIV50" s="2681"/>
      <c r="PIW50" s="1520"/>
      <c r="PIX50" s="2681"/>
      <c r="PIY50" s="1520"/>
      <c r="PIZ50" s="2681"/>
      <c r="PJA50" s="1520"/>
      <c r="PJB50" s="2681"/>
      <c r="PJC50" s="1520"/>
      <c r="PJD50" s="2681"/>
      <c r="PJE50" s="1520"/>
      <c r="PJF50" s="2681"/>
      <c r="PJG50" s="1520"/>
      <c r="PJH50" s="2681"/>
      <c r="PJI50" s="1520"/>
      <c r="PJJ50" s="2681"/>
      <c r="PJK50" s="1520"/>
      <c r="PJL50" s="2681"/>
      <c r="PJM50" s="1520"/>
      <c r="PJN50" s="2681"/>
      <c r="PJO50" s="1520"/>
      <c r="PJP50" s="2681"/>
      <c r="PJQ50" s="1520"/>
      <c r="PJR50" s="2681"/>
      <c r="PJS50" s="1520"/>
      <c r="PJT50" s="2681"/>
      <c r="PJU50" s="1520"/>
      <c r="PJV50" s="2681"/>
      <c r="PJW50" s="1520"/>
      <c r="PJX50" s="2681"/>
      <c r="PJY50" s="1520"/>
      <c r="PJZ50" s="2681"/>
      <c r="PKA50" s="1520"/>
      <c r="PKB50" s="2681"/>
      <c r="PKC50" s="1520"/>
      <c r="PKD50" s="2681"/>
      <c r="PKE50" s="1520"/>
      <c r="PKF50" s="2681"/>
      <c r="PKG50" s="1520"/>
      <c r="PKH50" s="2681"/>
      <c r="PKI50" s="1520"/>
      <c r="PKJ50" s="2681"/>
      <c r="PKK50" s="1520"/>
      <c r="PKL50" s="2681"/>
      <c r="PKM50" s="1520"/>
      <c r="PKN50" s="2681"/>
      <c r="PKO50" s="1520"/>
      <c r="PKP50" s="2681"/>
      <c r="PKQ50" s="1520"/>
      <c r="PKR50" s="2681"/>
      <c r="PKS50" s="1520"/>
      <c r="PKT50" s="2681"/>
      <c r="PKU50" s="1520"/>
      <c r="PKV50" s="2681"/>
      <c r="PKW50" s="1520"/>
      <c r="PKX50" s="2681"/>
      <c r="PKY50" s="1520"/>
      <c r="PKZ50" s="2681"/>
      <c r="PLA50" s="1520"/>
      <c r="PLB50" s="2681"/>
      <c r="PLC50" s="1520"/>
      <c r="PLD50" s="2681"/>
      <c r="PLE50" s="1520"/>
      <c r="PLF50" s="2681"/>
      <c r="PLG50" s="1520"/>
      <c r="PLH50" s="2681"/>
      <c r="PLI50" s="1520"/>
      <c r="PLJ50" s="2681"/>
      <c r="PLK50" s="1520"/>
      <c r="PLL50" s="2681"/>
      <c r="PLM50" s="1520"/>
      <c r="PLN50" s="2681"/>
      <c r="PLO50" s="1520"/>
      <c r="PLP50" s="2681"/>
      <c r="PLQ50" s="1520"/>
      <c r="PLR50" s="2681"/>
      <c r="PLS50" s="1520"/>
      <c r="PLT50" s="2681"/>
      <c r="PLU50" s="1520"/>
      <c r="PLV50" s="2681"/>
      <c r="PLW50" s="1520"/>
      <c r="PLX50" s="2681"/>
      <c r="PLY50" s="1520"/>
      <c r="PLZ50" s="2681"/>
      <c r="PMA50" s="1520"/>
      <c r="PMB50" s="2681"/>
      <c r="PMC50" s="1520"/>
      <c r="PMD50" s="2681"/>
      <c r="PME50" s="1520"/>
      <c r="PMF50" s="2681"/>
      <c r="PMG50" s="1520"/>
      <c r="PMH50" s="2681"/>
      <c r="PMI50" s="1520"/>
      <c r="PMJ50" s="2681"/>
      <c r="PMK50" s="1520"/>
      <c r="PML50" s="2681"/>
      <c r="PMM50" s="1520"/>
      <c r="PMN50" s="2681"/>
      <c r="PMO50" s="1520"/>
      <c r="PMP50" s="2681"/>
      <c r="PMQ50" s="1520"/>
      <c r="PMR50" s="2681"/>
      <c r="PMS50" s="1520"/>
      <c r="PMT50" s="2681"/>
      <c r="PMU50" s="1520"/>
      <c r="PMV50" s="2681"/>
      <c r="PMW50" s="1520"/>
      <c r="PMX50" s="2681"/>
      <c r="PMY50" s="1520"/>
      <c r="PMZ50" s="2681"/>
      <c r="PNA50" s="1520"/>
      <c r="PNB50" s="2681"/>
      <c r="PNC50" s="1520"/>
      <c r="PND50" s="2681"/>
      <c r="PNE50" s="1520"/>
      <c r="PNF50" s="2681"/>
      <c r="PNG50" s="1520"/>
      <c r="PNH50" s="2681"/>
      <c r="PNI50" s="1520"/>
      <c r="PNJ50" s="2681"/>
      <c r="PNK50" s="1520"/>
      <c r="PNL50" s="2681"/>
      <c r="PNM50" s="1520"/>
      <c r="PNN50" s="2681"/>
      <c r="PNO50" s="1520"/>
      <c r="PNP50" s="2681"/>
      <c r="PNQ50" s="1520"/>
      <c r="PNR50" s="2681"/>
      <c r="PNS50" s="1520"/>
      <c r="PNT50" s="2681"/>
      <c r="PNU50" s="1520"/>
      <c r="PNV50" s="2681"/>
      <c r="PNW50" s="1520"/>
      <c r="PNX50" s="2681"/>
      <c r="PNY50" s="1520"/>
      <c r="PNZ50" s="2681"/>
      <c r="POA50" s="1520"/>
      <c r="POB50" s="2681"/>
      <c r="POC50" s="1520"/>
      <c r="POD50" s="2681"/>
      <c r="POE50" s="1520"/>
      <c r="POF50" s="2681"/>
      <c r="POG50" s="1520"/>
      <c r="POH50" s="2681"/>
      <c r="POI50" s="1520"/>
      <c r="POJ50" s="2681"/>
      <c r="POK50" s="1520"/>
      <c r="POL50" s="2681"/>
      <c r="POM50" s="1520"/>
      <c r="PON50" s="2681"/>
      <c r="POO50" s="1520"/>
      <c r="POP50" s="2681"/>
      <c r="POQ50" s="1520"/>
      <c r="POR50" s="2681"/>
      <c r="POS50" s="1520"/>
      <c r="POT50" s="2681"/>
      <c r="POU50" s="1520"/>
      <c r="POV50" s="2681"/>
      <c r="POW50" s="1520"/>
      <c r="POX50" s="2681"/>
      <c r="POY50" s="1520"/>
      <c r="POZ50" s="2681"/>
      <c r="PPA50" s="1520"/>
      <c r="PPB50" s="2681"/>
      <c r="PPC50" s="1520"/>
      <c r="PPD50" s="2681"/>
      <c r="PPE50" s="1520"/>
      <c r="PPF50" s="2681"/>
      <c r="PPG50" s="1520"/>
      <c r="PPH50" s="2681"/>
      <c r="PPI50" s="1520"/>
      <c r="PPJ50" s="2681"/>
      <c r="PPK50" s="1520"/>
      <c r="PPL50" s="2681"/>
      <c r="PPM50" s="1520"/>
      <c r="PPN50" s="2681"/>
      <c r="PPO50" s="1520"/>
      <c r="PPP50" s="2681"/>
      <c r="PPQ50" s="1520"/>
      <c r="PPR50" s="2681"/>
      <c r="PPS50" s="1520"/>
      <c r="PPT50" s="2681"/>
      <c r="PPU50" s="1520"/>
      <c r="PPV50" s="2681"/>
      <c r="PPW50" s="1520"/>
      <c r="PPX50" s="2681"/>
      <c r="PPY50" s="1520"/>
      <c r="PPZ50" s="2681"/>
      <c r="PQA50" s="1520"/>
      <c r="PQB50" s="2681"/>
      <c r="PQC50" s="1520"/>
      <c r="PQD50" s="2681"/>
      <c r="PQE50" s="1520"/>
      <c r="PQF50" s="2681"/>
      <c r="PQG50" s="1520"/>
      <c r="PQH50" s="2681"/>
      <c r="PQI50" s="1520"/>
      <c r="PQJ50" s="2681"/>
      <c r="PQK50" s="1520"/>
      <c r="PQL50" s="2681"/>
      <c r="PQM50" s="1520"/>
      <c r="PQN50" s="2681"/>
      <c r="PQO50" s="1520"/>
      <c r="PQP50" s="2681"/>
      <c r="PQQ50" s="1520"/>
      <c r="PQR50" s="2681"/>
      <c r="PQS50" s="1520"/>
      <c r="PQT50" s="2681"/>
      <c r="PQU50" s="1520"/>
      <c r="PQV50" s="2681"/>
      <c r="PQW50" s="1520"/>
      <c r="PQX50" s="2681"/>
      <c r="PQY50" s="1520"/>
      <c r="PQZ50" s="2681"/>
      <c r="PRA50" s="1520"/>
      <c r="PRB50" s="2681"/>
      <c r="PRC50" s="1520"/>
      <c r="PRD50" s="2681"/>
      <c r="PRE50" s="1520"/>
      <c r="PRF50" s="2681"/>
      <c r="PRG50" s="1520"/>
      <c r="PRH50" s="2681"/>
      <c r="PRI50" s="1520"/>
      <c r="PRJ50" s="2681"/>
      <c r="PRK50" s="1520"/>
      <c r="PRL50" s="2681"/>
      <c r="PRM50" s="1520"/>
      <c r="PRN50" s="2681"/>
      <c r="PRO50" s="1520"/>
      <c r="PRP50" s="2681"/>
      <c r="PRQ50" s="1520"/>
      <c r="PRR50" s="2681"/>
      <c r="PRS50" s="1520"/>
      <c r="PRT50" s="2681"/>
      <c r="PRU50" s="1520"/>
      <c r="PRV50" s="2681"/>
      <c r="PRW50" s="1520"/>
      <c r="PRX50" s="2681"/>
      <c r="PRY50" s="1520"/>
      <c r="PRZ50" s="2681"/>
      <c r="PSA50" s="1520"/>
      <c r="PSB50" s="2681"/>
      <c r="PSC50" s="1520"/>
      <c r="PSD50" s="2681"/>
      <c r="PSE50" s="1520"/>
      <c r="PSF50" s="2681"/>
      <c r="PSG50" s="1520"/>
      <c r="PSH50" s="2681"/>
      <c r="PSI50" s="1520"/>
      <c r="PSJ50" s="2681"/>
      <c r="PSK50" s="1520"/>
      <c r="PSL50" s="2681"/>
      <c r="PSM50" s="1520"/>
      <c r="PSN50" s="2681"/>
      <c r="PSO50" s="1520"/>
      <c r="PSP50" s="2681"/>
      <c r="PSQ50" s="1520"/>
      <c r="PSR50" s="2681"/>
      <c r="PSS50" s="1520"/>
      <c r="PST50" s="2681"/>
      <c r="PSU50" s="1520"/>
      <c r="PSV50" s="2681"/>
      <c r="PSW50" s="1520"/>
      <c r="PSX50" s="2681"/>
      <c r="PSY50" s="1520"/>
      <c r="PSZ50" s="2681"/>
      <c r="PTA50" s="1520"/>
      <c r="PTB50" s="2681"/>
      <c r="PTC50" s="1520"/>
      <c r="PTD50" s="2681"/>
      <c r="PTE50" s="1520"/>
      <c r="PTF50" s="2681"/>
      <c r="PTG50" s="1520"/>
      <c r="PTH50" s="2681"/>
      <c r="PTI50" s="1520"/>
      <c r="PTJ50" s="2681"/>
      <c r="PTK50" s="1520"/>
      <c r="PTL50" s="2681"/>
      <c r="PTM50" s="1520"/>
      <c r="PTN50" s="2681"/>
      <c r="PTO50" s="1520"/>
      <c r="PTP50" s="2681"/>
      <c r="PTQ50" s="1520"/>
      <c r="PTR50" s="2681"/>
      <c r="PTS50" s="1520"/>
      <c r="PTT50" s="2681"/>
      <c r="PTU50" s="1520"/>
      <c r="PTV50" s="2681"/>
      <c r="PTW50" s="1520"/>
      <c r="PTX50" s="2681"/>
      <c r="PTY50" s="1520"/>
      <c r="PTZ50" s="2681"/>
      <c r="PUA50" s="1520"/>
      <c r="PUB50" s="2681"/>
      <c r="PUC50" s="1520"/>
      <c r="PUD50" s="2681"/>
      <c r="PUE50" s="1520"/>
      <c r="PUF50" s="2681"/>
      <c r="PUG50" s="1520"/>
      <c r="PUH50" s="2681"/>
      <c r="PUI50" s="1520"/>
      <c r="PUJ50" s="2681"/>
      <c r="PUK50" s="1520"/>
      <c r="PUL50" s="2681"/>
      <c r="PUM50" s="1520"/>
      <c r="PUN50" s="2681"/>
      <c r="PUO50" s="1520"/>
      <c r="PUP50" s="2681"/>
      <c r="PUQ50" s="1520"/>
      <c r="PUR50" s="2681"/>
      <c r="PUS50" s="1520"/>
      <c r="PUT50" s="2681"/>
      <c r="PUU50" s="1520"/>
      <c r="PUV50" s="2681"/>
      <c r="PUW50" s="1520"/>
      <c r="PUX50" s="2681"/>
      <c r="PUY50" s="1520"/>
      <c r="PUZ50" s="2681"/>
      <c r="PVA50" s="1520"/>
      <c r="PVB50" s="2681"/>
      <c r="PVC50" s="1520"/>
      <c r="PVD50" s="2681"/>
      <c r="PVE50" s="1520"/>
      <c r="PVF50" s="2681"/>
      <c r="PVG50" s="1520"/>
      <c r="PVH50" s="2681"/>
      <c r="PVI50" s="1520"/>
      <c r="PVJ50" s="2681"/>
      <c r="PVK50" s="1520"/>
      <c r="PVL50" s="2681"/>
      <c r="PVM50" s="1520"/>
      <c r="PVN50" s="2681"/>
      <c r="PVO50" s="1520"/>
      <c r="PVP50" s="2681"/>
      <c r="PVQ50" s="1520"/>
      <c r="PVR50" s="2681"/>
      <c r="PVS50" s="1520"/>
      <c r="PVT50" s="2681"/>
      <c r="PVU50" s="1520"/>
      <c r="PVV50" s="2681"/>
      <c r="PVW50" s="1520"/>
      <c r="PVX50" s="2681"/>
      <c r="PVY50" s="1520"/>
      <c r="PVZ50" s="2681"/>
      <c r="PWA50" s="1520"/>
      <c r="PWB50" s="2681"/>
      <c r="PWC50" s="1520"/>
      <c r="PWD50" s="2681"/>
      <c r="PWE50" s="1520"/>
      <c r="PWF50" s="2681"/>
      <c r="PWG50" s="1520"/>
      <c r="PWH50" s="2681"/>
      <c r="PWI50" s="1520"/>
      <c r="PWJ50" s="2681"/>
      <c r="PWK50" s="1520"/>
      <c r="PWL50" s="2681"/>
      <c r="PWM50" s="1520"/>
      <c r="PWN50" s="2681"/>
      <c r="PWO50" s="1520"/>
      <c r="PWP50" s="2681"/>
      <c r="PWQ50" s="1520"/>
      <c r="PWR50" s="2681"/>
      <c r="PWS50" s="1520"/>
      <c r="PWT50" s="2681"/>
      <c r="PWU50" s="1520"/>
      <c r="PWV50" s="2681"/>
      <c r="PWW50" s="1520"/>
      <c r="PWX50" s="2681"/>
      <c r="PWY50" s="1520"/>
      <c r="PWZ50" s="2681"/>
      <c r="PXA50" s="1520"/>
      <c r="PXB50" s="2681"/>
      <c r="PXC50" s="1520"/>
      <c r="PXD50" s="2681"/>
      <c r="PXE50" s="1520"/>
      <c r="PXF50" s="2681"/>
      <c r="PXG50" s="1520"/>
      <c r="PXH50" s="2681"/>
      <c r="PXI50" s="1520"/>
      <c r="PXJ50" s="2681"/>
      <c r="PXK50" s="1520"/>
      <c r="PXL50" s="2681"/>
      <c r="PXM50" s="1520"/>
      <c r="PXN50" s="2681"/>
      <c r="PXO50" s="1520"/>
      <c r="PXP50" s="2681"/>
      <c r="PXQ50" s="1520"/>
      <c r="PXR50" s="2681"/>
      <c r="PXS50" s="1520"/>
      <c r="PXT50" s="2681"/>
      <c r="PXU50" s="1520"/>
      <c r="PXV50" s="2681"/>
      <c r="PXW50" s="1520"/>
      <c r="PXX50" s="2681"/>
      <c r="PXY50" s="1520"/>
      <c r="PXZ50" s="2681"/>
      <c r="PYA50" s="1520"/>
      <c r="PYB50" s="2681"/>
      <c r="PYC50" s="1520"/>
      <c r="PYD50" s="2681"/>
      <c r="PYE50" s="1520"/>
      <c r="PYF50" s="2681"/>
      <c r="PYG50" s="1520"/>
      <c r="PYH50" s="2681"/>
      <c r="PYI50" s="1520"/>
      <c r="PYJ50" s="2681"/>
      <c r="PYK50" s="1520"/>
      <c r="PYL50" s="2681"/>
      <c r="PYM50" s="1520"/>
      <c r="PYN50" s="2681"/>
      <c r="PYO50" s="1520"/>
      <c r="PYP50" s="2681"/>
      <c r="PYQ50" s="1520"/>
      <c r="PYR50" s="2681"/>
      <c r="PYS50" s="1520"/>
      <c r="PYT50" s="2681"/>
      <c r="PYU50" s="1520"/>
      <c r="PYV50" s="2681"/>
      <c r="PYW50" s="1520"/>
      <c r="PYX50" s="2681"/>
      <c r="PYY50" s="1520"/>
      <c r="PYZ50" s="2681"/>
      <c r="PZA50" s="1520"/>
      <c r="PZB50" s="2681"/>
      <c r="PZC50" s="1520"/>
      <c r="PZD50" s="2681"/>
      <c r="PZE50" s="1520"/>
      <c r="PZF50" s="2681"/>
      <c r="PZG50" s="1520"/>
      <c r="PZH50" s="2681"/>
      <c r="PZI50" s="1520"/>
      <c r="PZJ50" s="2681"/>
      <c r="PZK50" s="1520"/>
      <c r="PZL50" s="2681"/>
      <c r="PZM50" s="1520"/>
      <c r="PZN50" s="2681"/>
      <c r="PZO50" s="1520"/>
      <c r="PZP50" s="2681"/>
      <c r="PZQ50" s="1520"/>
      <c r="PZR50" s="2681"/>
      <c r="PZS50" s="1520"/>
      <c r="PZT50" s="2681"/>
      <c r="PZU50" s="1520"/>
      <c r="PZV50" s="2681"/>
      <c r="PZW50" s="1520"/>
      <c r="PZX50" s="2681"/>
      <c r="PZY50" s="1520"/>
      <c r="PZZ50" s="2681"/>
      <c r="QAA50" s="1520"/>
      <c r="QAB50" s="2681"/>
      <c r="QAC50" s="1520"/>
      <c r="QAD50" s="2681"/>
      <c r="QAE50" s="1520"/>
      <c r="QAF50" s="2681"/>
      <c r="QAG50" s="1520"/>
      <c r="QAH50" s="2681"/>
      <c r="QAI50" s="1520"/>
      <c r="QAJ50" s="2681"/>
      <c r="QAK50" s="1520"/>
      <c r="QAL50" s="2681"/>
      <c r="QAM50" s="1520"/>
      <c r="QAN50" s="2681"/>
      <c r="QAO50" s="1520"/>
      <c r="QAP50" s="2681"/>
      <c r="QAQ50" s="1520"/>
      <c r="QAR50" s="2681"/>
      <c r="QAS50" s="1520"/>
      <c r="QAT50" s="2681"/>
      <c r="QAU50" s="1520"/>
      <c r="QAV50" s="2681"/>
      <c r="QAW50" s="1520"/>
      <c r="QAX50" s="2681"/>
      <c r="QAY50" s="1520"/>
      <c r="QAZ50" s="2681"/>
      <c r="QBA50" s="1520"/>
      <c r="QBB50" s="2681"/>
      <c r="QBC50" s="1520"/>
      <c r="QBD50" s="2681"/>
      <c r="QBE50" s="1520"/>
      <c r="QBF50" s="2681"/>
      <c r="QBG50" s="1520"/>
      <c r="QBH50" s="2681"/>
      <c r="QBI50" s="1520"/>
      <c r="QBJ50" s="2681"/>
      <c r="QBK50" s="1520"/>
      <c r="QBL50" s="2681"/>
      <c r="QBM50" s="1520"/>
      <c r="QBN50" s="2681"/>
      <c r="QBO50" s="1520"/>
      <c r="QBP50" s="2681"/>
      <c r="QBQ50" s="1520"/>
      <c r="QBR50" s="2681"/>
      <c r="QBS50" s="1520"/>
      <c r="QBT50" s="2681"/>
      <c r="QBU50" s="1520"/>
      <c r="QBV50" s="2681"/>
      <c r="QBW50" s="1520"/>
      <c r="QBX50" s="2681"/>
      <c r="QBY50" s="1520"/>
      <c r="QBZ50" s="2681"/>
      <c r="QCA50" s="1520"/>
      <c r="QCB50" s="2681"/>
      <c r="QCC50" s="1520"/>
      <c r="QCD50" s="2681"/>
      <c r="QCE50" s="1520"/>
      <c r="QCF50" s="2681"/>
      <c r="QCG50" s="1520"/>
      <c r="QCH50" s="2681"/>
      <c r="QCI50" s="1520"/>
      <c r="QCJ50" s="2681"/>
      <c r="QCK50" s="1520"/>
      <c r="QCL50" s="2681"/>
      <c r="QCM50" s="1520"/>
      <c r="QCN50" s="2681"/>
      <c r="QCO50" s="1520"/>
      <c r="QCP50" s="2681"/>
      <c r="QCQ50" s="1520"/>
      <c r="QCR50" s="2681"/>
      <c r="QCS50" s="1520"/>
      <c r="QCT50" s="2681"/>
      <c r="QCU50" s="1520"/>
      <c r="QCV50" s="2681"/>
      <c r="QCW50" s="1520"/>
      <c r="QCX50" s="2681"/>
      <c r="QCY50" s="1520"/>
      <c r="QCZ50" s="2681"/>
      <c r="QDA50" s="1520"/>
      <c r="QDB50" s="2681"/>
      <c r="QDC50" s="1520"/>
      <c r="QDD50" s="2681"/>
      <c r="QDE50" s="1520"/>
      <c r="QDF50" s="2681"/>
      <c r="QDG50" s="1520"/>
      <c r="QDH50" s="2681"/>
      <c r="QDI50" s="1520"/>
      <c r="QDJ50" s="2681"/>
      <c r="QDK50" s="1520"/>
      <c r="QDL50" s="2681"/>
      <c r="QDM50" s="1520"/>
      <c r="QDN50" s="2681"/>
      <c r="QDO50" s="1520"/>
      <c r="QDP50" s="2681"/>
      <c r="QDQ50" s="1520"/>
      <c r="QDR50" s="2681"/>
      <c r="QDS50" s="1520"/>
      <c r="QDT50" s="2681"/>
      <c r="QDU50" s="1520"/>
      <c r="QDV50" s="2681"/>
      <c r="QDW50" s="1520"/>
      <c r="QDX50" s="2681"/>
      <c r="QDY50" s="1520"/>
      <c r="QDZ50" s="2681"/>
      <c r="QEA50" s="1520"/>
      <c r="QEB50" s="2681"/>
      <c r="QEC50" s="1520"/>
      <c r="QED50" s="2681"/>
      <c r="QEE50" s="1520"/>
      <c r="QEF50" s="2681"/>
      <c r="QEG50" s="1520"/>
      <c r="QEH50" s="2681"/>
      <c r="QEI50" s="1520"/>
      <c r="QEJ50" s="2681"/>
      <c r="QEK50" s="1520"/>
      <c r="QEL50" s="2681"/>
      <c r="QEM50" s="1520"/>
      <c r="QEN50" s="2681"/>
      <c r="QEO50" s="1520"/>
      <c r="QEP50" s="2681"/>
      <c r="QEQ50" s="1520"/>
      <c r="QER50" s="2681"/>
      <c r="QES50" s="1520"/>
      <c r="QET50" s="2681"/>
      <c r="QEU50" s="1520"/>
      <c r="QEV50" s="2681"/>
      <c r="QEW50" s="1520"/>
      <c r="QEX50" s="2681"/>
      <c r="QEY50" s="1520"/>
      <c r="QEZ50" s="2681"/>
      <c r="QFA50" s="1520"/>
      <c r="QFB50" s="2681"/>
      <c r="QFC50" s="1520"/>
      <c r="QFD50" s="2681"/>
      <c r="QFE50" s="1520"/>
      <c r="QFF50" s="2681"/>
      <c r="QFG50" s="1520"/>
      <c r="QFH50" s="2681"/>
      <c r="QFI50" s="1520"/>
      <c r="QFJ50" s="2681"/>
      <c r="QFK50" s="1520"/>
      <c r="QFL50" s="2681"/>
      <c r="QFM50" s="1520"/>
      <c r="QFN50" s="2681"/>
      <c r="QFO50" s="1520"/>
      <c r="QFP50" s="2681"/>
      <c r="QFQ50" s="1520"/>
      <c r="QFR50" s="2681"/>
      <c r="QFS50" s="1520"/>
      <c r="QFT50" s="2681"/>
      <c r="QFU50" s="1520"/>
      <c r="QFV50" s="2681"/>
      <c r="QFW50" s="1520"/>
      <c r="QFX50" s="2681"/>
      <c r="QFY50" s="1520"/>
      <c r="QFZ50" s="2681"/>
      <c r="QGA50" s="1520"/>
      <c r="QGB50" s="2681"/>
      <c r="QGC50" s="1520"/>
      <c r="QGD50" s="2681"/>
      <c r="QGE50" s="1520"/>
      <c r="QGF50" s="2681"/>
      <c r="QGG50" s="1520"/>
      <c r="QGH50" s="2681"/>
      <c r="QGI50" s="1520"/>
      <c r="QGJ50" s="2681"/>
      <c r="QGK50" s="1520"/>
      <c r="QGL50" s="2681"/>
      <c r="QGM50" s="1520"/>
      <c r="QGN50" s="2681"/>
      <c r="QGO50" s="1520"/>
      <c r="QGP50" s="2681"/>
      <c r="QGQ50" s="1520"/>
      <c r="QGR50" s="2681"/>
      <c r="QGS50" s="1520"/>
      <c r="QGT50" s="2681"/>
      <c r="QGU50" s="1520"/>
      <c r="QGV50" s="2681"/>
      <c r="QGW50" s="1520"/>
      <c r="QGX50" s="2681"/>
      <c r="QGY50" s="1520"/>
      <c r="QGZ50" s="2681"/>
      <c r="QHA50" s="1520"/>
      <c r="QHB50" s="2681"/>
      <c r="QHC50" s="1520"/>
      <c r="QHD50" s="2681"/>
      <c r="QHE50" s="1520"/>
      <c r="QHF50" s="2681"/>
      <c r="QHG50" s="1520"/>
      <c r="QHH50" s="2681"/>
      <c r="QHI50" s="1520"/>
      <c r="QHJ50" s="2681"/>
      <c r="QHK50" s="1520"/>
      <c r="QHL50" s="2681"/>
      <c r="QHM50" s="1520"/>
      <c r="QHN50" s="2681"/>
      <c r="QHO50" s="1520"/>
      <c r="QHP50" s="2681"/>
      <c r="QHQ50" s="1520"/>
      <c r="QHR50" s="2681"/>
      <c r="QHS50" s="1520"/>
      <c r="QHT50" s="2681"/>
      <c r="QHU50" s="1520"/>
      <c r="QHV50" s="2681"/>
      <c r="QHW50" s="1520"/>
      <c r="QHX50" s="2681"/>
      <c r="QHY50" s="1520"/>
      <c r="QHZ50" s="2681"/>
      <c r="QIA50" s="1520"/>
      <c r="QIB50" s="2681"/>
      <c r="QIC50" s="1520"/>
      <c r="QID50" s="2681"/>
      <c r="QIE50" s="1520"/>
      <c r="QIF50" s="2681"/>
      <c r="QIG50" s="1520"/>
      <c r="QIH50" s="2681"/>
      <c r="QII50" s="1520"/>
      <c r="QIJ50" s="2681"/>
      <c r="QIK50" s="1520"/>
      <c r="QIL50" s="2681"/>
      <c r="QIM50" s="1520"/>
      <c r="QIN50" s="2681"/>
      <c r="QIO50" s="1520"/>
      <c r="QIP50" s="2681"/>
      <c r="QIQ50" s="1520"/>
      <c r="QIR50" s="2681"/>
      <c r="QIS50" s="1520"/>
      <c r="QIT50" s="2681"/>
      <c r="QIU50" s="1520"/>
      <c r="QIV50" s="2681"/>
      <c r="QIW50" s="1520"/>
      <c r="QIX50" s="2681"/>
      <c r="QIY50" s="1520"/>
      <c r="QIZ50" s="2681"/>
      <c r="QJA50" s="1520"/>
      <c r="QJB50" s="2681"/>
      <c r="QJC50" s="1520"/>
      <c r="QJD50" s="2681"/>
      <c r="QJE50" s="1520"/>
      <c r="QJF50" s="2681"/>
      <c r="QJG50" s="1520"/>
      <c r="QJH50" s="2681"/>
      <c r="QJI50" s="1520"/>
      <c r="QJJ50" s="2681"/>
      <c r="QJK50" s="1520"/>
      <c r="QJL50" s="2681"/>
      <c r="QJM50" s="1520"/>
      <c r="QJN50" s="2681"/>
      <c r="QJO50" s="1520"/>
      <c r="QJP50" s="2681"/>
      <c r="QJQ50" s="1520"/>
      <c r="QJR50" s="2681"/>
      <c r="QJS50" s="1520"/>
      <c r="QJT50" s="2681"/>
      <c r="QJU50" s="1520"/>
      <c r="QJV50" s="2681"/>
      <c r="QJW50" s="1520"/>
      <c r="QJX50" s="2681"/>
      <c r="QJY50" s="1520"/>
      <c r="QJZ50" s="2681"/>
      <c r="QKA50" s="1520"/>
      <c r="QKB50" s="2681"/>
      <c r="QKC50" s="1520"/>
      <c r="QKD50" s="2681"/>
      <c r="QKE50" s="1520"/>
      <c r="QKF50" s="2681"/>
      <c r="QKG50" s="1520"/>
      <c r="QKH50" s="2681"/>
      <c r="QKI50" s="1520"/>
      <c r="QKJ50" s="2681"/>
      <c r="QKK50" s="1520"/>
      <c r="QKL50" s="2681"/>
      <c r="QKM50" s="1520"/>
      <c r="QKN50" s="2681"/>
      <c r="QKO50" s="1520"/>
      <c r="QKP50" s="2681"/>
      <c r="QKQ50" s="1520"/>
      <c r="QKR50" s="2681"/>
      <c r="QKS50" s="1520"/>
      <c r="QKT50" s="2681"/>
      <c r="QKU50" s="1520"/>
      <c r="QKV50" s="2681"/>
      <c r="QKW50" s="1520"/>
      <c r="QKX50" s="2681"/>
      <c r="QKY50" s="1520"/>
      <c r="QKZ50" s="2681"/>
      <c r="QLA50" s="1520"/>
      <c r="QLB50" s="2681"/>
      <c r="QLC50" s="1520"/>
      <c r="QLD50" s="2681"/>
      <c r="QLE50" s="1520"/>
      <c r="QLF50" s="2681"/>
      <c r="QLG50" s="1520"/>
      <c r="QLH50" s="2681"/>
      <c r="QLI50" s="1520"/>
      <c r="QLJ50" s="2681"/>
      <c r="QLK50" s="1520"/>
      <c r="QLL50" s="2681"/>
      <c r="QLM50" s="1520"/>
      <c r="QLN50" s="2681"/>
      <c r="QLO50" s="1520"/>
      <c r="QLP50" s="2681"/>
      <c r="QLQ50" s="1520"/>
      <c r="QLR50" s="2681"/>
      <c r="QLS50" s="1520"/>
      <c r="QLT50" s="2681"/>
      <c r="QLU50" s="1520"/>
      <c r="QLV50" s="2681"/>
      <c r="QLW50" s="1520"/>
      <c r="QLX50" s="2681"/>
      <c r="QLY50" s="1520"/>
      <c r="QLZ50" s="2681"/>
      <c r="QMA50" s="1520"/>
      <c r="QMB50" s="2681"/>
      <c r="QMC50" s="1520"/>
      <c r="QMD50" s="2681"/>
      <c r="QME50" s="1520"/>
      <c r="QMF50" s="2681"/>
      <c r="QMG50" s="1520"/>
      <c r="QMH50" s="2681"/>
      <c r="QMI50" s="1520"/>
      <c r="QMJ50" s="2681"/>
      <c r="QMK50" s="1520"/>
      <c r="QML50" s="2681"/>
      <c r="QMM50" s="1520"/>
      <c r="QMN50" s="2681"/>
      <c r="QMO50" s="1520"/>
      <c r="QMP50" s="2681"/>
      <c r="QMQ50" s="1520"/>
      <c r="QMR50" s="2681"/>
      <c r="QMS50" s="1520"/>
      <c r="QMT50" s="2681"/>
      <c r="QMU50" s="1520"/>
      <c r="QMV50" s="2681"/>
      <c r="QMW50" s="1520"/>
      <c r="QMX50" s="2681"/>
      <c r="QMY50" s="1520"/>
      <c r="QMZ50" s="2681"/>
      <c r="QNA50" s="1520"/>
      <c r="QNB50" s="2681"/>
      <c r="QNC50" s="1520"/>
      <c r="QND50" s="2681"/>
      <c r="QNE50" s="1520"/>
      <c r="QNF50" s="2681"/>
      <c r="QNG50" s="1520"/>
      <c r="QNH50" s="2681"/>
      <c r="QNI50" s="1520"/>
      <c r="QNJ50" s="2681"/>
      <c r="QNK50" s="1520"/>
      <c r="QNL50" s="2681"/>
      <c r="QNM50" s="1520"/>
      <c r="QNN50" s="2681"/>
      <c r="QNO50" s="1520"/>
      <c r="QNP50" s="2681"/>
      <c r="QNQ50" s="1520"/>
      <c r="QNR50" s="2681"/>
      <c r="QNS50" s="1520"/>
      <c r="QNT50" s="2681"/>
      <c r="QNU50" s="1520"/>
      <c r="QNV50" s="2681"/>
      <c r="QNW50" s="1520"/>
      <c r="QNX50" s="2681"/>
      <c r="QNY50" s="1520"/>
      <c r="QNZ50" s="2681"/>
      <c r="QOA50" s="1520"/>
      <c r="QOB50" s="2681"/>
      <c r="QOC50" s="1520"/>
      <c r="QOD50" s="2681"/>
      <c r="QOE50" s="1520"/>
      <c r="QOF50" s="2681"/>
      <c r="QOG50" s="1520"/>
      <c r="QOH50" s="2681"/>
      <c r="QOI50" s="1520"/>
      <c r="QOJ50" s="2681"/>
      <c r="QOK50" s="1520"/>
      <c r="QOL50" s="2681"/>
      <c r="QOM50" s="1520"/>
      <c r="QON50" s="2681"/>
      <c r="QOO50" s="1520"/>
      <c r="QOP50" s="2681"/>
      <c r="QOQ50" s="1520"/>
      <c r="QOR50" s="2681"/>
      <c r="QOS50" s="1520"/>
      <c r="QOT50" s="2681"/>
      <c r="QOU50" s="1520"/>
      <c r="QOV50" s="2681"/>
      <c r="QOW50" s="1520"/>
      <c r="QOX50" s="2681"/>
      <c r="QOY50" s="1520"/>
      <c r="QOZ50" s="2681"/>
      <c r="QPA50" s="1520"/>
      <c r="QPB50" s="2681"/>
      <c r="QPC50" s="1520"/>
      <c r="QPD50" s="2681"/>
      <c r="QPE50" s="1520"/>
      <c r="QPF50" s="2681"/>
      <c r="QPG50" s="1520"/>
      <c r="QPH50" s="2681"/>
      <c r="QPI50" s="1520"/>
      <c r="QPJ50" s="2681"/>
      <c r="QPK50" s="1520"/>
      <c r="QPL50" s="2681"/>
      <c r="QPM50" s="1520"/>
      <c r="QPN50" s="2681"/>
      <c r="QPO50" s="1520"/>
      <c r="QPP50" s="2681"/>
      <c r="QPQ50" s="1520"/>
      <c r="QPR50" s="2681"/>
      <c r="QPS50" s="1520"/>
      <c r="QPT50" s="2681"/>
      <c r="QPU50" s="1520"/>
      <c r="QPV50" s="2681"/>
      <c r="QPW50" s="1520"/>
      <c r="QPX50" s="2681"/>
      <c r="QPY50" s="1520"/>
      <c r="QPZ50" s="2681"/>
      <c r="QQA50" s="1520"/>
      <c r="QQB50" s="2681"/>
      <c r="QQC50" s="1520"/>
      <c r="QQD50" s="2681"/>
      <c r="QQE50" s="1520"/>
      <c r="QQF50" s="2681"/>
      <c r="QQG50" s="1520"/>
      <c r="QQH50" s="2681"/>
      <c r="QQI50" s="1520"/>
      <c r="QQJ50" s="2681"/>
      <c r="QQK50" s="1520"/>
      <c r="QQL50" s="2681"/>
      <c r="QQM50" s="1520"/>
      <c r="QQN50" s="2681"/>
      <c r="QQO50" s="1520"/>
      <c r="QQP50" s="2681"/>
      <c r="QQQ50" s="1520"/>
      <c r="QQR50" s="2681"/>
      <c r="QQS50" s="1520"/>
      <c r="QQT50" s="2681"/>
      <c r="QQU50" s="1520"/>
      <c r="QQV50" s="2681"/>
      <c r="QQW50" s="1520"/>
      <c r="QQX50" s="2681"/>
      <c r="QQY50" s="1520"/>
      <c r="QQZ50" s="2681"/>
      <c r="QRA50" s="1520"/>
      <c r="QRB50" s="2681"/>
      <c r="QRC50" s="1520"/>
      <c r="QRD50" s="2681"/>
      <c r="QRE50" s="1520"/>
      <c r="QRF50" s="2681"/>
      <c r="QRG50" s="1520"/>
      <c r="QRH50" s="2681"/>
      <c r="QRI50" s="1520"/>
      <c r="QRJ50" s="2681"/>
      <c r="QRK50" s="1520"/>
      <c r="QRL50" s="2681"/>
      <c r="QRM50" s="1520"/>
      <c r="QRN50" s="2681"/>
      <c r="QRO50" s="1520"/>
      <c r="QRP50" s="2681"/>
      <c r="QRQ50" s="1520"/>
      <c r="QRR50" s="2681"/>
      <c r="QRS50" s="1520"/>
      <c r="QRT50" s="2681"/>
      <c r="QRU50" s="1520"/>
      <c r="QRV50" s="2681"/>
      <c r="QRW50" s="1520"/>
      <c r="QRX50" s="2681"/>
      <c r="QRY50" s="1520"/>
      <c r="QRZ50" s="2681"/>
      <c r="QSA50" s="1520"/>
      <c r="QSB50" s="2681"/>
      <c r="QSC50" s="1520"/>
      <c r="QSD50" s="2681"/>
      <c r="QSE50" s="1520"/>
      <c r="QSF50" s="2681"/>
      <c r="QSG50" s="1520"/>
      <c r="QSH50" s="2681"/>
      <c r="QSI50" s="1520"/>
      <c r="QSJ50" s="2681"/>
      <c r="QSK50" s="1520"/>
      <c r="QSL50" s="2681"/>
      <c r="QSM50" s="1520"/>
      <c r="QSN50" s="2681"/>
      <c r="QSO50" s="1520"/>
      <c r="QSP50" s="2681"/>
      <c r="QSQ50" s="1520"/>
      <c r="QSR50" s="2681"/>
      <c r="QSS50" s="1520"/>
      <c r="QST50" s="2681"/>
      <c r="QSU50" s="1520"/>
      <c r="QSV50" s="2681"/>
      <c r="QSW50" s="1520"/>
      <c r="QSX50" s="2681"/>
      <c r="QSY50" s="1520"/>
      <c r="QSZ50" s="2681"/>
      <c r="QTA50" s="1520"/>
      <c r="QTB50" s="2681"/>
      <c r="QTC50" s="1520"/>
      <c r="QTD50" s="2681"/>
      <c r="QTE50" s="1520"/>
      <c r="QTF50" s="2681"/>
      <c r="QTG50" s="1520"/>
      <c r="QTH50" s="2681"/>
      <c r="QTI50" s="1520"/>
      <c r="QTJ50" s="2681"/>
      <c r="QTK50" s="1520"/>
      <c r="QTL50" s="2681"/>
      <c r="QTM50" s="1520"/>
      <c r="QTN50" s="2681"/>
      <c r="QTO50" s="1520"/>
      <c r="QTP50" s="2681"/>
      <c r="QTQ50" s="1520"/>
      <c r="QTR50" s="2681"/>
      <c r="QTS50" s="1520"/>
      <c r="QTT50" s="2681"/>
      <c r="QTU50" s="1520"/>
      <c r="QTV50" s="2681"/>
      <c r="QTW50" s="1520"/>
      <c r="QTX50" s="2681"/>
      <c r="QTY50" s="1520"/>
      <c r="QTZ50" s="2681"/>
      <c r="QUA50" s="1520"/>
      <c r="QUB50" s="2681"/>
      <c r="QUC50" s="1520"/>
      <c r="QUD50" s="2681"/>
      <c r="QUE50" s="1520"/>
      <c r="QUF50" s="2681"/>
      <c r="QUG50" s="1520"/>
      <c r="QUH50" s="2681"/>
      <c r="QUI50" s="1520"/>
      <c r="QUJ50" s="2681"/>
      <c r="QUK50" s="1520"/>
      <c r="QUL50" s="2681"/>
      <c r="QUM50" s="1520"/>
      <c r="QUN50" s="2681"/>
      <c r="QUO50" s="1520"/>
      <c r="QUP50" s="2681"/>
      <c r="QUQ50" s="1520"/>
      <c r="QUR50" s="2681"/>
      <c r="QUS50" s="1520"/>
      <c r="QUT50" s="2681"/>
      <c r="QUU50" s="1520"/>
      <c r="QUV50" s="2681"/>
      <c r="QUW50" s="1520"/>
      <c r="QUX50" s="2681"/>
      <c r="QUY50" s="1520"/>
      <c r="QUZ50" s="2681"/>
      <c r="QVA50" s="1520"/>
      <c r="QVB50" s="2681"/>
      <c r="QVC50" s="1520"/>
      <c r="QVD50" s="2681"/>
      <c r="QVE50" s="1520"/>
      <c r="QVF50" s="2681"/>
      <c r="QVG50" s="1520"/>
      <c r="QVH50" s="2681"/>
      <c r="QVI50" s="1520"/>
      <c r="QVJ50" s="2681"/>
      <c r="QVK50" s="1520"/>
      <c r="QVL50" s="2681"/>
      <c r="QVM50" s="1520"/>
      <c r="QVN50" s="2681"/>
      <c r="QVO50" s="1520"/>
      <c r="QVP50" s="2681"/>
      <c r="QVQ50" s="1520"/>
      <c r="QVR50" s="2681"/>
      <c r="QVS50" s="1520"/>
      <c r="QVT50" s="2681"/>
      <c r="QVU50" s="1520"/>
      <c r="QVV50" s="2681"/>
      <c r="QVW50" s="1520"/>
      <c r="QVX50" s="2681"/>
      <c r="QVY50" s="1520"/>
      <c r="QVZ50" s="2681"/>
      <c r="QWA50" s="1520"/>
      <c r="QWB50" s="2681"/>
      <c r="QWC50" s="1520"/>
      <c r="QWD50" s="2681"/>
      <c r="QWE50" s="1520"/>
      <c r="QWF50" s="2681"/>
      <c r="QWG50" s="1520"/>
      <c r="QWH50" s="2681"/>
      <c r="QWI50" s="1520"/>
      <c r="QWJ50" s="2681"/>
      <c r="QWK50" s="1520"/>
      <c r="QWL50" s="2681"/>
      <c r="QWM50" s="1520"/>
      <c r="QWN50" s="2681"/>
      <c r="QWO50" s="1520"/>
      <c r="QWP50" s="2681"/>
      <c r="QWQ50" s="1520"/>
      <c r="QWR50" s="2681"/>
      <c r="QWS50" s="1520"/>
      <c r="QWT50" s="2681"/>
      <c r="QWU50" s="1520"/>
      <c r="QWV50" s="2681"/>
      <c r="QWW50" s="1520"/>
      <c r="QWX50" s="2681"/>
      <c r="QWY50" s="1520"/>
      <c r="QWZ50" s="2681"/>
      <c r="QXA50" s="1520"/>
      <c r="QXB50" s="2681"/>
      <c r="QXC50" s="1520"/>
      <c r="QXD50" s="2681"/>
      <c r="QXE50" s="1520"/>
      <c r="QXF50" s="2681"/>
      <c r="QXG50" s="1520"/>
      <c r="QXH50" s="2681"/>
      <c r="QXI50" s="1520"/>
      <c r="QXJ50" s="2681"/>
      <c r="QXK50" s="1520"/>
      <c r="QXL50" s="2681"/>
      <c r="QXM50" s="1520"/>
      <c r="QXN50" s="2681"/>
      <c r="QXO50" s="1520"/>
      <c r="QXP50" s="2681"/>
      <c r="QXQ50" s="1520"/>
      <c r="QXR50" s="2681"/>
      <c r="QXS50" s="1520"/>
      <c r="QXT50" s="2681"/>
      <c r="QXU50" s="1520"/>
      <c r="QXV50" s="2681"/>
      <c r="QXW50" s="1520"/>
      <c r="QXX50" s="2681"/>
      <c r="QXY50" s="1520"/>
      <c r="QXZ50" s="2681"/>
      <c r="QYA50" s="1520"/>
      <c r="QYB50" s="2681"/>
      <c r="QYC50" s="1520"/>
      <c r="QYD50" s="2681"/>
      <c r="QYE50" s="1520"/>
      <c r="QYF50" s="2681"/>
      <c r="QYG50" s="1520"/>
      <c r="QYH50" s="2681"/>
      <c r="QYI50" s="1520"/>
      <c r="QYJ50" s="2681"/>
      <c r="QYK50" s="1520"/>
      <c r="QYL50" s="2681"/>
      <c r="QYM50" s="1520"/>
      <c r="QYN50" s="2681"/>
      <c r="QYO50" s="1520"/>
      <c r="QYP50" s="2681"/>
      <c r="QYQ50" s="1520"/>
      <c r="QYR50" s="2681"/>
      <c r="QYS50" s="1520"/>
      <c r="QYT50" s="2681"/>
      <c r="QYU50" s="1520"/>
      <c r="QYV50" s="2681"/>
      <c r="QYW50" s="1520"/>
      <c r="QYX50" s="2681"/>
      <c r="QYY50" s="1520"/>
      <c r="QYZ50" s="2681"/>
      <c r="QZA50" s="1520"/>
      <c r="QZB50" s="2681"/>
      <c r="QZC50" s="1520"/>
      <c r="QZD50" s="2681"/>
      <c r="QZE50" s="1520"/>
      <c r="QZF50" s="2681"/>
      <c r="QZG50" s="1520"/>
      <c r="QZH50" s="2681"/>
      <c r="QZI50" s="1520"/>
      <c r="QZJ50" s="2681"/>
      <c r="QZK50" s="1520"/>
      <c r="QZL50" s="2681"/>
      <c r="QZM50" s="1520"/>
      <c r="QZN50" s="2681"/>
      <c r="QZO50" s="1520"/>
      <c r="QZP50" s="2681"/>
      <c r="QZQ50" s="1520"/>
      <c r="QZR50" s="2681"/>
      <c r="QZS50" s="1520"/>
      <c r="QZT50" s="2681"/>
      <c r="QZU50" s="1520"/>
      <c r="QZV50" s="2681"/>
      <c r="QZW50" s="1520"/>
      <c r="QZX50" s="2681"/>
      <c r="QZY50" s="1520"/>
      <c r="QZZ50" s="2681"/>
      <c r="RAA50" s="1520"/>
      <c r="RAB50" s="2681"/>
      <c r="RAC50" s="1520"/>
      <c r="RAD50" s="2681"/>
      <c r="RAE50" s="1520"/>
      <c r="RAF50" s="2681"/>
      <c r="RAG50" s="1520"/>
      <c r="RAH50" s="2681"/>
      <c r="RAI50" s="1520"/>
      <c r="RAJ50" s="2681"/>
      <c r="RAK50" s="1520"/>
      <c r="RAL50" s="2681"/>
      <c r="RAM50" s="1520"/>
      <c r="RAN50" s="2681"/>
      <c r="RAO50" s="1520"/>
      <c r="RAP50" s="2681"/>
      <c r="RAQ50" s="1520"/>
      <c r="RAR50" s="2681"/>
      <c r="RAS50" s="1520"/>
      <c r="RAT50" s="2681"/>
      <c r="RAU50" s="1520"/>
      <c r="RAV50" s="2681"/>
      <c r="RAW50" s="1520"/>
      <c r="RAX50" s="2681"/>
      <c r="RAY50" s="1520"/>
      <c r="RAZ50" s="2681"/>
      <c r="RBA50" s="1520"/>
      <c r="RBB50" s="2681"/>
      <c r="RBC50" s="1520"/>
      <c r="RBD50" s="2681"/>
      <c r="RBE50" s="1520"/>
      <c r="RBF50" s="2681"/>
      <c r="RBG50" s="1520"/>
      <c r="RBH50" s="2681"/>
      <c r="RBI50" s="1520"/>
      <c r="RBJ50" s="2681"/>
      <c r="RBK50" s="1520"/>
      <c r="RBL50" s="2681"/>
      <c r="RBM50" s="1520"/>
      <c r="RBN50" s="2681"/>
      <c r="RBO50" s="1520"/>
      <c r="RBP50" s="2681"/>
      <c r="RBQ50" s="1520"/>
      <c r="RBR50" s="2681"/>
      <c r="RBS50" s="1520"/>
      <c r="RBT50" s="2681"/>
      <c r="RBU50" s="1520"/>
      <c r="RBV50" s="2681"/>
      <c r="RBW50" s="1520"/>
      <c r="RBX50" s="2681"/>
      <c r="RBY50" s="1520"/>
      <c r="RBZ50" s="2681"/>
      <c r="RCA50" s="1520"/>
      <c r="RCB50" s="2681"/>
      <c r="RCC50" s="1520"/>
      <c r="RCD50" s="2681"/>
      <c r="RCE50" s="1520"/>
      <c r="RCF50" s="2681"/>
      <c r="RCG50" s="1520"/>
      <c r="RCH50" s="2681"/>
      <c r="RCI50" s="1520"/>
      <c r="RCJ50" s="2681"/>
      <c r="RCK50" s="1520"/>
      <c r="RCL50" s="2681"/>
      <c r="RCM50" s="1520"/>
      <c r="RCN50" s="2681"/>
      <c r="RCO50" s="1520"/>
      <c r="RCP50" s="2681"/>
      <c r="RCQ50" s="1520"/>
      <c r="RCR50" s="2681"/>
      <c r="RCS50" s="1520"/>
      <c r="RCT50" s="2681"/>
      <c r="RCU50" s="1520"/>
      <c r="RCV50" s="2681"/>
      <c r="RCW50" s="1520"/>
      <c r="RCX50" s="2681"/>
      <c r="RCY50" s="1520"/>
      <c r="RCZ50" s="2681"/>
      <c r="RDA50" s="1520"/>
      <c r="RDB50" s="2681"/>
      <c r="RDC50" s="1520"/>
      <c r="RDD50" s="2681"/>
      <c r="RDE50" s="1520"/>
      <c r="RDF50" s="2681"/>
      <c r="RDG50" s="1520"/>
      <c r="RDH50" s="2681"/>
      <c r="RDI50" s="1520"/>
      <c r="RDJ50" s="2681"/>
      <c r="RDK50" s="1520"/>
      <c r="RDL50" s="2681"/>
      <c r="RDM50" s="1520"/>
      <c r="RDN50" s="2681"/>
      <c r="RDO50" s="1520"/>
      <c r="RDP50" s="2681"/>
      <c r="RDQ50" s="1520"/>
      <c r="RDR50" s="2681"/>
      <c r="RDS50" s="1520"/>
      <c r="RDT50" s="2681"/>
      <c r="RDU50" s="1520"/>
      <c r="RDV50" s="2681"/>
      <c r="RDW50" s="1520"/>
      <c r="RDX50" s="2681"/>
      <c r="RDY50" s="1520"/>
      <c r="RDZ50" s="2681"/>
      <c r="REA50" s="1520"/>
      <c r="REB50" s="2681"/>
      <c r="REC50" s="1520"/>
      <c r="RED50" s="2681"/>
      <c r="REE50" s="1520"/>
      <c r="REF50" s="2681"/>
      <c r="REG50" s="1520"/>
      <c r="REH50" s="2681"/>
      <c r="REI50" s="1520"/>
      <c r="REJ50" s="2681"/>
      <c r="REK50" s="1520"/>
      <c r="REL50" s="2681"/>
      <c r="REM50" s="1520"/>
      <c r="REN50" s="2681"/>
      <c r="REO50" s="1520"/>
      <c r="REP50" s="2681"/>
      <c r="REQ50" s="1520"/>
      <c r="RER50" s="2681"/>
      <c r="RES50" s="1520"/>
      <c r="RET50" s="2681"/>
      <c r="REU50" s="1520"/>
      <c r="REV50" s="2681"/>
      <c r="REW50" s="1520"/>
      <c r="REX50" s="2681"/>
      <c r="REY50" s="1520"/>
      <c r="REZ50" s="2681"/>
      <c r="RFA50" s="1520"/>
      <c r="RFB50" s="2681"/>
      <c r="RFC50" s="1520"/>
      <c r="RFD50" s="2681"/>
      <c r="RFE50" s="1520"/>
      <c r="RFF50" s="2681"/>
      <c r="RFG50" s="1520"/>
      <c r="RFH50" s="2681"/>
      <c r="RFI50" s="1520"/>
      <c r="RFJ50" s="2681"/>
      <c r="RFK50" s="1520"/>
      <c r="RFL50" s="2681"/>
      <c r="RFM50" s="1520"/>
      <c r="RFN50" s="2681"/>
      <c r="RFO50" s="1520"/>
      <c r="RFP50" s="2681"/>
      <c r="RFQ50" s="1520"/>
      <c r="RFR50" s="2681"/>
      <c r="RFS50" s="1520"/>
      <c r="RFT50" s="2681"/>
      <c r="RFU50" s="1520"/>
      <c r="RFV50" s="2681"/>
      <c r="RFW50" s="1520"/>
      <c r="RFX50" s="2681"/>
      <c r="RFY50" s="1520"/>
      <c r="RFZ50" s="2681"/>
      <c r="RGA50" s="1520"/>
      <c r="RGB50" s="2681"/>
      <c r="RGC50" s="1520"/>
      <c r="RGD50" s="2681"/>
      <c r="RGE50" s="1520"/>
      <c r="RGF50" s="2681"/>
      <c r="RGG50" s="1520"/>
      <c r="RGH50" s="2681"/>
      <c r="RGI50" s="1520"/>
      <c r="RGJ50" s="2681"/>
      <c r="RGK50" s="1520"/>
      <c r="RGL50" s="2681"/>
      <c r="RGM50" s="1520"/>
      <c r="RGN50" s="2681"/>
      <c r="RGO50" s="1520"/>
      <c r="RGP50" s="2681"/>
      <c r="RGQ50" s="1520"/>
      <c r="RGR50" s="2681"/>
      <c r="RGS50" s="1520"/>
      <c r="RGT50" s="2681"/>
      <c r="RGU50" s="1520"/>
      <c r="RGV50" s="2681"/>
      <c r="RGW50" s="1520"/>
      <c r="RGX50" s="2681"/>
      <c r="RGY50" s="1520"/>
      <c r="RGZ50" s="2681"/>
      <c r="RHA50" s="1520"/>
      <c r="RHB50" s="2681"/>
      <c r="RHC50" s="1520"/>
      <c r="RHD50" s="2681"/>
      <c r="RHE50" s="1520"/>
      <c r="RHF50" s="2681"/>
      <c r="RHG50" s="1520"/>
      <c r="RHH50" s="2681"/>
      <c r="RHI50" s="1520"/>
      <c r="RHJ50" s="2681"/>
      <c r="RHK50" s="1520"/>
      <c r="RHL50" s="2681"/>
      <c r="RHM50" s="1520"/>
      <c r="RHN50" s="2681"/>
      <c r="RHO50" s="1520"/>
      <c r="RHP50" s="2681"/>
      <c r="RHQ50" s="1520"/>
      <c r="RHR50" s="2681"/>
      <c r="RHS50" s="1520"/>
      <c r="RHT50" s="2681"/>
      <c r="RHU50" s="1520"/>
      <c r="RHV50" s="2681"/>
      <c r="RHW50" s="1520"/>
      <c r="RHX50" s="2681"/>
      <c r="RHY50" s="1520"/>
      <c r="RHZ50" s="2681"/>
      <c r="RIA50" s="1520"/>
      <c r="RIB50" s="2681"/>
      <c r="RIC50" s="1520"/>
      <c r="RID50" s="2681"/>
      <c r="RIE50" s="1520"/>
      <c r="RIF50" s="2681"/>
      <c r="RIG50" s="1520"/>
      <c r="RIH50" s="2681"/>
      <c r="RII50" s="1520"/>
      <c r="RIJ50" s="2681"/>
      <c r="RIK50" s="1520"/>
      <c r="RIL50" s="2681"/>
      <c r="RIM50" s="1520"/>
      <c r="RIN50" s="2681"/>
      <c r="RIO50" s="1520"/>
      <c r="RIP50" s="2681"/>
      <c r="RIQ50" s="1520"/>
      <c r="RIR50" s="2681"/>
      <c r="RIS50" s="1520"/>
      <c r="RIT50" s="2681"/>
      <c r="RIU50" s="1520"/>
      <c r="RIV50" s="2681"/>
      <c r="RIW50" s="1520"/>
      <c r="RIX50" s="2681"/>
      <c r="RIY50" s="1520"/>
      <c r="RIZ50" s="2681"/>
      <c r="RJA50" s="1520"/>
      <c r="RJB50" s="2681"/>
      <c r="RJC50" s="1520"/>
      <c r="RJD50" s="2681"/>
      <c r="RJE50" s="1520"/>
      <c r="RJF50" s="2681"/>
      <c r="RJG50" s="1520"/>
      <c r="RJH50" s="2681"/>
      <c r="RJI50" s="1520"/>
      <c r="RJJ50" s="2681"/>
      <c r="RJK50" s="1520"/>
      <c r="RJL50" s="2681"/>
      <c r="RJM50" s="1520"/>
      <c r="RJN50" s="2681"/>
      <c r="RJO50" s="1520"/>
      <c r="RJP50" s="2681"/>
      <c r="RJQ50" s="1520"/>
      <c r="RJR50" s="2681"/>
      <c r="RJS50" s="1520"/>
      <c r="RJT50" s="2681"/>
      <c r="RJU50" s="1520"/>
      <c r="RJV50" s="2681"/>
      <c r="RJW50" s="1520"/>
      <c r="RJX50" s="2681"/>
      <c r="RJY50" s="1520"/>
      <c r="RJZ50" s="2681"/>
      <c r="RKA50" s="1520"/>
      <c r="RKB50" s="2681"/>
      <c r="RKC50" s="1520"/>
      <c r="RKD50" s="2681"/>
      <c r="RKE50" s="1520"/>
      <c r="RKF50" s="2681"/>
      <c r="RKG50" s="1520"/>
      <c r="RKH50" s="2681"/>
      <c r="RKI50" s="1520"/>
      <c r="RKJ50" s="2681"/>
      <c r="RKK50" s="1520"/>
      <c r="RKL50" s="2681"/>
      <c r="RKM50" s="1520"/>
      <c r="RKN50" s="2681"/>
      <c r="RKO50" s="1520"/>
      <c r="RKP50" s="2681"/>
      <c r="RKQ50" s="1520"/>
      <c r="RKR50" s="2681"/>
      <c r="RKS50" s="1520"/>
      <c r="RKT50" s="2681"/>
      <c r="RKU50" s="1520"/>
      <c r="RKV50" s="2681"/>
      <c r="RKW50" s="1520"/>
      <c r="RKX50" s="2681"/>
      <c r="RKY50" s="1520"/>
      <c r="RKZ50" s="2681"/>
      <c r="RLA50" s="1520"/>
      <c r="RLB50" s="2681"/>
      <c r="RLC50" s="1520"/>
      <c r="RLD50" s="2681"/>
      <c r="RLE50" s="1520"/>
      <c r="RLF50" s="2681"/>
      <c r="RLG50" s="1520"/>
      <c r="RLH50" s="2681"/>
      <c r="RLI50" s="1520"/>
      <c r="RLJ50" s="2681"/>
      <c r="RLK50" s="1520"/>
      <c r="RLL50" s="2681"/>
      <c r="RLM50" s="1520"/>
      <c r="RLN50" s="2681"/>
      <c r="RLO50" s="1520"/>
      <c r="RLP50" s="2681"/>
      <c r="RLQ50" s="1520"/>
      <c r="RLR50" s="2681"/>
      <c r="RLS50" s="1520"/>
      <c r="RLT50" s="2681"/>
      <c r="RLU50" s="1520"/>
      <c r="RLV50" s="2681"/>
      <c r="RLW50" s="1520"/>
      <c r="RLX50" s="2681"/>
      <c r="RLY50" s="1520"/>
      <c r="RLZ50" s="2681"/>
      <c r="RMA50" s="1520"/>
      <c r="RMB50" s="2681"/>
      <c r="RMC50" s="1520"/>
      <c r="RMD50" s="2681"/>
      <c r="RME50" s="1520"/>
      <c r="RMF50" s="2681"/>
      <c r="RMG50" s="1520"/>
      <c r="RMH50" s="2681"/>
      <c r="RMI50" s="1520"/>
      <c r="RMJ50" s="2681"/>
      <c r="RMK50" s="1520"/>
      <c r="RML50" s="2681"/>
      <c r="RMM50" s="1520"/>
      <c r="RMN50" s="2681"/>
      <c r="RMO50" s="1520"/>
      <c r="RMP50" s="2681"/>
      <c r="RMQ50" s="1520"/>
      <c r="RMR50" s="2681"/>
      <c r="RMS50" s="1520"/>
      <c r="RMT50" s="2681"/>
      <c r="RMU50" s="1520"/>
      <c r="RMV50" s="2681"/>
      <c r="RMW50" s="1520"/>
      <c r="RMX50" s="2681"/>
      <c r="RMY50" s="1520"/>
      <c r="RMZ50" s="2681"/>
      <c r="RNA50" s="1520"/>
      <c r="RNB50" s="2681"/>
      <c r="RNC50" s="1520"/>
      <c r="RND50" s="2681"/>
      <c r="RNE50" s="1520"/>
      <c r="RNF50" s="2681"/>
      <c r="RNG50" s="1520"/>
      <c r="RNH50" s="2681"/>
      <c r="RNI50" s="1520"/>
      <c r="RNJ50" s="2681"/>
      <c r="RNK50" s="1520"/>
      <c r="RNL50" s="2681"/>
      <c r="RNM50" s="1520"/>
      <c r="RNN50" s="2681"/>
      <c r="RNO50" s="1520"/>
      <c r="RNP50" s="2681"/>
      <c r="RNQ50" s="1520"/>
      <c r="RNR50" s="2681"/>
      <c r="RNS50" s="1520"/>
      <c r="RNT50" s="2681"/>
      <c r="RNU50" s="1520"/>
      <c r="RNV50" s="2681"/>
      <c r="RNW50" s="1520"/>
      <c r="RNX50" s="2681"/>
      <c r="RNY50" s="1520"/>
      <c r="RNZ50" s="2681"/>
      <c r="ROA50" s="1520"/>
      <c r="ROB50" s="2681"/>
      <c r="ROC50" s="1520"/>
      <c r="ROD50" s="2681"/>
      <c r="ROE50" s="1520"/>
      <c r="ROF50" s="2681"/>
      <c r="ROG50" s="1520"/>
      <c r="ROH50" s="2681"/>
      <c r="ROI50" s="1520"/>
      <c r="ROJ50" s="2681"/>
      <c r="ROK50" s="1520"/>
      <c r="ROL50" s="2681"/>
      <c r="ROM50" s="1520"/>
      <c r="RON50" s="2681"/>
      <c r="ROO50" s="1520"/>
      <c r="ROP50" s="2681"/>
      <c r="ROQ50" s="1520"/>
      <c r="ROR50" s="2681"/>
      <c r="ROS50" s="1520"/>
      <c r="ROT50" s="2681"/>
      <c r="ROU50" s="1520"/>
      <c r="ROV50" s="2681"/>
      <c r="ROW50" s="1520"/>
      <c r="ROX50" s="2681"/>
      <c r="ROY50" s="1520"/>
      <c r="ROZ50" s="2681"/>
      <c r="RPA50" s="1520"/>
      <c r="RPB50" s="2681"/>
      <c r="RPC50" s="1520"/>
      <c r="RPD50" s="2681"/>
      <c r="RPE50" s="1520"/>
      <c r="RPF50" s="2681"/>
      <c r="RPG50" s="1520"/>
      <c r="RPH50" s="2681"/>
      <c r="RPI50" s="1520"/>
      <c r="RPJ50" s="2681"/>
      <c r="RPK50" s="1520"/>
      <c r="RPL50" s="2681"/>
      <c r="RPM50" s="1520"/>
      <c r="RPN50" s="2681"/>
      <c r="RPO50" s="1520"/>
      <c r="RPP50" s="2681"/>
      <c r="RPQ50" s="1520"/>
      <c r="RPR50" s="2681"/>
      <c r="RPS50" s="1520"/>
      <c r="RPT50" s="2681"/>
      <c r="RPU50" s="1520"/>
      <c r="RPV50" s="2681"/>
      <c r="RPW50" s="1520"/>
      <c r="RPX50" s="2681"/>
      <c r="RPY50" s="1520"/>
      <c r="RPZ50" s="2681"/>
      <c r="RQA50" s="1520"/>
      <c r="RQB50" s="2681"/>
      <c r="RQC50" s="1520"/>
      <c r="RQD50" s="2681"/>
      <c r="RQE50" s="1520"/>
      <c r="RQF50" s="2681"/>
      <c r="RQG50" s="1520"/>
      <c r="RQH50" s="2681"/>
      <c r="RQI50" s="1520"/>
      <c r="RQJ50" s="2681"/>
      <c r="RQK50" s="1520"/>
      <c r="RQL50" s="2681"/>
      <c r="RQM50" s="1520"/>
      <c r="RQN50" s="2681"/>
      <c r="RQO50" s="1520"/>
      <c r="RQP50" s="2681"/>
      <c r="RQQ50" s="1520"/>
      <c r="RQR50" s="2681"/>
      <c r="RQS50" s="1520"/>
      <c r="RQT50" s="2681"/>
      <c r="RQU50" s="1520"/>
      <c r="RQV50" s="2681"/>
      <c r="RQW50" s="1520"/>
      <c r="RQX50" s="2681"/>
      <c r="RQY50" s="1520"/>
      <c r="RQZ50" s="2681"/>
      <c r="RRA50" s="1520"/>
      <c r="RRB50" s="2681"/>
      <c r="RRC50" s="1520"/>
      <c r="RRD50" s="2681"/>
      <c r="RRE50" s="1520"/>
      <c r="RRF50" s="2681"/>
      <c r="RRG50" s="1520"/>
      <c r="RRH50" s="2681"/>
      <c r="RRI50" s="1520"/>
      <c r="RRJ50" s="2681"/>
      <c r="RRK50" s="1520"/>
      <c r="RRL50" s="2681"/>
      <c r="RRM50" s="1520"/>
      <c r="RRN50" s="2681"/>
      <c r="RRO50" s="1520"/>
      <c r="RRP50" s="2681"/>
      <c r="RRQ50" s="1520"/>
      <c r="RRR50" s="2681"/>
      <c r="RRS50" s="1520"/>
      <c r="RRT50" s="2681"/>
      <c r="RRU50" s="1520"/>
      <c r="RRV50" s="2681"/>
      <c r="RRW50" s="1520"/>
      <c r="RRX50" s="2681"/>
      <c r="RRY50" s="1520"/>
      <c r="RRZ50" s="2681"/>
      <c r="RSA50" s="1520"/>
      <c r="RSB50" s="2681"/>
      <c r="RSC50" s="1520"/>
      <c r="RSD50" s="2681"/>
      <c r="RSE50" s="1520"/>
      <c r="RSF50" s="2681"/>
      <c r="RSG50" s="1520"/>
      <c r="RSH50" s="2681"/>
      <c r="RSI50" s="1520"/>
      <c r="RSJ50" s="2681"/>
      <c r="RSK50" s="1520"/>
      <c r="RSL50" s="2681"/>
      <c r="RSM50" s="1520"/>
      <c r="RSN50" s="2681"/>
      <c r="RSO50" s="1520"/>
      <c r="RSP50" s="2681"/>
      <c r="RSQ50" s="1520"/>
      <c r="RSR50" s="2681"/>
      <c r="RSS50" s="1520"/>
      <c r="RST50" s="2681"/>
      <c r="RSU50" s="1520"/>
      <c r="RSV50" s="2681"/>
      <c r="RSW50" s="1520"/>
      <c r="RSX50" s="2681"/>
      <c r="RSY50" s="1520"/>
      <c r="RSZ50" s="2681"/>
      <c r="RTA50" s="1520"/>
      <c r="RTB50" s="2681"/>
      <c r="RTC50" s="1520"/>
      <c r="RTD50" s="2681"/>
      <c r="RTE50" s="1520"/>
      <c r="RTF50" s="2681"/>
      <c r="RTG50" s="1520"/>
      <c r="RTH50" s="2681"/>
      <c r="RTI50" s="1520"/>
      <c r="RTJ50" s="2681"/>
      <c r="RTK50" s="1520"/>
      <c r="RTL50" s="2681"/>
      <c r="RTM50" s="1520"/>
      <c r="RTN50" s="2681"/>
      <c r="RTO50" s="1520"/>
      <c r="RTP50" s="2681"/>
      <c r="RTQ50" s="1520"/>
      <c r="RTR50" s="2681"/>
      <c r="RTS50" s="1520"/>
      <c r="RTT50" s="2681"/>
      <c r="RTU50" s="1520"/>
      <c r="RTV50" s="2681"/>
      <c r="RTW50" s="1520"/>
      <c r="RTX50" s="2681"/>
      <c r="RTY50" s="1520"/>
      <c r="RTZ50" s="2681"/>
      <c r="RUA50" s="1520"/>
      <c r="RUB50" s="2681"/>
      <c r="RUC50" s="1520"/>
      <c r="RUD50" s="2681"/>
      <c r="RUE50" s="1520"/>
      <c r="RUF50" s="2681"/>
      <c r="RUG50" s="1520"/>
      <c r="RUH50" s="2681"/>
      <c r="RUI50" s="1520"/>
      <c r="RUJ50" s="2681"/>
      <c r="RUK50" s="1520"/>
      <c r="RUL50" s="2681"/>
      <c r="RUM50" s="1520"/>
      <c r="RUN50" s="2681"/>
      <c r="RUO50" s="1520"/>
      <c r="RUP50" s="2681"/>
      <c r="RUQ50" s="1520"/>
      <c r="RUR50" s="2681"/>
      <c r="RUS50" s="1520"/>
      <c r="RUT50" s="2681"/>
      <c r="RUU50" s="1520"/>
      <c r="RUV50" s="2681"/>
      <c r="RUW50" s="1520"/>
      <c r="RUX50" s="2681"/>
      <c r="RUY50" s="1520"/>
      <c r="RUZ50" s="2681"/>
      <c r="RVA50" s="1520"/>
      <c r="RVB50" s="2681"/>
      <c r="RVC50" s="1520"/>
      <c r="RVD50" s="2681"/>
      <c r="RVE50" s="1520"/>
      <c r="RVF50" s="2681"/>
      <c r="RVG50" s="1520"/>
      <c r="RVH50" s="2681"/>
      <c r="RVI50" s="1520"/>
      <c r="RVJ50" s="2681"/>
      <c r="RVK50" s="1520"/>
      <c r="RVL50" s="2681"/>
      <c r="RVM50" s="1520"/>
      <c r="RVN50" s="2681"/>
      <c r="RVO50" s="1520"/>
      <c r="RVP50" s="2681"/>
      <c r="RVQ50" s="1520"/>
      <c r="RVR50" s="2681"/>
      <c r="RVS50" s="1520"/>
      <c r="RVT50" s="2681"/>
      <c r="RVU50" s="1520"/>
      <c r="RVV50" s="2681"/>
      <c r="RVW50" s="1520"/>
      <c r="RVX50" s="2681"/>
      <c r="RVY50" s="1520"/>
      <c r="RVZ50" s="2681"/>
      <c r="RWA50" s="1520"/>
      <c r="RWB50" s="2681"/>
      <c r="RWC50" s="1520"/>
      <c r="RWD50" s="2681"/>
      <c r="RWE50" s="1520"/>
      <c r="RWF50" s="2681"/>
      <c r="RWG50" s="1520"/>
      <c r="RWH50" s="2681"/>
      <c r="RWI50" s="1520"/>
      <c r="RWJ50" s="2681"/>
      <c r="RWK50" s="1520"/>
      <c r="RWL50" s="2681"/>
      <c r="RWM50" s="1520"/>
      <c r="RWN50" s="2681"/>
      <c r="RWO50" s="1520"/>
      <c r="RWP50" s="2681"/>
      <c r="RWQ50" s="1520"/>
      <c r="RWR50" s="2681"/>
      <c r="RWS50" s="1520"/>
      <c r="RWT50" s="2681"/>
      <c r="RWU50" s="1520"/>
      <c r="RWV50" s="2681"/>
      <c r="RWW50" s="1520"/>
      <c r="RWX50" s="2681"/>
      <c r="RWY50" s="1520"/>
      <c r="RWZ50" s="2681"/>
      <c r="RXA50" s="1520"/>
      <c r="RXB50" s="2681"/>
      <c r="RXC50" s="1520"/>
      <c r="RXD50" s="2681"/>
      <c r="RXE50" s="1520"/>
      <c r="RXF50" s="2681"/>
      <c r="RXG50" s="1520"/>
      <c r="RXH50" s="2681"/>
      <c r="RXI50" s="1520"/>
      <c r="RXJ50" s="2681"/>
      <c r="RXK50" s="1520"/>
      <c r="RXL50" s="2681"/>
      <c r="RXM50" s="1520"/>
      <c r="RXN50" s="2681"/>
      <c r="RXO50" s="1520"/>
      <c r="RXP50" s="2681"/>
      <c r="RXQ50" s="1520"/>
      <c r="RXR50" s="2681"/>
      <c r="RXS50" s="1520"/>
      <c r="RXT50" s="2681"/>
      <c r="RXU50" s="1520"/>
      <c r="RXV50" s="2681"/>
      <c r="RXW50" s="1520"/>
      <c r="RXX50" s="2681"/>
      <c r="RXY50" s="1520"/>
      <c r="RXZ50" s="2681"/>
      <c r="RYA50" s="1520"/>
      <c r="RYB50" s="2681"/>
      <c r="RYC50" s="1520"/>
      <c r="RYD50" s="2681"/>
      <c r="RYE50" s="1520"/>
      <c r="RYF50" s="2681"/>
      <c r="RYG50" s="1520"/>
      <c r="RYH50" s="2681"/>
      <c r="RYI50" s="1520"/>
      <c r="RYJ50" s="2681"/>
      <c r="RYK50" s="1520"/>
      <c r="RYL50" s="2681"/>
      <c r="RYM50" s="1520"/>
      <c r="RYN50" s="2681"/>
      <c r="RYO50" s="1520"/>
      <c r="RYP50" s="2681"/>
      <c r="RYQ50" s="1520"/>
      <c r="RYR50" s="2681"/>
      <c r="RYS50" s="1520"/>
      <c r="RYT50" s="2681"/>
      <c r="RYU50" s="1520"/>
      <c r="RYV50" s="2681"/>
      <c r="RYW50" s="1520"/>
      <c r="RYX50" s="2681"/>
      <c r="RYY50" s="1520"/>
      <c r="RYZ50" s="2681"/>
      <c r="RZA50" s="1520"/>
      <c r="RZB50" s="2681"/>
      <c r="RZC50" s="1520"/>
      <c r="RZD50" s="2681"/>
      <c r="RZE50" s="1520"/>
      <c r="RZF50" s="2681"/>
      <c r="RZG50" s="1520"/>
      <c r="RZH50" s="2681"/>
      <c r="RZI50" s="1520"/>
      <c r="RZJ50" s="2681"/>
      <c r="RZK50" s="1520"/>
      <c r="RZL50" s="2681"/>
      <c r="RZM50" s="1520"/>
      <c r="RZN50" s="2681"/>
      <c r="RZO50" s="1520"/>
      <c r="RZP50" s="2681"/>
      <c r="RZQ50" s="1520"/>
      <c r="RZR50" s="2681"/>
      <c r="RZS50" s="1520"/>
      <c r="RZT50" s="2681"/>
      <c r="RZU50" s="1520"/>
      <c r="RZV50" s="2681"/>
      <c r="RZW50" s="1520"/>
      <c r="RZX50" s="2681"/>
      <c r="RZY50" s="1520"/>
      <c r="RZZ50" s="2681"/>
      <c r="SAA50" s="1520"/>
      <c r="SAB50" s="2681"/>
      <c r="SAC50" s="1520"/>
      <c r="SAD50" s="2681"/>
      <c r="SAE50" s="1520"/>
      <c r="SAF50" s="2681"/>
      <c r="SAG50" s="1520"/>
      <c r="SAH50" s="2681"/>
      <c r="SAI50" s="1520"/>
      <c r="SAJ50" s="2681"/>
      <c r="SAK50" s="1520"/>
      <c r="SAL50" s="2681"/>
      <c r="SAM50" s="1520"/>
      <c r="SAN50" s="2681"/>
      <c r="SAO50" s="1520"/>
      <c r="SAP50" s="2681"/>
      <c r="SAQ50" s="1520"/>
      <c r="SAR50" s="2681"/>
      <c r="SAS50" s="1520"/>
      <c r="SAT50" s="2681"/>
      <c r="SAU50" s="1520"/>
      <c r="SAV50" s="2681"/>
      <c r="SAW50" s="1520"/>
      <c r="SAX50" s="2681"/>
      <c r="SAY50" s="1520"/>
      <c r="SAZ50" s="2681"/>
      <c r="SBA50" s="1520"/>
      <c r="SBB50" s="2681"/>
      <c r="SBC50" s="1520"/>
      <c r="SBD50" s="2681"/>
      <c r="SBE50" s="1520"/>
      <c r="SBF50" s="2681"/>
      <c r="SBG50" s="1520"/>
      <c r="SBH50" s="2681"/>
      <c r="SBI50" s="1520"/>
      <c r="SBJ50" s="2681"/>
      <c r="SBK50" s="1520"/>
      <c r="SBL50" s="2681"/>
      <c r="SBM50" s="1520"/>
      <c r="SBN50" s="2681"/>
      <c r="SBO50" s="1520"/>
      <c r="SBP50" s="2681"/>
      <c r="SBQ50" s="1520"/>
      <c r="SBR50" s="2681"/>
      <c r="SBS50" s="1520"/>
      <c r="SBT50" s="2681"/>
      <c r="SBU50" s="1520"/>
      <c r="SBV50" s="2681"/>
      <c r="SBW50" s="1520"/>
      <c r="SBX50" s="2681"/>
      <c r="SBY50" s="1520"/>
      <c r="SBZ50" s="2681"/>
      <c r="SCA50" s="1520"/>
      <c r="SCB50" s="2681"/>
      <c r="SCC50" s="1520"/>
      <c r="SCD50" s="2681"/>
      <c r="SCE50" s="1520"/>
      <c r="SCF50" s="2681"/>
      <c r="SCG50" s="1520"/>
      <c r="SCH50" s="2681"/>
      <c r="SCI50" s="1520"/>
      <c r="SCJ50" s="2681"/>
      <c r="SCK50" s="1520"/>
      <c r="SCL50" s="2681"/>
      <c r="SCM50" s="1520"/>
      <c r="SCN50" s="2681"/>
      <c r="SCO50" s="1520"/>
      <c r="SCP50" s="2681"/>
      <c r="SCQ50" s="1520"/>
      <c r="SCR50" s="2681"/>
      <c r="SCS50" s="1520"/>
      <c r="SCT50" s="2681"/>
      <c r="SCU50" s="1520"/>
      <c r="SCV50" s="2681"/>
      <c r="SCW50" s="1520"/>
      <c r="SCX50" s="2681"/>
      <c r="SCY50" s="1520"/>
      <c r="SCZ50" s="2681"/>
      <c r="SDA50" s="1520"/>
      <c r="SDB50" s="2681"/>
      <c r="SDC50" s="1520"/>
      <c r="SDD50" s="2681"/>
      <c r="SDE50" s="1520"/>
      <c r="SDF50" s="2681"/>
      <c r="SDG50" s="1520"/>
      <c r="SDH50" s="2681"/>
      <c r="SDI50" s="1520"/>
      <c r="SDJ50" s="2681"/>
      <c r="SDK50" s="1520"/>
      <c r="SDL50" s="2681"/>
      <c r="SDM50" s="1520"/>
      <c r="SDN50" s="2681"/>
      <c r="SDO50" s="1520"/>
      <c r="SDP50" s="2681"/>
      <c r="SDQ50" s="1520"/>
      <c r="SDR50" s="2681"/>
      <c r="SDS50" s="1520"/>
      <c r="SDT50" s="2681"/>
      <c r="SDU50" s="1520"/>
      <c r="SDV50" s="2681"/>
      <c r="SDW50" s="1520"/>
      <c r="SDX50" s="2681"/>
      <c r="SDY50" s="1520"/>
      <c r="SDZ50" s="2681"/>
      <c r="SEA50" s="1520"/>
      <c r="SEB50" s="2681"/>
      <c r="SEC50" s="1520"/>
      <c r="SED50" s="2681"/>
      <c r="SEE50" s="1520"/>
      <c r="SEF50" s="2681"/>
      <c r="SEG50" s="1520"/>
      <c r="SEH50" s="2681"/>
      <c r="SEI50" s="1520"/>
      <c r="SEJ50" s="2681"/>
      <c r="SEK50" s="1520"/>
      <c r="SEL50" s="2681"/>
      <c r="SEM50" s="1520"/>
      <c r="SEN50" s="2681"/>
      <c r="SEO50" s="1520"/>
      <c r="SEP50" s="2681"/>
      <c r="SEQ50" s="1520"/>
      <c r="SER50" s="2681"/>
      <c r="SES50" s="1520"/>
      <c r="SET50" s="2681"/>
      <c r="SEU50" s="1520"/>
      <c r="SEV50" s="2681"/>
      <c r="SEW50" s="1520"/>
      <c r="SEX50" s="2681"/>
      <c r="SEY50" s="1520"/>
      <c r="SEZ50" s="2681"/>
      <c r="SFA50" s="1520"/>
      <c r="SFB50" s="2681"/>
      <c r="SFC50" s="1520"/>
      <c r="SFD50" s="2681"/>
      <c r="SFE50" s="1520"/>
      <c r="SFF50" s="2681"/>
      <c r="SFG50" s="1520"/>
      <c r="SFH50" s="2681"/>
      <c r="SFI50" s="1520"/>
      <c r="SFJ50" s="2681"/>
      <c r="SFK50" s="1520"/>
      <c r="SFL50" s="2681"/>
      <c r="SFM50" s="1520"/>
      <c r="SFN50" s="2681"/>
      <c r="SFO50" s="1520"/>
      <c r="SFP50" s="2681"/>
      <c r="SFQ50" s="1520"/>
      <c r="SFR50" s="2681"/>
      <c r="SFS50" s="1520"/>
      <c r="SFT50" s="2681"/>
      <c r="SFU50" s="1520"/>
      <c r="SFV50" s="2681"/>
      <c r="SFW50" s="1520"/>
      <c r="SFX50" s="2681"/>
      <c r="SFY50" s="1520"/>
      <c r="SFZ50" s="2681"/>
      <c r="SGA50" s="1520"/>
      <c r="SGB50" s="2681"/>
      <c r="SGC50" s="1520"/>
      <c r="SGD50" s="2681"/>
      <c r="SGE50" s="1520"/>
      <c r="SGF50" s="2681"/>
      <c r="SGG50" s="1520"/>
      <c r="SGH50" s="2681"/>
      <c r="SGI50" s="1520"/>
      <c r="SGJ50" s="2681"/>
      <c r="SGK50" s="1520"/>
      <c r="SGL50" s="2681"/>
      <c r="SGM50" s="1520"/>
      <c r="SGN50" s="2681"/>
      <c r="SGO50" s="1520"/>
      <c r="SGP50" s="2681"/>
      <c r="SGQ50" s="1520"/>
      <c r="SGR50" s="2681"/>
      <c r="SGS50" s="1520"/>
      <c r="SGT50" s="2681"/>
      <c r="SGU50" s="1520"/>
      <c r="SGV50" s="2681"/>
      <c r="SGW50" s="1520"/>
      <c r="SGX50" s="2681"/>
      <c r="SGY50" s="1520"/>
      <c r="SGZ50" s="2681"/>
      <c r="SHA50" s="1520"/>
      <c r="SHB50" s="2681"/>
      <c r="SHC50" s="1520"/>
      <c r="SHD50" s="2681"/>
      <c r="SHE50" s="1520"/>
      <c r="SHF50" s="2681"/>
      <c r="SHG50" s="1520"/>
      <c r="SHH50" s="2681"/>
      <c r="SHI50" s="1520"/>
      <c r="SHJ50" s="2681"/>
      <c r="SHK50" s="1520"/>
      <c r="SHL50" s="2681"/>
      <c r="SHM50" s="1520"/>
      <c r="SHN50" s="2681"/>
      <c r="SHO50" s="1520"/>
      <c r="SHP50" s="2681"/>
      <c r="SHQ50" s="1520"/>
      <c r="SHR50" s="2681"/>
      <c r="SHS50" s="1520"/>
      <c r="SHT50" s="2681"/>
      <c r="SHU50" s="1520"/>
      <c r="SHV50" s="2681"/>
      <c r="SHW50" s="1520"/>
      <c r="SHX50" s="2681"/>
      <c r="SHY50" s="1520"/>
      <c r="SHZ50" s="2681"/>
      <c r="SIA50" s="1520"/>
      <c r="SIB50" s="2681"/>
      <c r="SIC50" s="1520"/>
      <c r="SID50" s="2681"/>
      <c r="SIE50" s="1520"/>
      <c r="SIF50" s="2681"/>
      <c r="SIG50" s="1520"/>
      <c r="SIH50" s="2681"/>
      <c r="SII50" s="1520"/>
      <c r="SIJ50" s="2681"/>
      <c r="SIK50" s="1520"/>
      <c r="SIL50" s="2681"/>
      <c r="SIM50" s="1520"/>
      <c r="SIN50" s="2681"/>
      <c r="SIO50" s="1520"/>
      <c r="SIP50" s="2681"/>
      <c r="SIQ50" s="1520"/>
      <c r="SIR50" s="2681"/>
      <c r="SIS50" s="1520"/>
      <c r="SIT50" s="2681"/>
      <c r="SIU50" s="1520"/>
      <c r="SIV50" s="2681"/>
      <c r="SIW50" s="1520"/>
      <c r="SIX50" s="2681"/>
      <c r="SIY50" s="1520"/>
      <c r="SIZ50" s="2681"/>
      <c r="SJA50" s="1520"/>
      <c r="SJB50" s="2681"/>
      <c r="SJC50" s="1520"/>
      <c r="SJD50" s="2681"/>
      <c r="SJE50" s="1520"/>
      <c r="SJF50" s="2681"/>
      <c r="SJG50" s="1520"/>
      <c r="SJH50" s="2681"/>
      <c r="SJI50" s="1520"/>
      <c r="SJJ50" s="2681"/>
      <c r="SJK50" s="1520"/>
      <c r="SJL50" s="2681"/>
      <c r="SJM50" s="1520"/>
      <c r="SJN50" s="2681"/>
      <c r="SJO50" s="1520"/>
      <c r="SJP50" s="2681"/>
      <c r="SJQ50" s="1520"/>
      <c r="SJR50" s="2681"/>
      <c r="SJS50" s="1520"/>
      <c r="SJT50" s="2681"/>
      <c r="SJU50" s="1520"/>
      <c r="SJV50" s="2681"/>
      <c r="SJW50" s="1520"/>
      <c r="SJX50" s="2681"/>
      <c r="SJY50" s="1520"/>
      <c r="SJZ50" s="2681"/>
      <c r="SKA50" s="1520"/>
      <c r="SKB50" s="2681"/>
      <c r="SKC50" s="1520"/>
      <c r="SKD50" s="2681"/>
      <c r="SKE50" s="1520"/>
      <c r="SKF50" s="2681"/>
      <c r="SKG50" s="1520"/>
      <c r="SKH50" s="2681"/>
      <c r="SKI50" s="1520"/>
      <c r="SKJ50" s="2681"/>
      <c r="SKK50" s="1520"/>
      <c r="SKL50" s="2681"/>
      <c r="SKM50" s="1520"/>
      <c r="SKN50" s="2681"/>
      <c r="SKO50" s="1520"/>
      <c r="SKP50" s="2681"/>
      <c r="SKQ50" s="1520"/>
      <c r="SKR50" s="2681"/>
      <c r="SKS50" s="1520"/>
      <c r="SKT50" s="2681"/>
      <c r="SKU50" s="1520"/>
      <c r="SKV50" s="2681"/>
      <c r="SKW50" s="1520"/>
      <c r="SKX50" s="2681"/>
      <c r="SKY50" s="1520"/>
      <c r="SKZ50" s="2681"/>
      <c r="SLA50" s="1520"/>
      <c r="SLB50" s="2681"/>
      <c r="SLC50" s="1520"/>
      <c r="SLD50" s="2681"/>
      <c r="SLE50" s="1520"/>
      <c r="SLF50" s="2681"/>
      <c r="SLG50" s="1520"/>
      <c r="SLH50" s="2681"/>
      <c r="SLI50" s="1520"/>
      <c r="SLJ50" s="2681"/>
      <c r="SLK50" s="1520"/>
      <c r="SLL50" s="2681"/>
      <c r="SLM50" s="1520"/>
      <c r="SLN50" s="2681"/>
      <c r="SLO50" s="1520"/>
      <c r="SLP50" s="2681"/>
      <c r="SLQ50" s="1520"/>
      <c r="SLR50" s="2681"/>
      <c r="SLS50" s="1520"/>
      <c r="SLT50" s="2681"/>
      <c r="SLU50" s="1520"/>
      <c r="SLV50" s="2681"/>
      <c r="SLW50" s="1520"/>
      <c r="SLX50" s="2681"/>
      <c r="SLY50" s="1520"/>
      <c r="SLZ50" s="2681"/>
      <c r="SMA50" s="1520"/>
      <c r="SMB50" s="2681"/>
      <c r="SMC50" s="1520"/>
      <c r="SMD50" s="2681"/>
      <c r="SME50" s="1520"/>
      <c r="SMF50" s="2681"/>
      <c r="SMG50" s="1520"/>
      <c r="SMH50" s="2681"/>
      <c r="SMI50" s="1520"/>
      <c r="SMJ50" s="2681"/>
      <c r="SMK50" s="1520"/>
      <c r="SML50" s="2681"/>
      <c r="SMM50" s="1520"/>
      <c r="SMN50" s="2681"/>
      <c r="SMO50" s="1520"/>
      <c r="SMP50" s="2681"/>
      <c r="SMQ50" s="1520"/>
      <c r="SMR50" s="2681"/>
      <c r="SMS50" s="1520"/>
      <c r="SMT50" s="2681"/>
      <c r="SMU50" s="1520"/>
      <c r="SMV50" s="2681"/>
      <c r="SMW50" s="1520"/>
      <c r="SMX50" s="2681"/>
      <c r="SMY50" s="1520"/>
      <c r="SMZ50" s="2681"/>
      <c r="SNA50" s="1520"/>
      <c r="SNB50" s="2681"/>
      <c r="SNC50" s="1520"/>
      <c r="SND50" s="2681"/>
      <c r="SNE50" s="1520"/>
      <c r="SNF50" s="2681"/>
      <c r="SNG50" s="1520"/>
      <c r="SNH50" s="2681"/>
      <c r="SNI50" s="1520"/>
      <c r="SNJ50" s="2681"/>
      <c r="SNK50" s="1520"/>
      <c r="SNL50" s="2681"/>
      <c r="SNM50" s="1520"/>
      <c r="SNN50" s="2681"/>
      <c r="SNO50" s="1520"/>
      <c r="SNP50" s="2681"/>
      <c r="SNQ50" s="1520"/>
      <c r="SNR50" s="2681"/>
      <c r="SNS50" s="1520"/>
      <c r="SNT50" s="2681"/>
      <c r="SNU50" s="1520"/>
      <c r="SNV50" s="2681"/>
      <c r="SNW50" s="1520"/>
      <c r="SNX50" s="2681"/>
      <c r="SNY50" s="1520"/>
      <c r="SNZ50" s="2681"/>
      <c r="SOA50" s="1520"/>
      <c r="SOB50" s="2681"/>
      <c r="SOC50" s="1520"/>
      <c r="SOD50" s="2681"/>
      <c r="SOE50" s="1520"/>
      <c r="SOF50" s="2681"/>
      <c r="SOG50" s="1520"/>
      <c r="SOH50" s="2681"/>
      <c r="SOI50" s="1520"/>
      <c r="SOJ50" s="2681"/>
      <c r="SOK50" s="1520"/>
      <c r="SOL50" s="2681"/>
      <c r="SOM50" s="1520"/>
      <c r="SON50" s="2681"/>
      <c r="SOO50" s="1520"/>
      <c r="SOP50" s="2681"/>
      <c r="SOQ50" s="1520"/>
      <c r="SOR50" s="2681"/>
      <c r="SOS50" s="1520"/>
      <c r="SOT50" s="2681"/>
      <c r="SOU50" s="1520"/>
      <c r="SOV50" s="2681"/>
      <c r="SOW50" s="1520"/>
      <c r="SOX50" s="2681"/>
      <c r="SOY50" s="1520"/>
      <c r="SOZ50" s="2681"/>
      <c r="SPA50" s="1520"/>
      <c r="SPB50" s="2681"/>
      <c r="SPC50" s="1520"/>
      <c r="SPD50" s="2681"/>
      <c r="SPE50" s="1520"/>
      <c r="SPF50" s="2681"/>
      <c r="SPG50" s="1520"/>
      <c r="SPH50" s="2681"/>
      <c r="SPI50" s="1520"/>
      <c r="SPJ50" s="2681"/>
      <c r="SPK50" s="1520"/>
      <c r="SPL50" s="2681"/>
      <c r="SPM50" s="1520"/>
      <c r="SPN50" s="2681"/>
      <c r="SPO50" s="1520"/>
      <c r="SPP50" s="2681"/>
      <c r="SPQ50" s="1520"/>
      <c r="SPR50" s="2681"/>
      <c r="SPS50" s="1520"/>
      <c r="SPT50" s="2681"/>
      <c r="SPU50" s="1520"/>
      <c r="SPV50" s="2681"/>
      <c r="SPW50" s="1520"/>
      <c r="SPX50" s="2681"/>
      <c r="SPY50" s="1520"/>
      <c r="SPZ50" s="2681"/>
      <c r="SQA50" s="1520"/>
      <c r="SQB50" s="2681"/>
      <c r="SQC50" s="1520"/>
      <c r="SQD50" s="2681"/>
      <c r="SQE50" s="1520"/>
      <c r="SQF50" s="2681"/>
      <c r="SQG50" s="1520"/>
      <c r="SQH50" s="2681"/>
      <c r="SQI50" s="1520"/>
      <c r="SQJ50" s="2681"/>
      <c r="SQK50" s="1520"/>
      <c r="SQL50" s="2681"/>
      <c r="SQM50" s="1520"/>
      <c r="SQN50" s="2681"/>
      <c r="SQO50" s="1520"/>
      <c r="SQP50" s="2681"/>
      <c r="SQQ50" s="1520"/>
      <c r="SQR50" s="2681"/>
      <c r="SQS50" s="1520"/>
      <c r="SQT50" s="2681"/>
      <c r="SQU50" s="1520"/>
      <c r="SQV50" s="2681"/>
      <c r="SQW50" s="1520"/>
      <c r="SQX50" s="2681"/>
      <c r="SQY50" s="1520"/>
      <c r="SQZ50" s="2681"/>
      <c r="SRA50" s="1520"/>
      <c r="SRB50" s="2681"/>
      <c r="SRC50" s="1520"/>
      <c r="SRD50" s="2681"/>
      <c r="SRE50" s="1520"/>
      <c r="SRF50" s="2681"/>
      <c r="SRG50" s="1520"/>
      <c r="SRH50" s="2681"/>
      <c r="SRI50" s="1520"/>
      <c r="SRJ50" s="2681"/>
      <c r="SRK50" s="1520"/>
      <c r="SRL50" s="2681"/>
      <c r="SRM50" s="1520"/>
      <c r="SRN50" s="2681"/>
      <c r="SRO50" s="1520"/>
      <c r="SRP50" s="2681"/>
      <c r="SRQ50" s="1520"/>
      <c r="SRR50" s="2681"/>
      <c r="SRS50" s="1520"/>
      <c r="SRT50" s="2681"/>
      <c r="SRU50" s="1520"/>
      <c r="SRV50" s="2681"/>
      <c r="SRW50" s="1520"/>
      <c r="SRX50" s="2681"/>
      <c r="SRY50" s="1520"/>
      <c r="SRZ50" s="2681"/>
      <c r="SSA50" s="1520"/>
      <c r="SSB50" s="2681"/>
      <c r="SSC50" s="1520"/>
      <c r="SSD50" s="2681"/>
      <c r="SSE50" s="1520"/>
      <c r="SSF50" s="2681"/>
      <c r="SSG50" s="1520"/>
      <c r="SSH50" s="2681"/>
      <c r="SSI50" s="1520"/>
      <c r="SSJ50" s="2681"/>
      <c r="SSK50" s="1520"/>
      <c r="SSL50" s="2681"/>
      <c r="SSM50" s="1520"/>
      <c r="SSN50" s="2681"/>
      <c r="SSO50" s="1520"/>
      <c r="SSP50" s="2681"/>
      <c r="SSQ50" s="1520"/>
      <c r="SSR50" s="2681"/>
      <c r="SSS50" s="1520"/>
      <c r="SST50" s="2681"/>
      <c r="SSU50" s="1520"/>
      <c r="SSV50" s="2681"/>
      <c r="SSW50" s="1520"/>
      <c r="SSX50" s="2681"/>
      <c r="SSY50" s="1520"/>
      <c r="SSZ50" s="2681"/>
      <c r="STA50" s="1520"/>
      <c r="STB50" s="2681"/>
      <c r="STC50" s="1520"/>
      <c r="STD50" s="2681"/>
      <c r="STE50" s="1520"/>
      <c r="STF50" s="2681"/>
      <c r="STG50" s="1520"/>
      <c r="STH50" s="2681"/>
      <c r="STI50" s="1520"/>
      <c r="STJ50" s="2681"/>
      <c r="STK50" s="1520"/>
      <c r="STL50" s="2681"/>
      <c r="STM50" s="1520"/>
      <c r="STN50" s="2681"/>
      <c r="STO50" s="1520"/>
      <c r="STP50" s="2681"/>
      <c r="STQ50" s="1520"/>
      <c r="STR50" s="2681"/>
      <c r="STS50" s="1520"/>
      <c r="STT50" s="2681"/>
      <c r="STU50" s="1520"/>
      <c r="STV50" s="2681"/>
      <c r="STW50" s="1520"/>
      <c r="STX50" s="2681"/>
      <c r="STY50" s="1520"/>
      <c r="STZ50" s="2681"/>
      <c r="SUA50" s="1520"/>
      <c r="SUB50" s="2681"/>
      <c r="SUC50" s="1520"/>
      <c r="SUD50" s="2681"/>
      <c r="SUE50" s="1520"/>
      <c r="SUF50" s="2681"/>
      <c r="SUG50" s="1520"/>
      <c r="SUH50" s="2681"/>
      <c r="SUI50" s="1520"/>
      <c r="SUJ50" s="2681"/>
      <c r="SUK50" s="1520"/>
      <c r="SUL50" s="2681"/>
      <c r="SUM50" s="1520"/>
      <c r="SUN50" s="2681"/>
      <c r="SUO50" s="1520"/>
      <c r="SUP50" s="2681"/>
      <c r="SUQ50" s="1520"/>
      <c r="SUR50" s="2681"/>
      <c r="SUS50" s="1520"/>
      <c r="SUT50" s="2681"/>
      <c r="SUU50" s="1520"/>
      <c r="SUV50" s="2681"/>
      <c r="SUW50" s="1520"/>
      <c r="SUX50" s="2681"/>
      <c r="SUY50" s="1520"/>
      <c r="SUZ50" s="2681"/>
      <c r="SVA50" s="1520"/>
      <c r="SVB50" s="2681"/>
      <c r="SVC50" s="1520"/>
      <c r="SVD50" s="2681"/>
      <c r="SVE50" s="1520"/>
      <c r="SVF50" s="2681"/>
      <c r="SVG50" s="1520"/>
      <c r="SVH50" s="2681"/>
      <c r="SVI50" s="1520"/>
      <c r="SVJ50" s="2681"/>
      <c r="SVK50" s="1520"/>
      <c r="SVL50" s="2681"/>
      <c r="SVM50" s="1520"/>
      <c r="SVN50" s="2681"/>
      <c r="SVO50" s="1520"/>
      <c r="SVP50" s="2681"/>
      <c r="SVQ50" s="1520"/>
      <c r="SVR50" s="2681"/>
      <c r="SVS50" s="1520"/>
      <c r="SVT50" s="2681"/>
      <c r="SVU50" s="1520"/>
      <c r="SVV50" s="2681"/>
      <c r="SVW50" s="1520"/>
      <c r="SVX50" s="2681"/>
      <c r="SVY50" s="1520"/>
      <c r="SVZ50" s="2681"/>
      <c r="SWA50" s="1520"/>
      <c r="SWB50" s="2681"/>
      <c r="SWC50" s="1520"/>
      <c r="SWD50" s="2681"/>
      <c r="SWE50" s="1520"/>
      <c r="SWF50" s="2681"/>
      <c r="SWG50" s="1520"/>
      <c r="SWH50" s="2681"/>
      <c r="SWI50" s="1520"/>
      <c r="SWJ50" s="2681"/>
      <c r="SWK50" s="1520"/>
      <c r="SWL50" s="2681"/>
      <c r="SWM50" s="1520"/>
      <c r="SWN50" s="2681"/>
      <c r="SWO50" s="1520"/>
      <c r="SWP50" s="2681"/>
      <c r="SWQ50" s="1520"/>
      <c r="SWR50" s="2681"/>
      <c r="SWS50" s="1520"/>
      <c r="SWT50" s="2681"/>
      <c r="SWU50" s="1520"/>
      <c r="SWV50" s="2681"/>
      <c r="SWW50" s="1520"/>
      <c r="SWX50" s="2681"/>
      <c r="SWY50" s="1520"/>
      <c r="SWZ50" s="2681"/>
      <c r="SXA50" s="1520"/>
      <c r="SXB50" s="2681"/>
      <c r="SXC50" s="1520"/>
      <c r="SXD50" s="2681"/>
      <c r="SXE50" s="1520"/>
      <c r="SXF50" s="2681"/>
      <c r="SXG50" s="1520"/>
      <c r="SXH50" s="2681"/>
      <c r="SXI50" s="1520"/>
      <c r="SXJ50" s="2681"/>
      <c r="SXK50" s="1520"/>
      <c r="SXL50" s="2681"/>
      <c r="SXM50" s="1520"/>
      <c r="SXN50" s="2681"/>
      <c r="SXO50" s="1520"/>
      <c r="SXP50" s="2681"/>
      <c r="SXQ50" s="1520"/>
      <c r="SXR50" s="2681"/>
      <c r="SXS50" s="1520"/>
      <c r="SXT50" s="2681"/>
      <c r="SXU50" s="1520"/>
      <c r="SXV50" s="2681"/>
      <c r="SXW50" s="1520"/>
      <c r="SXX50" s="2681"/>
      <c r="SXY50" s="1520"/>
      <c r="SXZ50" s="2681"/>
      <c r="SYA50" s="1520"/>
      <c r="SYB50" s="2681"/>
      <c r="SYC50" s="1520"/>
      <c r="SYD50" s="2681"/>
      <c r="SYE50" s="1520"/>
      <c r="SYF50" s="2681"/>
      <c r="SYG50" s="1520"/>
      <c r="SYH50" s="2681"/>
      <c r="SYI50" s="1520"/>
      <c r="SYJ50" s="2681"/>
      <c r="SYK50" s="1520"/>
      <c r="SYL50" s="2681"/>
      <c r="SYM50" s="1520"/>
      <c r="SYN50" s="2681"/>
      <c r="SYO50" s="1520"/>
      <c r="SYP50" s="2681"/>
      <c r="SYQ50" s="1520"/>
      <c r="SYR50" s="2681"/>
      <c r="SYS50" s="1520"/>
      <c r="SYT50" s="2681"/>
      <c r="SYU50" s="1520"/>
      <c r="SYV50" s="2681"/>
      <c r="SYW50" s="1520"/>
      <c r="SYX50" s="2681"/>
      <c r="SYY50" s="1520"/>
      <c r="SYZ50" s="2681"/>
      <c r="SZA50" s="1520"/>
      <c r="SZB50" s="2681"/>
      <c r="SZC50" s="1520"/>
      <c r="SZD50" s="2681"/>
      <c r="SZE50" s="1520"/>
      <c r="SZF50" s="2681"/>
      <c r="SZG50" s="1520"/>
      <c r="SZH50" s="2681"/>
      <c r="SZI50" s="1520"/>
      <c r="SZJ50" s="2681"/>
      <c r="SZK50" s="1520"/>
      <c r="SZL50" s="2681"/>
      <c r="SZM50" s="1520"/>
      <c r="SZN50" s="2681"/>
      <c r="SZO50" s="1520"/>
      <c r="SZP50" s="2681"/>
      <c r="SZQ50" s="1520"/>
      <c r="SZR50" s="2681"/>
      <c r="SZS50" s="1520"/>
      <c r="SZT50" s="2681"/>
      <c r="SZU50" s="1520"/>
      <c r="SZV50" s="2681"/>
      <c r="SZW50" s="1520"/>
      <c r="SZX50" s="2681"/>
      <c r="SZY50" s="1520"/>
      <c r="SZZ50" s="2681"/>
      <c r="TAA50" s="1520"/>
      <c r="TAB50" s="2681"/>
      <c r="TAC50" s="1520"/>
      <c r="TAD50" s="2681"/>
      <c r="TAE50" s="1520"/>
      <c r="TAF50" s="2681"/>
      <c r="TAG50" s="1520"/>
      <c r="TAH50" s="2681"/>
      <c r="TAI50" s="1520"/>
      <c r="TAJ50" s="2681"/>
      <c r="TAK50" s="1520"/>
      <c r="TAL50" s="2681"/>
      <c r="TAM50" s="1520"/>
      <c r="TAN50" s="2681"/>
      <c r="TAO50" s="1520"/>
      <c r="TAP50" s="2681"/>
      <c r="TAQ50" s="1520"/>
      <c r="TAR50" s="2681"/>
      <c r="TAS50" s="1520"/>
      <c r="TAT50" s="2681"/>
      <c r="TAU50" s="1520"/>
      <c r="TAV50" s="2681"/>
      <c r="TAW50" s="1520"/>
      <c r="TAX50" s="2681"/>
      <c r="TAY50" s="1520"/>
      <c r="TAZ50" s="2681"/>
      <c r="TBA50" s="1520"/>
      <c r="TBB50" s="2681"/>
      <c r="TBC50" s="1520"/>
      <c r="TBD50" s="2681"/>
      <c r="TBE50" s="1520"/>
      <c r="TBF50" s="2681"/>
      <c r="TBG50" s="1520"/>
      <c r="TBH50" s="2681"/>
      <c r="TBI50" s="1520"/>
      <c r="TBJ50" s="2681"/>
      <c r="TBK50" s="1520"/>
      <c r="TBL50" s="2681"/>
      <c r="TBM50" s="1520"/>
      <c r="TBN50" s="2681"/>
      <c r="TBO50" s="1520"/>
      <c r="TBP50" s="2681"/>
      <c r="TBQ50" s="1520"/>
      <c r="TBR50" s="2681"/>
      <c r="TBS50" s="1520"/>
      <c r="TBT50" s="2681"/>
      <c r="TBU50" s="1520"/>
      <c r="TBV50" s="2681"/>
      <c r="TBW50" s="1520"/>
      <c r="TBX50" s="2681"/>
      <c r="TBY50" s="1520"/>
      <c r="TBZ50" s="2681"/>
      <c r="TCA50" s="1520"/>
      <c r="TCB50" s="2681"/>
      <c r="TCC50" s="1520"/>
      <c r="TCD50" s="2681"/>
      <c r="TCE50" s="1520"/>
      <c r="TCF50" s="2681"/>
      <c r="TCG50" s="1520"/>
      <c r="TCH50" s="2681"/>
      <c r="TCI50" s="1520"/>
      <c r="TCJ50" s="2681"/>
      <c r="TCK50" s="1520"/>
      <c r="TCL50" s="2681"/>
      <c r="TCM50" s="1520"/>
      <c r="TCN50" s="2681"/>
      <c r="TCO50" s="1520"/>
      <c r="TCP50" s="2681"/>
      <c r="TCQ50" s="1520"/>
      <c r="TCR50" s="2681"/>
      <c r="TCS50" s="1520"/>
      <c r="TCT50" s="2681"/>
      <c r="TCU50" s="1520"/>
      <c r="TCV50" s="2681"/>
      <c r="TCW50" s="1520"/>
      <c r="TCX50" s="2681"/>
      <c r="TCY50" s="1520"/>
      <c r="TCZ50" s="2681"/>
      <c r="TDA50" s="1520"/>
      <c r="TDB50" s="2681"/>
      <c r="TDC50" s="1520"/>
      <c r="TDD50" s="2681"/>
      <c r="TDE50" s="1520"/>
      <c r="TDF50" s="2681"/>
      <c r="TDG50" s="1520"/>
      <c r="TDH50" s="2681"/>
      <c r="TDI50" s="1520"/>
      <c r="TDJ50" s="2681"/>
      <c r="TDK50" s="1520"/>
      <c r="TDL50" s="2681"/>
      <c r="TDM50" s="1520"/>
      <c r="TDN50" s="2681"/>
      <c r="TDO50" s="1520"/>
      <c r="TDP50" s="2681"/>
      <c r="TDQ50" s="1520"/>
      <c r="TDR50" s="2681"/>
      <c r="TDS50" s="1520"/>
      <c r="TDT50" s="2681"/>
      <c r="TDU50" s="1520"/>
      <c r="TDV50" s="2681"/>
      <c r="TDW50" s="1520"/>
      <c r="TDX50" s="2681"/>
      <c r="TDY50" s="1520"/>
      <c r="TDZ50" s="2681"/>
      <c r="TEA50" s="1520"/>
      <c r="TEB50" s="2681"/>
      <c r="TEC50" s="1520"/>
      <c r="TED50" s="2681"/>
      <c r="TEE50" s="1520"/>
      <c r="TEF50" s="2681"/>
      <c r="TEG50" s="1520"/>
      <c r="TEH50" s="2681"/>
      <c r="TEI50" s="1520"/>
      <c r="TEJ50" s="2681"/>
      <c r="TEK50" s="1520"/>
      <c r="TEL50" s="2681"/>
      <c r="TEM50" s="1520"/>
      <c r="TEN50" s="2681"/>
      <c r="TEO50" s="1520"/>
      <c r="TEP50" s="2681"/>
      <c r="TEQ50" s="1520"/>
      <c r="TER50" s="2681"/>
      <c r="TES50" s="1520"/>
      <c r="TET50" s="2681"/>
      <c r="TEU50" s="1520"/>
      <c r="TEV50" s="2681"/>
      <c r="TEW50" s="1520"/>
      <c r="TEX50" s="2681"/>
      <c r="TEY50" s="1520"/>
      <c r="TEZ50" s="2681"/>
      <c r="TFA50" s="1520"/>
      <c r="TFB50" s="2681"/>
      <c r="TFC50" s="1520"/>
      <c r="TFD50" s="2681"/>
      <c r="TFE50" s="1520"/>
      <c r="TFF50" s="2681"/>
      <c r="TFG50" s="1520"/>
      <c r="TFH50" s="2681"/>
      <c r="TFI50" s="1520"/>
      <c r="TFJ50" s="2681"/>
      <c r="TFK50" s="1520"/>
      <c r="TFL50" s="2681"/>
      <c r="TFM50" s="1520"/>
      <c r="TFN50" s="2681"/>
      <c r="TFO50" s="1520"/>
      <c r="TFP50" s="2681"/>
      <c r="TFQ50" s="1520"/>
      <c r="TFR50" s="2681"/>
      <c r="TFS50" s="1520"/>
      <c r="TFT50" s="2681"/>
      <c r="TFU50" s="1520"/>
      <c r="TFV50" s="2681"/>
      <c r="TFW50" s="1520"/>
      <c r="TFX50" s="2681"/>
      <c r="TFY50" s="1520"/>
      <c r="TFZ50" s="2681"/>
      <c r="TGA50" s="1520"/>
      <c r="TGB50" s="2681"/>
      <c r="TGC50" s="1520"/>
      <c r="TGD50" s="2681"/>
      <c r="TGE50" s="1520"/>
      <c r="TGF50" s="2681"/>
      <c r="TGG50" s="1520"/>
      <c r="TGH50" s="2681"/>
      <c r="TGI50" s="1520"/>
      <c r="TGJ50" s="2681"/>
      <c r="TGK50" s="1520"/>
      <c r="TGL50" s="2681"/>
      <c r="TGM50" s="1520"/>
      <c r="TGN50" s="2681"/>
      <c r="TGO50" s="1520"/>
      <c r="TGP50" s="2681"/>
      <c r="TGQ50" s="1520"/>
      <c r="TGR50" s="2681"/>
      <c r="TGS50" s="1520"/>
      <c r="TGT50" s="2681"/>
      <c r="TGU50" s="1520"/>
      <c r="TGV50" s="2681"/>
      <c r="TGW50" s="1520"/>
      <c r="TGX50" s="2681"/>
      <c r="TGY50" s="1520"/>
      <c r="TGZ50" s="2681"/>
      <c r="THA50" s="1520"/>
      <c r="THB50" s="2681"/>
      <c r="THC50" s="1520"/>
      <c r="THD50" s="2681"/>
      <c r="THE50" s="1520"/>
      <c r="THF50" s="2681"/>
      <c r="THG50" s="1520"/>
      <c r="THH50" s="2681"/>
      <c r="THI50" s="1520"/>
      <c r="THJ50" s="2681"/>
      <c r="THK50" s="1520"/>
      <c r="THL50" s="2681"/>
      <c r="THM50" s="1520"/>
      <c r="THN50" s="2681"/>
      <c r="THO50" s="1520"/>
      <c r="THP50" s="2681"/>
      <c r="THQ50" s="1520"/>
      <c r="THR50" s="2681"/>
      <c r="THS50" s="1520"/>
      <c r="THT50" s="2681"/>
      <c r="THU50" s="1520"/>
      <c r="THV50" s="2681"/>
      <c r="THW50" s="1520"/>
      <c r="THX50" s="2681"/>
      <c r="THY50" s="1520"/>
      <c r="THZ50" s="2681"/>
      <c r="TIA50" s="1520"/>
      <c r="TIB50" s="2681"/>
      <c r="TIC50" s="1520"/>
      <c r="TID50" s="2681"/>
      <c r="TIE50" s="1520"/>
      <c r="TIF50" s="2681"/>
      <c r="TIG50" s="1520"/>
      <c r="TIH50" s="2681"/>
      <c r="TII50" s="1520"/>
      <c r="TIJ50" s="2681"/>
      <c r="TIK50" s="1520"/>
      <c r="TIL50" s="2681"/>
      <c r="TIM50" s="1520"/>
      <c r="TIN50" s="2681"/>
      <c r="TIO50" s="1520"/>
      <c r="TIP50" s="2681"/>
      <c r="TIQ50" s="1520"/>
      <c r="TIR50" s="2681"/>
      <c r="TIS50" s="1520"/>
      <c r="TIT50" s="2681"/>
      <c r="TIU50" s="1520"/>
      <c r="TIV50" s="2681"/>
      <c r="TIW50" s="1520"/>
      <c r="TIX50" s="2681"/>
      <c r="TIY50" s="1520"/>
      <c r="TIZ50" s="2681"/>
      <c r="TJA50" s="1520"/>
      <c r="TJB50" s="2681"/>
      <c r="TJC50" s="1520"/>
      <c r="TJD50" s="2681"/>
      <c r="TJE50" s="1520"/>
      <c r="TJF50" s="2681"/>
      <c r="TJG50" s="1520"/>
      <c r="TJH50" s="2681"/>
      <c r="TJI50" s="1520"/>
      <c r="TJJ50" s="2681"/>
      <c r="TJK50" s="1520"/>
      <c r="TJL50" s="2681"/>
      <c r="TJM50" s="1520"/>
      <c r="TJN50" s="2681"/>
      <c r="TJO50" s="1520"/>
      <c r="TJP50" s="2681"/>
      <c r="TJQ50" s="1520"/>
      <c r="TJR50" s="2681"/>
      <c r="TJS50" s="1520"/>
      <c r="TJT50" s="2681"/>
      <c r="TJU50" s="1520"/>
      <c r="TJV50" s="2681"/>
      <c r="TJW50" s="1520"/>
      <c r="TJX50" s="2681"/>
      <c r="TJY50" s="1520"/>
      <c r="TJZ50" s="2681"/>
      <c r="TKA50" s="1520"/>
      <c r="TKB50" s="2681"/>
      <c r="TKC50" s="1520"/>
      <c r="TKD50" s="2681"/>
      <c r="TKE50" s="1520"/>
      <c r="TKF50" s="2681"/>
      <c r="TKG50" s="1520"/>
      <c r="TKH50" s="2681"/>
      <c r="TKI50" s="1520"/>
      <c r="TKJ50" s="2681"/>
      <c r="TKK50" s="1520"/>
      <c r="TKL50" s="2681"/>
      <c r="TKM50" s="1520"/>
      <c r="TKN50" s="2681"/>
      <c r="TKO50" s="1520"/>
      <c r="TKP50" s="2681"/>
      <c r="TKQ50" s="1520"/>
      <c r="TKR50" s="2681"/>
      <c r="TKS50" s="1520"/>
      <c r="TKT50" s="2681"/>
      <c r="TKU50" s="1520"/>
      <c r="TKV50" s="2681"/>
      <c r="TKW50" s="1520"/>
      <c r="TKX50" s="2681"/>
      <c r="TKY50" s="1520"/>
      <c r="TKZ50" s="2681"/>
      <c r="TLA50" s="1520"/>
      <c r="TLB50" s="2681"/>
      <c r="TLC50" s="1520"/>
      <c r="TLD50" s="2681"/>
      <c r="TLE50" s="1520"/>
      <c r="TLF50" s="2681"/>
      <c r="TLG50" s="1520"/>
      <c r="TLH50" s="2681"/>
      <c r="TLI50" s="1520"/>
      <c r="TLJ50" s="2681"/>
      <c r="TLK50" s="1520"/>
      <c r="TLL50" s="2681"/>
      <c r="TLM50" s="1520"/>
      <c r="TLN50" s="2681"/>
      <c r="TLO50" s="1520"/>
      <c r="TLP50" s="2681"/>
      <c r="TLQ50" s="1520"/>
      <c r="TLR50" s="2681"/>
      <c r="TLS50" s="1520"/>
      <c r="TLT50" s="2681"/>
      <c r="TLU50" s="1520"/>
      <c r="TLV50" s="2681"/>
      <c r="TLW50" s="1520"/>
      <c r="TLX50" s="2681"/>
      <c r="TLY50" s="1520"/>
      <c r="TLZ50" s="2681"/>
      <c r="TMA50" s="1520"/>
      <c r="TMB50" s="2681"/>
      <c r="TMC50" s="1520"/>
      <c r="TMD50" s="2681"/>
      <c r="TME50" s="1520"/>
      <c r="TMF50" s="2681"/>
      <c r="TMG50" s="1520"/>
      <c r="TMH50" s="2681"/>
      <c r="TMI50" s="1520"/>
      <c r="TMJ50" s="2681"/>
      <c r="TMK50" s="1520"/>
      <c r="TML50" s="2681"/>
      <c r="TMM50" s="1520"/>
      <c r="TMN50" s="2681"/>
      <c r="TMO50" s="1520"/>
      <c r="TMP50" s="2681"/>
      <c r="TMQ50" s="1520"/>
      <c r="TMR50" s="2681"/>
      <c r="TMS50" s="1520"/>
      <c r="TMT50" s="2681"/>
      <c r="TMU50" s="1520"/>
      <c r="TMV50" s="2681"/>
      <c r="TMW50" s="1520"/>
      <c r="TMX50" s="2681"/>
      <c r="TMY50" s="1520"/>
      <c r="TMZ50" s="2681"/>
      <c r="TNA50" s="1520"/>
      <c r="TNB50" s="2681"/>
      <c r="TNC50" s="1520"/>
      <c r="TND50" s="2681"/>
      <c r="TNE50" s="1520"/>
      <c r="TNF50" s="2681"/>
      <c r="TNG50" s="1520"/>
      <c r="TNH50" s="2681"/>
      <c r="TNI50" s="1520"/>
      <c r="TNJ50" s="2681"/>
      <c r="TNK50" s="1520"/>
      <c r="TNL50" s="2681"/>
      <c r="TNM50" s="1520"/>
      <c r="TNN50" s="2681"/>
      <c r="TNO50" s="1520"/>
      <c r="TNP50" s="2681"/>
      <c r="TNQ50" s="1520"/>
      <c r="TNR50" s="2681"/>
      <c r="TNS50" s="1520"/>
      <c r="TNT50" s="2681"/>
      <c r="TNU50" s="1520"/>
      <c r="TNV50" s="2681"/>
      <c r="TNW50" s="1520"/>
      <c r="TNX50" s="2681"/>
      <c r="TNY50" s="1520"/>
      <c r="TNZ50" s="2681"/>
      <c r="TOA50" s="1520"/>
      <c r="TOB50" s="2681"/>
      <c r="TOC50" s="1520"/>
      <c r="TOD50" s="2681"/>
      <c r="TOE50" s="1520"/>
      <c r="TOF50" s="2681"/>
      <c r="TOG50" s="1520"/>
      <c r="TOH50" s="2681"/>
      <c r="TOI50" s="1520"/>
      <c r="TOJ50" s="2681"/>
      <c r="TOK50" s="1520"/>
      <c r="TOL50" s="2681"/>
      <c r="TOM50" s="1520"/>
      <c r="TON50" s="2681"/>
      <c r="TOO50" s="1520"/>
      <c r="TOP50" s="2681"/>
      <c r="TOQ50" s="1520"/>
      <c r="TOR50" s="2681"/>
      <c r="TOS50" s="1520"/>
      <c r="TOT50" s="2681"/>
      <c r="TOU50" s="1520"/>
      <c r="TOV50" s="2681"/>
      <c r="TOW50" s="1520"/>
      <c r="TOX50" s="2681"/>
      <c r="TOY50" s="1520"/>
      <c r="TOZ50" s="2681"/>
      <c r="TPA50" s="1520"/>
      <c r="TPB50" s="2681"/>
      <c r="TPC50" s="1520"/>
      <c r="TPD50" s="2681"/>
      <c r="TPE50" s="1520"/>
      <c r="TPF50" s="2681"/>
      <c r="TPG50" s="1520"/>
      <c r="TPH50" s="2681"/>
      <c r="TPI50" s="1520"/>
      <c r="TPJ50" s="2681"/>
      <c r="TPK50" s="1520"/>
      <c r="TPL50" s="2681"/>
      <c r="TPM50" s="1520"/>
      <c r="TPN50" s="2681"/>
      <c r="TPO50" s="1520"/>
      <c r="TPP50" s="2681"/>
      <c r="TPQ50" s="1520"/>
      <c r="TPR50" s="2681"/>
      <c r="TPS50" s="1520"/>
      <c r="TPT50" s="2681"/>
      <c r="TPU50" s="1520"/>
      <c r="TPV50" s="2681"/>
      <c r="TPW50" s="1520"/>
      <c r="TPX50" s="2681"/>
      <c r="TPY50" s="1520"/>
      <c r="TPZ50" s="2681"/>
      <c r="TQA50" s="1520"/>
      <c r="TQB50" s="2681"/>
      <c r="TQC50" s="1520"/>
      <c r="TQD50" s="2681"/>
      <c r="TQE50" s="1520"/>
      <c r="TQF50" s="2681"/>
      <c r="TQG50" s="1520"/>
      <c r="TQH50" s="2681"/>
      <c r="TQI50" s="1520"/>
      <c r="TQJ50" s="2681"/>
      <c r="TQK50" s="1520"/>
      <c r="TQL50" s="2681"/>
      <c r="TQM50" s="1520"/>
      <c r="TQN50" s="2681"/>
      <c r="TQO50" s="1520"/>
      <c r="TQP50" s="2681"/>
      <c r="TQQ50" s="1520"/>
      <c r="TQR50" s="2681"/>
      <c r="TQS50" s="1520"/>
      <c r="TQT50" s="2681"/>
      <c r="TQU50" s="1520"/>
      <c r="TQV50" s="2681"/>
      <c r="TQW50" s="1520"/>
      <c r="TQX50" s="2681"/>
      <c r="TQY50" s="1520"/>
      <c r="TQZ50" s="2681"/>
      <c r="TRA50" s="1520"/>
      <c r="TRB50" s="2681"/>
      <c r="TRC50" s="1520"/>
      <c r="TRD50" s="2681"/>
      <c r="TRE50" s="1520"/>
      <c r="TRF50" s="2681"/>
      <c r="TRG50" s="1520"/>
      <c r="TRH50" s="2681"/>
      <c r="TRI50" s="1520"/>
      <c r="TRJ50" s="2681"/>
      <c r="TRK50" s="1520"/>
      <c r="TRL50" s="2681"/>
      <c r="TRM50" s="1520"/>
      <c r="TRN50" s="2681"/>
      <c r="TRO50" s="1520"/>
      <c r="TRP50" s="2681"/>
      <c r="TRQ50" s="1520"/>
      <c r="TRR50" s="2681"/>
      <c r="TRS50" s="1520"/>
      <c r="TRT50" s="2681"/>
      <c r="TRU50" s="1520"/>
      <c r="TRV50" s="2681"/>
      <c r="TRW50" s="1520"/>
      <c r="TRX50" s="2681"/>
      <c r="TRY50" s="1520"/>
      <c r="TRZ50" s="2681"/>
      <c r="TSA50" s="1520"/>
      <c r="TSB50" s="2681"/>
      <c r="TSC50" s="1520"/>
      <c r="TSD50" s="2681"/>
      <c r="TSE50" s="1520"/>
      <c r="TSF50" s="2681"/>
      <c r="TSG50" s="1520"/>
      <c r="TSH50" s="2681"/>
      <c r="TSI50" s="1520"/>
      <c r="TSJ50" s="2681"/>
      <c r="TSK50" s="1520"/>
      <c r="TSL50" s="2681"/>
      <c r="TSM50" s="1520"/>
      <c r="TSN50" s="2681"/>
      <c r="TSO50" s="1520"/>
      <c r="TSP50" s="2681"/>
      <c r="TSQ50" s="1520"/>
      <c r="TSR50" s="2681"/>
      <c r="TSS50" s="1520"/>
      <c r="TST50" s="2681"/>
      <c r="TSU50" s="1520"/>
      <c r="TSV50" s="2681"/>
      <c r="TSW50" s="1520"/>
      <c r="TSX50" s="2681"/>
      <c r="TSY50" s="1520"/>
      <c r="TSZ50" s="2681"/>
      <c r="TTA50" s="1520"/>
      <c r="TTB50" s="2681"/>
      <c r="TTC50" s="1520"/>
      <c r="TTD50" s="2681"/>
      <c r="TTE50" s="1520"/>
      <c r="TTF50" s="2681"/>
      <c r="TTG50" s="1520"/>
      <c r="TTH50" s="2681"/>
      <c r="TTI50" s="1520"/>
      <c r="TTJ50" s="2681"/>
      <c r="TTK50" s="1520"/>
      <c r="TTL50" s="2681"/>
      <c r="TTM50" s="1520"/>
      <c r="TTN50" s="2681"/>
      <c r="TTO50" s="1520"/>
      <c r="TTP50" s="2681"/>
      <c r="TTQ50" s="1520"/>
      <c r="TTR50" s="2681"/>
      <c r="TTS50" s="1520"/>
      <c r="TTT50" s="2681"/>
      <c r="TTU50" s="1520"/>
      <c r="TTV50" s="2681"/>
      <c r="TTW50" s="1520"/>
      <c r="TTX50" s="2681"/>
      <c r="TTY50" s="1520"/>
      <c r="TTZ50" s="2681"/>
      <c r="TUA50" s="1520"/>
      <c r="TUB50" s="2681"/>
      <c r="TUC50" s="1520"/>
      <c r="TUD50" s="2681"/>
      <c r="TUE50" s="1520"/>
      <c r="TUF50" s="2681"/>
      <c r="TUG50" s="1520"/>
      <c r="TUH50" s="2681"/>
      <c r="TUI50" s="1520"/>
      <c r="TUJ50" s="2681"/>
      <c r="TUK50" s="1520"/>
      <c r="TUL50" s="2681"/>
      <c r="TUM50" s="1520"/>
      <c r="TUN50" s="2681"/>
      <c r="TUO50" s="1520"/>
      <c r="TUP50" s="2681"/>
      <c r="TUQ50" s="1520"/>
      <c r="TUR50" s="2681"/>
      <c r="TUS50" s="1520"/>
      <c r="TUT50" s="2681"/>
      <c r="TUU50" s="1520"/>
      <c r="TUV50" s="2681"/>
      <c r="TUW50" s="1520"/>
      <c r="TUX50" s="2681"/>
      <c r="TUY50" s="1520"/>
      <c r="TUZ50" s="2681"/>
      <c r="TVA50" s="1520"/>
      <c r="TVB50" s="2681"/>
      <c r="TVC50" s="1520"/>
      <c r="TVD50" s="2681"/>
      <c r="TVE50" s="1520"/>
      <c r="TVF50" s="2681"/>
      <c r="TVG50" s="1520"/>
      <c r="TVH50" s="2681"/>
      <c r="TVI50" s="1520"/>
      <c r="TVJ50" s="2681"/>
      <c r="TVK50" s="1520"/>
      <c r="TVL50" s="2681"/>
      <c r="TVM50" s="1520"/>
      <c r="TVN50" s="2681"/>
      <c r="TVO50" s="1520"/>
      <c r="TVP50" s="2681"/>
      <c r="TVQ50" s="1520"/>
      <c r="TVR50" s="2681"/>
      <c r="TVS50" s="1520"/>
      <c r="TVT50" s="2681"/>
      <c r="TVU50" s="1520"/>
      <c r="TVV50" s="2681"/>
      <c r="TVW50" s="1520"/>
      <c r="TVX50" s="2681"/>
      <c r="TVY50" s="1520"/>
      <c r="TVZ50" s="2681"/>
      <c r="TWA50" s="1520"/>
      <c r="TWB50" s="2681"/>
      <c r="TWC50" s="1520"/>
      <c r="TWD50" s="2681"/>
      <c r="TWE50" s="1520"/>
      <c r="TWF50" s="2681"/>
      <c r="TWG50" s="1520"/>
      <c r="TWH50" s="2681"/>
      <c r="TWI50" s="1520"/>
      <c r="TWJ50" s="2681"/>
      <c r="TWK50" s="1520"/>
      <c r="TWL50" s="2681"/>
      <c r="TWM50" s="1520"/>
      <c r="TWN50" s="2681"/>
      <c r="TWO50" s="1520"/>
      <c r="TWP50" s="2681"/>
      <c r="TWQ50" s="1520"/>
      <c r="TWR50" s="2681"/>
      <c r="TWS50" s="1520"/>
      <c r="TWT50" s="2681"/>
      <c r="TWU50" s="1520"/>
      <c r="TWV50" s="2681"/>
      <c r="TWW50" s="1520"/>
      <c r="TWX50" s="2681"/>
      <c r="TWY50" s="1520"/>
      <c r="TWZ50" s="2681"/>
      <c r="TXA50" s="1520"/>
      <c r="TXB50" s="2681"/>
      <c r="TXC50" s="1520"/>
      <c r="TXD50" s="2681"/>
      <c r="TXE50" s="1520"/>
      <c r="TXF50" s="2681"/>
      <c r="TXG50" s="1520"/>
      <c r="TXH50" s="2681"/>
      <c r="TXI50" s="1520"/>
      <c r="TXJ50" s="2681"/>
      <c r="TXK50" s="1520"/>
      <c r="TXL50" s="2681"/>
      <c r="TXM50" s="1520"/>
      <c r="TXN50" s="2681"/>
      <c r="TXO50" s="1520"/>
      <c r="TXP50" s="2681"/>
      <c r="TXQ50" s="1520"/>
      <c r="TXR50" s="2681"/>
      <c r="TXS50" s="1520"/>
      <c r="TXT50" s="2681"/>
      <c r="TXU50" s="1520"/>
      <c r="TXV50" s="2681"/>
      <c r="TXW50" s="1520"/>
      <c r="TXX50" s="2681"/>
      <c r="TXY50" s="1520"/>
      <c r="TXZ50" s="2681"/>
      <c r="TYA50" s="1520"/>
      <c r="TYB50" s="2681"/>
      <c r="TYC50" s="1520"/>
      <c r="TYD50" s="2681"/>
      <c r="TYE50" s="1520"/>
      <c r="TYF50" s="2681"/>
      <c r="TYG50" s="1520"/>
      <c r="TYH50" s="2681"/>
      <c r="TYI50" s="1520"/>
      <c r="TYJ50" s="2681"/>
      <c r="TYK50" s="1520"/>
      <c r="TYL50" s="2681"/>
      <c r="TYM50" s="1520"/>
      <c r="TYN50" s="2681"/>
      <c r="TYO50" s="1520"/>
      <c r="TYP50" s="2681"/>
      <c r="TYQ50" s="1520"/>
      <c r="TYR50" s="2681"/>
      <c r="TYS50" s="1520"/>
      <c r="TYT50" s="2681"/>
      <c r="TYU50" s="1520"/>
      <c r="TYV50" s="2681"/>
      <c r="TYW50" s="1520"/>
      <c r="TYX50" s="2681"/>
      <c r="TYY50" s="1520"/>
      <c r="TYZ50" s="2681"/>
      <c r="TZA50" s="1520"/>
      <c r="TZB50" s="2681"/>
      <c r="TZC50" s="1520"/>
      <c r="TZD50" s="2681"/>
      <c r="TZE50" s="1520"/>
      <c r="TZF50" s="2681"/>
      <c r="TZG50" s="1520"/>
      <c r="TZH50" s="2681"/>
      <c r="TZI50" s="1520"/>
      <c r="TZJ50" s="2681"/>
      <c r="TZK50" s="1520"/>
      <c r="TZL50" s="2681"/>
      <c r="TZM50" s="1520"/>
      <c r="TZN50" s="2681"/>
      <c r="TZO50" s="1520"/>
      <c r="TZP50" s="2681"/>
      <c r="TZQ50" s="1520"/>
      <c r="TZR50" s="2681"/>
      <c r="TZS50" s="1520"/>
      <c r="TZT50" s="2681"/>
      <c r="TZU50" s="1520"/>
      <c r="TZV50" s="2681"/>
      <c r="TZW50" s="1520"/>
      <c r="TZX50" s="2681"/>
      <c r="TZY50" s="1520"/>
      <c r="TZZ50" s="2681"/>
      <c r="UAA50" s="1520"/>
      <c r="UAB50" s="2681"/>
      <c r="UAC50" s="1520"/>
      <c r="UAD50" s="2681"/>
      <c r="UAE50" s="1520"/>
      <c r="UAF50" s="2681"/>
      <c r="UAG50" s="1520"/>
      <c r="UAH50" s="2681"/>
      <c r="UAI50" s="1520"/>
      <c r="UAJ50" s="2681"/>
      <c r="UAK50" s="1520"/>
      <c r="UAL50" s="2681"/>
      <c r="UAM50" s="1520"/>
      <c r="UAN50" s="2681"/>
      <c r="UAO50" s="1520"/>
      <c r="UAP50" s="2681"/>
      <c r="UAQ50" s="1520"/>
      <c r="UAR50" s="2681"/>
      <c r="UAS50" s="1520"/>
      <c r="UAT50" s="2681"/>
      <c r="UAU50" s="1520"/>
      <c r="UAV50" s="2681"/>
      <c r="UAW50" s="1520"/>
      <c r="UAX50" s="2681"/>
      <c r="UAY50" s="1520"/>
      <c r="UAZ50" s="2681"/>
      <c r="UBA50" s="1520"/>
      <c r="UBB50" s="2681"/>
      <c r="UBC50" s="1520"/>
      <c r="UBD50" s="2681"/>
      <c r="UBE50" s="1520"/>
      <c r="UBF50" s="2681"/>
      <c r="UBG50" s="1520"/>
      <c r="UBH50" s="2681"/>
      <c r="UBI50" s="1520"/>
      <c r="UBJ50" s="2681"/>
      <c r="UBK50" s="1520"/>
      <c r="UBL50" s="2681"/>
      <c r="UBM50" s="1520"/>
      <c r="UBN50" s="2681"/>
      <c r="UBO50" s="1520"/>
      <c r="UBP50" s="2681"/>
      <c r="UBQ50" s="1520"/>
      <c r="UBR50" s="2681"/>
      <c r="UBS50" s="1520"/>
      <c r="UBT50" s="2681"/>
      <c r="UBU50" s="1520"/>
      <c r="UBV50" s="2681"/>
      <c r="UBW50" s="1520"/>
      <c r="UBX50" s="2681"/>
      <c r="UBY50" s="1520"/>
      <c r="UBZ50" s="2681"/>
      <c r="UCA50" s="1520"/>
      <c r="UCB50" s="2681"/>
      <c r="UCC50" s="1520"/>
      <c r="UCD50" s="2681"/>
      <c r="UCE50" s="1520"/>
      <c r="UCF50" s="2681"/>
      <c r="UCG50" s="1520"/>
      <c r="UCH50" s="2681"/>
      <c r="UCI50" s="1520"/>
      <c r="UCJ50" s="2681"/>
      <c r="UCK50" s="1520"/>
      <c r="UCL50" s="2681"/>
      <c r="UCM50" s="1520"/>
      <c r="UCN50" s="2681"/>
      <c r="UCO50" s="1520"/>
      <c r="UCP50" s="2681"/>
      <c r="UCQ50" s="1520"/>
      <c r="UCR50" s="2681"/>
      <c r="UCS50" s="1520"/>
      <c r="UCT50" s="2681"/>
      <c r="UCU50" s="1520"/>
      <c r="UCV50" s="2681"/>
      <c r="UCW50" s="1520"/>
      <c r="UCX50" s="2681"/>
      <c r="UCY50" s="1520"/>
      <c r="UCZ50" s="2681"/>
      <c r="UDA50" s="1520"/>
      <c r="UDB50" s="2681"/>
      <c r="UDC50" s="1520"/>
      <c r="UDD50" s="2681"/>
      <c r="UDE50" s="1520"/>
      <c r="UDF50" s="2681"/>
      <c r="UDG50" s="1520"/>
      <c r="UDH50" s="2681"/>
      <c r="UDI50" s="1520"/>
      <c r="UDJ50" s="2681"/>
      <c r="UDK50" s="1520"/>
      <c r="UDL50" s="2681"/>
      <c r="UDM50" s="1520"/>
      <c r="UDN50" s="2681"/>
      <c r="UDO50" s="1520"/>
      <c r="UDP50" s="2681"/>
      <c r="UDQ50" s="1520"/>
      <c r="UDR50" s="2681"/>
      <c r="UDS50" s="1520"/>
      <c r="UDT50" s="2681"/>
      <c r="UDU50" s="1520"/>
      <c r="UDV50" s="2681"/>
      <c r="UDW50" s="1520"/>
      <c r="UDX50" s="2681"/>
      <c r="UDY50" s="1520"/>
      <c r="UDZ50" s="2681"/>
      <c r="UEA50" s="1520"/>
      <c r="UEB50" s="2681"/>
      <c r="UEC50" s="1520"/>
      <c r="UED50" s="2681"/>
      <c r="UEE50" s="1520"/>
      <c r="UEF50" s="2681"/>
      <c r="UEG50" s="1520"/>
      <c r="UEH50" s="2681"/>
      <c r="UEI50" s="1520"/>
      <c r="UEJ50" s="2681"/>
      <c r="UEK50" s="1520"/>
      <c r="UEL50" s="2681"/>
      <c r="UEM50" s="1520"/>
      <c r="UEN50" s="2681"/>
      <c r="UEO50" s="1520"/>
      <c r="UEP50" s="2681"/>
      <c r="UEQ50" s="1520"/>
      <c r="UER50" s="2681"/>
      <c r="UES50" s="1520"/>
      <c r="UET50" s="2681"/>
      <c r="UEU50" s="1520"/>
      <c r="UEV50" s="2681"/>
      <c r="UEW50" s="1520"/>
      <c r="UEX50" s="2681"/>
      <c r="UEY50" s="1520"/>
      <c r="UEZ50" s="2681"/>
      <c r="UFA50" s="1520"/>
      <c r="UFB50" s="2681"/>
      <c r="UFC50" s="1520"/>
      <c r="UFD50" s="2681"/>
      <c r="UFE50" s="1520"/>
      <c r="UFF50" s="2681"/>
      <c r="UFG50" s="1520"/>
      <c r="UFH50" s="2681"/>
      <c r="UFI50" s="1520"/>
      <c r="UFJ50" s="2681"/>
      <c r="UFK50" s="1520"/>
      <c r="UFL50" s="2681"/>
      <c r="UFM50" s="1520"/>
      <c r="UFN50" s="2681"/>
      <c r="UFO50" s="1520"/>
      <c r="UFP50" s="2681"/>
      <c r="UFQ50" s="1520"/>
      <c r="UFR50" s="2681"/>
      <c r="UFS50" s="1520"/>
      <c r="UFT50" s="2681"/>
      <c r="UFU50" s="1520"/>
      <c r="UFV50" s="2681"/>
      <c r="UFW50" s="1520"/>
      <c r="UFX50" s="2681"/>
      <c r="UFY50" s="1520"/>
      <c r="UFZ50" s="2681"/>
      <c r="UGA50" s="1520"/>
      <c r="UGB50" s="2681"/>
      <c r="UGC50" s="1520"/>
      <c r="UGD50" s="2681"/>
      <c r="UGE50" s="1520"/>
      <c r="UGF50" s="2681"/>
      <c r="UGG50" s="1520"/>
      <c r="UGH50" s="2681"/>
      <c r="UGI50" s="1520"/>
      <c r="UGJ50" s="2681"/>
      <c r="UGK50" s="1520"/>
      <c r="UGL50" s="2681"/>
      <c r="UGM50" s="1520"/>
      <c r="UGN50" s="2681"/>
      <c r="UGO50" s="1520"/>
      <c r="UGP50" s="2681"/>
      <c r="UGQ50" s="1520"/>
      <c r="UGR50" s="2681"/>
      <c r="UGS50" s="1520"/>
      <c r="UGT50" s="2681"/>
      <c r="UGU50" s="1520"/>
      <c r="UGV50" s="2681"/>
      <c r="UGW50" s="1520"/>
      <c r="UGX50" s="2681"/>
      <c r="UGY50" s="1520"/>
      <c r="UGZ50" s="2681"/>
      <c r="UHA50" s="1520"/>
      <c r="UHB50" s="2681"/>
      <c r="UHC50" s="1520"/>
      <c r="UHD50" s="2681"/>
      <c r="UHE50" s="1520"/>
      <c r="UHF50" s="2681"/>
      <c r="UHG50" s="1520"/>
      <c r="UHH50" s="2681"/>
      <c r="UHI50" s="1520"/>
      <c r="UHJ50" s="2681"/>
      <c r="UHK50" s="1520"/>
      <c r="UHL50" s="2681"/>
      <c r="UHM50" s="1520"/>
      <c r="UHN50" s="2681"/>
      <c r="UHO50" s="1520"/>
      <c r="UHP50" s="2681"/>
      <c r="UHQ50" s="1520"/>
      <c r="UHR50" s="2681"/>
      <c r="UHS50" s="1520"/>
      <c r="UHT50" s="2681"/>
      <c r="UHU50" s="1520"/>
      <c r="UHV50" s="2681"/>
      <c r="UHW50" s="1520"/>
      <c r="UHX50" s="2681"/>
      <c r="UHY50" s="1520"/>
      <c r="UHZ50" s="2681"/>
      <c r="UIA50" s="1520"/>
      <c r="UIB50" s="2681"/>
      <c r="UIC50" s="1520"/>
      <c r="UID50" s="2681"/>
      <c r="UIE50" s="1520"/>
      <c r="UIF50" s="2681"/>
      <c r="UIG50" s="1520"/>
      <c r="UIH50" s="2681"/>
      <c r="UII50" s="1520"/>
      <c r="UIJ50" s="2681"/>
      <c r="UIK50" s="1520"/>
      <c r="UIL50" s="2681"/>
      <c r="UIM50" s="1520"/>
      <c r="UIN50" s="2681"/>
      <c r="UIO50" s="1520"/>
      <c r="UIP50" s="2681"/>
      <c r="UIQ50" s="1520"/>
      <c r="UIR50" s="2681"/>
      <c r="UIS50" s="1520"/>
      <c r="UIT50" s="2681"/>
      <c r="UIU50" s="1520"/>
      <c r="UIV50" s="2681"/>
      <c r="UIW50" s="1520"/>
      <c r="UIX50" s="2681"/>
      <c r="UIY50" s="1520"/>
      <c r="UIZ50" s="2681"/>
      <c r="UJA50" s="1520"/>
      <c r="UJB50" s="2681"/>
      <c r="UJC50" s="1520"/>
      <c r="UJD50" s="2681"/>
      <c r="UJE50" s="1520"/>
      <c r="UJF50" s="2681"/>
      <c r="UJG50" s="1520"/>
      <c r="UJH50" s="2681"/>
      <c r="UJI50" s="1520"/>
      <c r="UJJ50" s="2681"/>
      <c r="UJK50" s="1520"/>
      <c r="UJL50" s="2681"/>
      <c r="UJM50" s="1520"/>
      <c r="UJN50" s="2681"/>
      <c r="UJO50" s="1520"/>
      <c r="UJP50" s="2681"/>
      <c r="UJQ50" s="1520"/>
      <c r="UJR50" s="2681"/>
      <c r="UJS50" s="1520"/>
      <c r="UJT50" s="2681"/>
      <c r="UJU50" s="1520"/>
      <c r="UJV50" s="2681"/>
      <c r="UJW50" s="1520"/>
      <c r="UJX50" s="2681"/>
      <c r="UJY50" s="1520"/>
      <c r="UJZ50" s="2681"/>
      <c r="UKA50" s="1520"/>
      <c r="UKB50" s="2681"/>
      <c r="UKC50" s="1520"/>
      <c r="UKD50" s="2681"/>
      <c r="UKE50" s="1520"/>
      <c r="UKF50" s="2681"/>
      <c r="UKG50" s="1520"/>
      <c r="UKH50" s="2681"/>
      <c r="UKI50" s="1520"/>
      <c r="UKJ50" s="2681"/>
      <c r="UKK50" s="1520"/>
      <c r="UKL50" s="2681"/>
      <c r="UKM50" s="1520"/>
      <c r="UKN50" s="2681"/>
      <c r="UKO50" s="1520"/>
      <c r="UKP50" s="2681"/>
      <c r="UKQ50" s="1520"/>
      <c r="UKR50" s="2681"/>
      <c r="UKS50" s="1520"/>
      <c r="UKT50" s="2681"/>
      <c r="UKU50" s="1520"/>
      <c r="UKV50" s="2681"/>
      <c r="UKW50" s="1520"/>
      <c r="UKX50" s="2681"/>
      <c r="UKY50" s="1520"/>
      <c r="UKZ50" s="2681"/>
      <c r="ULA50" s="1520"/>
      <c r="ULB50" s="2681"/>
      <c r="ULC50" s="1520"/>
      <c r="ULD50" s="2681"/>
      <c r="ULE50" s="1520"/>
      <c r="ULF50" s="2681"/>
      <c r="ULG50" s="1520"/>
      <c r="ULH50" s="2681"/>
      <c r="ULI50" s="1520"/>
      <c r="ULJ50" s="2681"/>
      <c r="ULK50" s="1520"/>
      <c r="ULL50" s="2681"/>
      <c r="ULM50" s="1520"/>
      <c r="ULN50" s="2681"/>
      <c r="ULO50" s="1520"/>
      <c r="ULP50" s="2681"/>
      <c r="ULQ50" s="1520"/>
      <c r="ULR50" s="2681"/>
      <c r="ULS50" s="1520"/>
      <c r="ULT50" s="2681"/>
      <c r="ULU50" s="1520"/>
      <c r="ULV50" s="2681"/>
      <c r="ULW50" s="1520"/>
      <c r="ULX50" s="2681"/>
      <c r="ULY50" s="1520"/>
      <c r="ULZ50" s="2681"/>
      <c r="UMA50" s="1520"/>
      <c r="UMB50" s="2681"/>
      <c r="UMC50" s="1520"/>
      <c r="UMD50" s="2681"/>
      <c r="UME50" s="1520"/>
      <c r="UMF50" s="2681"/>
      <c r="UMG50" s="1520"/>
      <c r="UMH50" s="2681"/>
      <c r="UMI50" s="1520"/>
      <c r="UMJ50" s="2681"/>
      <c r="UMK50" s="1520"/>
      <c r="UML50" s="2681"/>
      <c r="UMM50" s="1520"/>
      <c r="UMN50" s="2681"/>
      <c r="UMO50" s="1520"/>
      <c r="UMP50" s="2681"/>
      <c r="UMQ50" s="1520"/>
      <c r="UMR50" s="2681"/>
      <c r="UMS50" s="1520"/>
      <c r="UMT50" s="2681"/>
      <c r="UMU50" s="1520"/>
      <c r="UMV50" s="2681"/>
      <c r="UMW50" s="1520"/>
      <c r="UMX50" s="2681"/>
      <c r="UMY50" s="1520"/>
      <c r="UMZ50" s="2681"/>
      <c r="UNA50" s="1520"/>
      <c r="UNB50" s="2681"/>
      <c r="UNC50" s="1520"/>
      <c r="UND50" s="2681"/>
      <c r="UNE50" s="1520"/>
      <c r="UNF50" s="2681"/>
      <c r="UNG50" s="1520"/>
      <c r="UNH50" s="2681"/>
      <c r="UNI50" s="1520"/>
      <c r="UNJ50" s="2681"/>
      <c r="UNK50" s="1520"/>
      <c r="UNL50" s="2681"/>
      <c r="UNM50" s="1520"/>
      <c r="UNN50" s="2681"/>
      <c r="UNO50" s="1520"/>
      <c r="UNP50" s="2681"/>
      <c r="UNQ50" s="1520"/>
      <c r="UNR50" s="2681"/>
      <c r="UNS50" s="1520"/>
      <c r="UNT50" s="2681"/>
      <c r="UNU50" s="1520"/>
      <c r="UNV50" s="2681"/>
      <c r="UNW50" s="1520"/>
      <c r="UNX50" s="2681"/>
      <c r="UNY50" s="1520"/>
      <c r="UNZ50" s="2681"/>
      <c r="UOA50" s="1520"/>
      <c r="UOB50" s="2681"/>
      <c r="UOC50" s="1520"/>
      <c r="UOD50" s="2681"/>
      <c r="UOE50" s="1520"/>
      <c r="UOF50" s="2681"/>
      <c r="UOG50" s="1520"/>
      <c r="UOH50" s="2681"/>
      <c r="UOI50" s="1520"/>
      <c r="UOJ50" s="2681"/>
      <c r="UOK50" s="1520"/>
      <c r="UOL50" s="2681"/>
      <c r="UOM50" s="1520"/>
      <c r="UON50" s="2681"/>
      <c r="UOO50" s="1520"/>
      <c r="UOP50" s="2681"/>
      <c r="UOQ50" s="1520"/>
      <c r="UOR50" s="2681"/>
      <c r="UOS50" s="1520"/>
      <c r="UOT50" s="2681"/>
      <c r="UOU50" s="1520"/>
      <c r="UOV50" s="2681"/>
      <c r="UOW50" s="1520"/>
      <c r="UOX50" s="2681"/>
      <c r="UOY50" s="1520"/>
      <c r="UOZ50" s="2681"/>
      <c r="UPA50" s="1520"/>
      <c r="UPB50" s="2681"/>
      <c r="UPC50" s="1520"/>
      <c r="UPD50" s="2681"/>
      <c r="UPE50" s="1520"/>
      <c r="UPF50" s="2681"/>
      <c r="UPG50" s="1520"/>
      <c r="UPH50" s="2681"/>
      <c r="UPI50" s="1520"/>
      <c r="UPJ50" s="2681"/>
      <c r="UPK50" s="1520"/>
      <c r="UPL50" s="2681"/>
      <c r="UPM50" s="1520"/>
      <c r="UPN50" s="2681"/>
      <c r="UPO50" s="1520"/>
      <c r="UPP50" s="2681"/>
      <c r="UPQ50" s="1520"/>
      <c r="UPR50" s="2681"/>
      <c r="UPS50" s="1520"/>
      <c r="UPT50" s="2681"/>
      <c r="UPU50" s="1520"/>
      <c r="UPV50" s="2681"/>
      <c r="UPW50" s="1520"/>
      <c r="UPX50" s="2681"/>
      <c r="UPY50" s="1520"/>
      <c r="UPZ50" s="2681"/>
      <c r="UQA50" s="1520"/>
      <c r="UQB50" s="2681"/>
      <c r="UQC50" s="1520"/>
      <c r="UQD50" s="2681"/>
      <c r="UQE50" s="1520"/>
      <c r="UQF50" s="2681"/>
      <c r="UQG50" s="1520"/>
      <c r="UQH50" s="2681"/>
      <c r="UQI50" s="1520"/>
      <c r="UQJ50" s="2681"/>
      <c r="UQK50" s="1520"/>
      <c r="UQL50" s="2681"/>
      <c r="UQM50" s="1520"/>
      <c r="UQN50" s="2681"/>
      <c r="UQO50" s="1520"/>
      <c r="UQP50" s="2681"/>
      <c r="UQQ50" s="1520"/>
      <c r="UQR50" s="2681"/>
      <c r="UQS50" s="1520"/>
      <c r="UQT50" s="2681"/>
      <c r="UQU50" s="1520"/>
      <c r="UQV50" s="2681"/>
      <c r="UQW50" s="1520"/>
      <c r="UQX50" s="2681"/>
      <c r="UQY50" s="1520"/>
      <c r="UQZ50" s="2681"/>
      <c r="URA50" s="1520"/>
      <c r="URB50" s="2681"/>
      <c r="URC50" s="1520"/>
      <c r="URD50" s="2681"/>
      <c r="URE50" s="1520"/>
      <c r="URF50" s="2681"/>
      <c r="URG50" s="1520"/>
      <c r="URH50" s="2681"/>
      <c r="URI50" s="1520"/>
      <c r="URJ50" s="2681"/>
      <c r="URK50" s="1520"/>
      <c r="URL50" s="2681"/>
      <c r="URM50" s="1520"/>
      <c r="URN50" s="2681"/>
      <c r="URO50" s="1520"/>
      <c r="URP50" s="2681"/>
      <c r="URQ50" s="1520"/>
      <c r="URR50" s="2681"/>
      <c r="URS50" s="1520"/>
      <c r="URT50" s="2681"/>
      <c r="URU50" s="1520"/>
      <c r="URV50" s="2681"/>
      <c r="URW50" s="1520"/>
      <c r="URX50" s="2681"/>
      <c r="URY50" s="1520"/>
      <c r="URZ50" s="2681"/>
      <c r="USA50" s="1520"/>
      <c r="USB50" s="2681"/>
      <c r="USC50" s="1520"/>
      <c r="USD50" s="2681"/>
      <c r="USE50" s="1520"/>
      <c r="USF50" s="2681"/>
      <c r="USG50" s="1520"/>
      <c r="USH50" s="2681"/>
      <c r="USI50" s="1520"/>
      <c r="USJ50" s="2681"/>
      <c r="USK50" s="1520"/>
      <c r="USL50" s="2681"/>
      <c r="USM50" s="1520"/>
      <c r="USN50" s="2681"/>
      <c r="USO50" s="1520"/>
      <c r="USP50" s="2681"/>
      <c r="USQ50" s="1520"/>
      <c r="USR50" s="2681"/>
      <c r="USS50" s="1520"/>
      <c r="UST50" s="2681"/>
      <c r="USU50" s="1520"/>
      <c r="USV50" s="2681"/>
      <c r="USW50" s="1520"/>
      <c r="USX50" s="2681"/>
      <c r="USY50" s="1520"/>
      <c r="USZ50" s="2681"/>
      <c r="UTA50" s="1520"/>
      <c r="UTB50" s="2681"/>
      <c r="UTC50" s="1520"/>
      <c r="UTD50" s="2681"/>
      <c r="UTE50" s="1520"/>
      <c r="UTF50" s="2681"/>
      <c r="UTG50" s="1520"/>
      <c r="UTH50" s="2681"/>
      <c r="UTI50" s="1520"/>
      <c r="UTJ50" s="2681"/>
      <c r="UTK50" s="1520"/>
      <c r="UTL50" s="2681"/>
      <c r="UTM50" s="1520"/>
      <c r="UTN50" s="2681"/>
      <c r="UTO50" s="1520"/>
      <c r="UTP50" s="2681"/>
      <c r="UTQ50" s="1520"/>
      <c r="UTR50" s="2681"/>
      <c r="UTS50" s="1520"/>
      <c r="UTT50" s="2681"/>
      <c r="UTU50" s="1520"/>
      <c r="UTV50" s="2681"/>
      <c r="UTW50" s="1520"/>
      <c r="UTX50" s="2681"/>
      <c r="UTY50" s="1520"/>
      <c r="UTZ50" s="2681"/>
      <c r="UUA50" s="1520"/>
      <c r="UUB50" s="2681"/>
      <c r="UUC50" s="1520"/>
      <c r="UUD50" s="2681"/>
      <c r="UUE50" s="1520"/>
      <c r="UUF50" s="2681"/>
      <c r="UUG50" s="1520"/>
      <c r="UUH50" s="2681"/>
      <c r="UUI50" s="1520"/>
      <c r="UUJ50" s="2681"/>
      <c r="UUK50" s="1520"/>
      <c r="UUL50" s="2681"/>
      <c r="UUM50" s="1520"/>
      <c r="UUN50" s="2681"/>
      <c r="UUO50" s="1520"/>
      <c r="UUP50" s="2681"/>
      <c r="UUQ50" s="1520"/>
      <c r="UUR50" s="2681"/>
      <c r="UUS50" s="1520"/>
      <c r="UUT50" s="2681"/>
      <c r="UUU50" s="1520"/>
      <c r="UUV50" s="2681"/>
      <c r="UUW50" s="1520"/>
      <c r="UUX50" s="2681"/>
      <c r="UUY50" s="1520"/>
      <c r="UUZ50" s="2681"/>
      <c r="UVA50" s="1520"/>
      <c r="UVB50" s="2681"/>
      <c r="UVC50" s="1520"/>
      <c r="UVD50" s="2681"/>
      <c r="UVE50" s="1520"/>
      <c r="UVF50" s="2681"/>
      <c r="UVG50" s="1520"/>
      <c r="UVH50" s="2681"/>
      <c r="UVI50" s="1520"/>
      <c r="UVJ50" s="2681"/>
      <c r="UVK50" s="1520"/>
      <c r="UVL50" s="2681"/>
      <c r="UVM50" s="1520"/>
      <c r="UVN50" s="2681"/>
      <c r="UVO50" s="1520"/>
      <c r="UVP50" s="2681"/>
      <c r="UVQ50" s="1520"/>
      <c r="UVR50" s="2681"/>
      <c r="UVS50" s="1520"/>
      <c r="UVT50" s="2681"/>
      <c r="UVU50" s="1520"/>
      <c r="UVV50" s="2681"/>
      <c r="UVW50" s="1520"/>
      <c r="UVX50" s="2681"/>
      <c r="UVY50" s="1520"/>
      <c r="UVZ50" s="2681"/>
      <c r="UWA50" s="1520"/>
      <c r="UWB50" s="2681"/>
      <c r="UWC50" s="1520"/>
      <c r="UWD50" s="2681"/>
      <c r="UWE50" s="1520"/>
      <c r="UWF50" s="2681"/>
      <c r="UWG50" s="1520"/>
      <c r="UWH50" s="2681"/>
      <c r="UWI50" s="1520"/>
      <c r="UWJ50" s="2681"/>
      <c r="UWK50" s="1520"/>
      <c r="UWL50" s="2681"/>
      <c r="UWM50" s="1520"/>
      <c r="UWN50" s="2681"/>
      <c r="UWO50" s="1520"/>
      <c r="UWP50" s="2681"/>
      <c r="UWQ50" s="1520"/>
      <c r="UWR50" s="2681"/>
      <c r="UWS50" s="1520"/>
      <c r="UWT50" s="2681"/>
      <c r="UWU50" s="1520"/>
      <c r="UWV50" s="2681"/>
      <c r="UWW50" s="1520"/>
      <c r="UWX50" s="2681"/>
      <c r="UWY50" s="1520"/>
      <c r="UWZ50" s="2681"/>
      <c r="UXA50" s="1520"/>
      <c r="UXB50" s="2681"/>
      <c r="UXC50" s="1520"/>
      <c r="UXD50" s="2681"/>
      <c r="UXE50" s="1520"/>
      <c r="UXF50" s="2681"/>
      <c r="UXG50" s="1520"/>
      <c r="UXH50" s="2681"/>
      <c r="UXI50" s="1520"/>
      <c r="UXJ50" s="2681"/>
      <c r="UXK50" s="1520"/>
      <c r="UXL50" s="2681"/>
      <c r="UXM50" s="1520"/>
      <c r="UXN50" s="2681"/>
      <c r="UXO50" s="1520"/>
      <c r="UXP50" s="2681"/>
      <c r="UXQ50" s="1520"/>
      <c r="UXR50" s="2681"/>
      <c r="UXS50" s="1520"/>
      <c r="UXT50" s="2681"/>
      <c r="UXU50" s="1520"/>
      <c r="UXV50" s="2681"/>
      <c r="UXW50" s="1520"/>
      <c r="UXX50" s="2681"/>
      <c r="UXY50" s="1520"/>
      <c r="UXZ50" s="2681"/>
      <c r="UYA50" s="1520"/>
      <c r="UYB50" s="2681"/>
      <c r="UYC50" s="1520"/>
      <c r="UYD50" s="2681"/>
      <c r="UYE50" s="1520"/>
      <c r="UYF50" s="2681"/>
      <c r="UYG50" s="1520"/>
      <c r="UYH50" s="2681"/>
      <c r="UYI50" s="1520"/>
      <c r="UYJ50" s="2681"/>
      <c r="UYK50" s="1520"/>
      <c r="UYL50" s="2681"/>
      <c r="UYM50" s="1520"/>
      <c r="UYN50" s="2681"/>
      <c r="UYO50" s="1520"/>
      <c r="UYP50" s="2681"/>
      <c r="UYQ50" s="1520"/>
      <c r="UYR50" s="2681"/>
      <c r="UYS50" s="1520"/>
      <c r="UYT50" s="2681"/>
      <c r="UYU50" s="1520"/>
      <c r="UYV50" s="2681"/>
      <c r="UYW50" s="1520"/>
      <c r="UYX50" s="2681"/>
      <c r="UYY50" s="1520"/>
      <c r="UYZ50" s="2681"/>
      <c r="UZA50" s="1520"/>
      <c r="UZB50" s="2681"/>
      <c r="UZC50" s="1520"/>
      <c r="UZD50" s="2681"/>
      <c r="UZE50" s="1520"/>
      <c r="UZF50" s="2681"/>
      <c r="UZG50" s="1520"/>
      <c r="UZH50" s="2681"/>
      <c r="UZI50" s="1520"/>
      <c r="UZJ50" s="2681"/>
      <c r="UZK50" s="1520"/>
      <c r="UZL50" s="2681"/>
      <c r="UZM50" s="1520"/>
      <c r="UZN50" s="2681"/>
      <c r="UZO50" s="1520"/>
      <c r="UZP50" s="2681"/>
      <c r="UZQ50" s="1520"/>
      <c r="UZR50" s="2681"/>
      <c r="UZS50" s="1520"/>
      <c r="UZT50" s="2681"/>
      <c r="UZU50" s="1520"/>
      <c r="UZV50" s="2681"/>
      <c r="UZW50" s="1520"/>
      <c r="UZX50" s="2681"/>
      <c r="UZY50" s="1520"/>
      <c r="UZZ50" s="2681"/>
      <c r="VAA50" s="1520"/>
      <c r="VAB50" s="2681"/>
      <c r="VAC50" s="1520"/>
      <c r="VAD50" s="2681"/>
      <c r="VAE50" s="1520"/>
      <c r="VAF50" s="2681"/>
      <c r="VAG50" s="1520"/>
      <c r="VAH50" s="2681"/>
      <c r="VAI50" s="1520"/>
      <c r="VAJ50" s="2681"/>
      <c r="VAK50" s="1520"/>
      <c r="VAL50" s="2681"/>
      <c r="VAM50" s="1520"/>
      <c r="VAN50" s="2681"/>
      <c r="VAO50" s="1520"/>
      <c r="VAP50" s="2681"/>
      <c r="VAQ50" s="1520"/>
      <c r="VAR50" s="2681"/>
      <c r="VAS50" s="1520"/>
      <c r="VAT50" s="2681"/>
      <c r="VAU50" s="1520"/>
      <c r="VAV50" s="2681"/>
      <c r="VAW50" s="1520"/>
      <c r="VAX50" s="2681"/>
      <c r="VAY50" s="1520"/>
      <c r="VAZ50" s="2681"/>
      <c r="VBA50" s="1520"/>
      <c r="VBB50" s="2681"/>
      <c r="VBC50" s="1520"/>
      <c r="VBD50" s="2681"/>
      <c r="VBE50" s="1520"/>
      <c r="VBF50" s="2681"/>
      <c r="VBG50" s="1520"/>
      <c r="VBH50" s="2681"/>
      <c r="VBI50" s="1520"/>
      <c r="VBJ50" s="2681"/>
      <c r="VBK50" s="1520"/>
      <c r="VBL50" s="2681"/>
      <c r="VBM50" s="1520"/>
      <c r="VBN50" s="2681"/>
      <c r="VBO50" s="1520"/>
      <c r="VBP50" s="2681"/>
      <c r="VBQ50" s="1520"/>
      <c r="VBR50" s="2681"/>
      <c r="VBS50" s="1520"/>
      <c r="VBT50" s="2681"/>
      <c r="VBU50" s="1520"/>
      <c r="VBV50" s="2681"/>
      <c r="VBW50" s="1520"/>
      <c r="VBX50" s="2681"/>
      <c r="VBY50" s="1520"/>
      <c r="VBZ50" s="2681"/>
      <c r="VCA50" s="1520"/>
      <c r="VCB50" s="2681"/>
      <c r="VCC50" s="1520"/>
      <c r="VCD50" s="2681"/>
      <c r="VCE50" s="1520"/>
      <c r="VCF50" s="2681"/>
      <c r="VCG50" s="1520"/>
      <c r="VCH50" s="2681"/>
      <c r="VCI50" s="1520"/>
      <c r="VCJ50" s="2681"/>
      <c r="VCK50" s="1520"/>
      <c r="VCL50" s="2681"/>
      <c r="VCM50" s="1520"/>
      <c r="VCN50" s="2681"/>
      <c r="VCO50" s="1520"/>
      <c r="VCP50" s="2681"/>
      <c r="VCQ50" s="1520"/>
      <c r="VCR50" s="2681"/>
      <c r="VCS50" s="1520"/>
      <c r="VCT50" s="2681"/>
      <c r="VCU50" s="1520"/>
      <c r="VCV50" s="2681"/>
      <c r="VCW50" s="1520"/>
      <c r="VCX50" s="2681"/>
      <c r="VCY50" s="1520"/>
      <c r="VCZ50" s="2681"/>
      <c r="VDA50" s="1520"/>
      <c r="VDB50" s="2681"/>
      <c r="VDC50" s="1520"/>
      <c r="VDD50" s="2681"/>
      <c r="VDE50" s="1520"/>
      <c r="VDF50" s="2681"/>
      <c r="VDG50" s="1520"/>
      <c r="VDH50" s="2681"/>
      <c r="VDI50" s="1520"/>
      <c r="VDJ50" s="2681"/>
      <c r="VDK50" s="1520"/>
      <c r="VDL50" s="2681"/>
      <c r="VDM50" s="1520"/>
      <c r="VDN50" s="2681"/>
      <c r="VDO50" s="1520"/>
      <c r="VDP50" s="2681"/>
      <c r="VDQ50" s="1520"/>
      <c r="VDR50" s="2681"/>
      <c r="VDS50" s="1520"/>
      <c r="VDT50" s="2681"/>
      <c r="VDU50" s="1520"/>
      <c r="VDV50" s="2681"/>
      <c r="VDW50" s="1520"/>
      <c r="VDX50" s="2681"/>
      <c r="VDY50" s="1520"/>
      <c r="VDZ50" s="2681"/>
      <c r="VEA50" s="1520"/>
      <c r="VEB50" s="2681"/>
      <c r="VEC50" s="1520"/>
      <c r="VED50" s="2681"/>
      <c r="VEE50" s="1520"/>
      <c r="VEF50" s="2681"/>
      <c r="VEG50" s="1520"/>
      <c r="VEH50" s="2681"/>
      <c r="VEI50" s="1520"/>
      <c r="VEJ50" s="2681"/>
      <c r="VEK50" s="1520"/>
      <c r="VEL50" s="2681"/>
      <c r="VEM50" s="1520"/>
      <c r="VEN50" s="2681"/>
      <c r="VEO50" s="1520"/>
      <c r="VEP50" s="2681"/>
      <c r="VEQ50" s="1520"/>
      <c r="VER50" s="2681"/>
      <c r="VES50" s="1520"/>
      <c r="VET50" s="2681"/>
      <c r="VEU50" s="1520"/>
      <c r="VEV50" s="2681"/>
      <c r="VEW50" s="1520"/>
      <c r="VEX50" s="2681"/>
      <c r="VEY50" s="1520"/>
      <c r="VEZ50" s="2681"/>
      <c r="VFA50" s="1520"/>
      <c r="VFB50" s="2681"/>
      <c r="VFC50" s="1520"/>
      <c r="VFD50" s="2681"/>
      <c r="VFE50" s="1520"/>
      <c r="VFF50" s="2681"/>
      <c r="VFG50" s="1520"/>
      <c r="VFH50" s="2681"/>
      <c r="VFI50" s="1520"/>
      <c r="VFJ50" s="2681"/>
      <c r="VFK50" s="1520"/>
      <c r="VFL50" s="2681"/>
      <c r="VFM50" s="1520"/>
      <c r="VFN50" s="2681"/>
      <c r="VFO50" s="1520"/>
      <c r="VFP50" s="2681"/>
      <c r="VFQ50" s="1520"/>
      <c r="VFR50" s="2681"/>
      <c r="VFS50" s="1520"/>
      <c r="VFT50" s="2681"/>
      <c r="VFU50" s="1520"/>
      <c r="VFV50" s="2681"/>
      <c r="VFW50" s="1520"/>
      <c r="VFX50" s="2681"/>
      <c r="VFY50" s="1520"/>
      <c r="VFZ50" s="2681"/>
      <c r="VGA50" s="1520"/>
      <c r="VGB50" s="2681"/>
      <c r="VGC50" s="1520"/>
      <c r="VGD50" s="2681"/>
      <c r="VGE50" s="1520"/>
      <c r="VGF50" s="2681"/>
      <c r="VGG50" s="1520"/>
      <c r="VGH50" s="2681"/>
      <c r="VGI50" s="1520"/>
      <c r="VGJ50" s="2681"/>
      <c r="VGK50" s="1520"/>
      <c r="VGL50" s="2681"/>
      <c r="VGM50" s="1520"/>
      <c r="VGN50" s="2681"/>
      <c r="VGO50" s="1520"/>
      <c r="VGP50" s="2681"/>
      <c r="VGQ50" s="1520"/>
      <c r="VGR50" s="2681"/>
      <c r="VGS50" s="1520"/>
      <c r="VGT50" s="2681"/>
      <c r="VGU50" s="1520"/>
      <c r="VGV50" s="2681"/>
      <c r="VGW50" s="1520"/>
      <c r="VGX50" s="2681"/>
      <c r="VGY50" s="1520"/>
      <c r="VGZ50" s="2681"/>
      <c r="VHA50" s="1520"/>
      <c r="VHB50" s="2681"/>
      <c r="VHC50" s="1520"/>
      <c r="VHD50" s="2681"/>
      <c r="VHE50" s="1520"/>
      <c r="VHF50" s="2681"/>
      <c r="VHG50" s="1520"/>
      <c r="VHH50" s="2681"/>
      <c r="VHI50" s="1520"/>
      <c r="VHJ50" s="2681"/>
      <c r="VHK50" s="1520"/>
      <c r="VHL50" s="2681"/>
      <c r="VHM50" s="1520"/>
      <c r="VHN50" s="2681"/>
      <c r="VHO50" s="1520"/>
      <c r="VHP50" s="2681"/>
      <c r="VHQ50" s="1520"/>
      <c r="VHR50" s="2681"/>
      <c r="VHS50" s="1520"/>
      <c r="VHT50" s="2681"/>
      <c r="VHU50" s="1520"/>
      <c r="VHV50" s="2681"/>
      <c r="VHW50" s="1520"/>
      <c r="VHX50" s="2681"/>
      <c r="VHY50" s="1520"/>
      <c r="VHZ50" s="2681"/>
      <c r="VIA50" s="1520"/>
      <c r="VIB50" s="2681"/>
      <c r="VIC50" s="1520"/>
      <c r="VID50" s="2681"/>
      <c r="VIE50" s="1520"/>
      <c r="VIF50" s="2681"/>
      <c r="VIG50" s="1520"/>
      <c r="VIH50" s="2681"/>
      <c r="VII50" s="1520"/>
      <c r="VIJ50" s="2681"/>
      <c r="VIK50" s="1520"/>
      <c r="VIL50" s="2681"/>
      <c r="VIM50" s="1520"/>
      <c r="VIN50" s="2681"/>
      <c r="VIO50" s="1520"/>
      <c r="VIP50" s="2681"/>
      <c r="VIQ50" s="1520"/>
      <c r="VIR50" s="2681"/>
      <c r="VIS50" s="1520"/>
      <c r="VIT50" s="2681"/>
      <c r="VIU50" s="1520"/>
      <c r="VIV50" s="2681"/>
      <c r="VIW50" s="1520"/>
      <c r="VIX50" s="2681"/>
      <c r="VIY50" s="1520"/>
      <c r="VIZ50" s="2681"/>
      <c r="VJA50" s="1520"/>
      <c r="VJB50" s="2681"/>
      <c r="VJC50" s="1520"/>
      <c r="VJD50" s="2681"/>
      <c r="VJE50" s="1520"/>
      <c r="VJF50" s="2681"/>
      <c r="VJG50" s="1520"/>
      <c r="VJH50" s="2681"/>
      <c r="VJI50" s="1520"/>
      <c r="VJJ50" s="2681"/>
      <c r="VJK50" s="1520"/>
      <c r="VJL50" s="2681"/>
      <c r="VJM50" s="1520"/>
      <c r="VJN50" s="2681"/>
      <c r="VJO50" s="1520"/>
      <c r="VJP50" s="2681"/>
      <c r="VJQ50" s="1520"/>
      <c r="VJR50" s="2681"/>
      <c r="VJS50" s="1520"/>
      <c r="VJT50" s="2681"/>
      <c r="VJU50" s="1520"/>
      <c r="VJV50" s="2681"/>
      <c r="VJW50" s="1520"/>
      <c r="VJX50" s="2681"/>
      <c r="VJY50" s="1520"/>
      <c r="VJZ50" s="2681"/>
      <c r="VKA50" s="1520"/>
      <c r="VKB50" s="2681"/>
      <c r="VKC50" s="1520"/>
      <c r="VKD50" s="2681"/>
      <c r="VKE50" s="1520"/>
      <c r="VKF50" s="2681"/>
      <c r="VKG50" s="1520"/>
      <c r="VKH50" s="2681"/>
      <c r="VKI50" s="1520"/>
      <c r="VKJ50" s="2681"/>
      <c r="VKK50" s="1520"/>
      <c r="VKL50" s="2681"/>
      <c r="VKM50" s="1520"/>
      <c r="VKN50" s="2681"/>
      <c r="VKO50" s="1520"/>
      <c r="VKP50" s="2681"/>
      <c r="VKQ50" s="1520"/>
      <c r="VKR50" s="2681"/>
      <c r="VKS50" s="1520"/>
      <c r="VKT50" s="2681"/>
      <c r="VKU50" s="1520"/>
      <c r="VKV50" s="2681"/>
      <c r="VKW50" s="1520"/>
      <c r="VKX50" s="2681"/>
      <c r="VKY50" s="1520"/>
      <c r="VKZ50" s="2681"/>
      <c r="VLA50" s="1520"/>
      <c r="VLB50" s="2681"/>
      <c r="VLC50" s="1520"/>
      <c r="VLD50" s="2681"/>
      <c r="VLE50" s="1520"/>
      <c r="VLF50" s="2681"/>
      <c r="VLG50" s="1520"/>
      <c r="VLH50" s="2681"/>
      <c r="VLI50" s="1520"/>
      <c r="VLJ50" s="2681"/>
      <c r="VLK50" s="1520"/>
      <c r="VLL50" s="2681"/>
      <c r="VLM50" s="1520"/>
      <c r="VLN50" s="2681"/>
      <c r="VLO50" s="1520"/>
      <c r="VLP50" s="2681"/>
      <c r="VLQ50" s="1520"/>
      <c r="VLR50" s="2681"/>
      <c r="VLS50" s="1520"/>
      <c r="VLT50" s="2681"/>
      <c r="VLU50" s="1520"/>
      <c r="VLV50" s="2681"/>
      <c r="VLW50" s="1520"/>
      <c r="VLX50" s="2681"/>
      <c r="VLY50" s="1520"/>
      <c r="VLZ50" s="2681"/>
      <c r="VMA50" s="1520"/>
      <c r="VMB50" s="2681"/>
      <c r="VMC50" s="1520"/>
      <c r="VMD50" s="2681"/>
      <c r="VME50" s="1520"/>
      <c r="VMF50" s="2681"/>
      <c r="VMG50" s="1520"/>
      <c r="VMH50" s="2681"/>
      <c r="VMI50" s="1520"/>
      <c r="VMJ50" s="2681"/>
      <c r="VMK50" s="1520"/>
      <c r="VML50" s="2681"/>
      <c r="VMM50" s="1520"/>
      <c r="VMN50" s="2681"/>
      <c r="VMO50" s="1520"/>
      <c r="VMP50" s="2681"/>
      <c r="VMQ50" s="1520"/>
      <c r="VMR50" s="2681"/>
      <c r="VMS50" s="1520"/>
      <c r="VMT50" s="2681"/>
      <c r="VMU50" s="1520"/>
      <c r="VMV50" s="2681"/>
      <c r="VMW50" s="1520"/>
      <c r="VMX50" s="2681"/>
      <c r="VMY50" s="1520"/>
      <c r="VMZ50" s="2681"/>
      <c r="VNA50" s="1520"/>
      <c r="VNB50" s="2681"/>
      <c r="VNC50" s="1520"/>
      <c r="VND50" s="2681"/>
      <c r="VNE50" s="1520"/>
      <c r="VNF50" s="2681"/>
      <c r="VNG50" s="1520"/>
      <c r="VNH50" s="2681"/>
      <c r="VNI50" s="1520"/>
      <c r="VNJ50" s="2681"/>
      <c r="VNK50" s="1520"/>
      <c r="VNL50" s="2681"/>
      <c r="VNM50" s="1520"/>
      <c r="VNN50" s="2681"/>
      <c r="VNO50" s="1520"/>
      <c r="VNP50" s="2681"/>
      <c r="VNQ50" s="1520"/>
      <c r="VNR50" s="2681"/>
      <c r="VNS50" s="1520"/>
      <c r="VNT50" s="2681"/>
      <c r="VNU50" s="1520"/>
      <c r="VNV50" s="2681"/>
      <c r="VNW50" s="1520"/>
      <c r="VNX50" s="2681"/>
      <c r="VNY50" s="1520"/>
      <c r="VNZ50" s="2681"/>
      <c r="VOA50" s="1520"/>
      <c r="VOB50" s="2681"/>
      <c r="VOC50" s="1520"/>
      <c r="VOD50" s="2681"/>
      <c r="VOE50" s="1520"/>
      <c r="VOF50" s="2681"/>
      <c r="VOG50" s="1520"/>
      <c r="VOH50" s="2681"/>
      <c r="VOI50" s="1520"/>
      <c r="VOJ50" s="2681"/>
      <c r="VOK50" s="1520"/>
      <c r="VOL50" s="2681"/>
      <c r="VOM50" s="1520"/>
      <c r="VON50" s="2681"/>
      <c r="VOO50" s="1520"/>
      <c r="VOP50" s="2681"/>
      <c r="VOQ50" s="1520"/>
      <c r="VOR50" s="2681"/>
      <c r="VOS50" s="1520"/>
      <c r="VOT50" s="2681"/>
      <c r="VOU50" s="1520"/>
      <c r="VOV50" s="2681"/>
      <c r="VOW50" s="1520"/>
      <c r="VOX50" s="2681"/>
      <c r="VOY50" s="1520"/>
      <c r="VOZ50" s="2681"/>
      <c r="VPA50" s="1520"/>
      <c r="VPB50" s="2681"/>
      <c r="VPC50" s="1520"/>
      <c r="VPD50" s="2681"/>
      <c r="VPE50" s="1520"/>
      <c r="VPF50" s="2681"/>
      <c r="VPG50" s="1520"/>
      <c r="VPH50" s="2681"/>
      <c r="VPI50" s="1520"/>
      <c r="VPJ50" s="2681"/>
      <c r="VPK50" s="1520"/>
      <c r="VPL50" s="2681"/>
      <c r="VPM50" s="1520"/>
      <c r="VPN50" s="2681"/>
      <c r="VPO50" s="1520"/>
      <c r="VPP50" s="2681"/>
      <c r="VPQ50" s="1520"/>
      <c r="VPR50" s="2681"/>
      <c r="VPS50" s="1520"/>
      <c r="VPT50" s="2681"/>
      <c r="VPU50" s="1520"/>
      <c r="VPV50" s="2681"/>
      <c r="VPW50" s="1520"/>
      <c r="VPX50" s="2681"/>
      <c r="VPY50" s="1520"/>
      <c r="VPZ50" s="2681"/>
      <c r="VQA50" s="1520"/>
      <c r="VQB50" s="2681"/>
      <c r="VQC50" s="1520"/>
      <c r="VQD50" s="2681"/>
      <c r="VQE50" s="1520"/>
      <c r="VQF50" s="2681"/>
      <c r="VQG50" s="1520"/>
      <c r="VQH50" s="2681"/>
      <c r="VQI50" s="1520"/>
      <c r="VQJ50" s="2681"/>
      <c r="VQK50" s="1520"/>
      <c r="VQL50" s="2681"/>
      <c r="VQM50" s="1520"/>
      <c r="VQN50" s="2681"/>
      <c r="VQO50" s="1520"/>
      <c r="VQP50" s="2681"/>
      <c r="VQQ50" s="1520"/>
      <c r="VQR50" s="2681"/>
      <c r="VQS50" s="1520"/>
      <c r="VQT50" s="2681"/>
      <c r="VQU50" s="1520"/>
      <c r="VQV50" s="2681"/>
      <c r="VQW50" s="1520"/>
      <c r="VQX50" s="2681"/>
      <c r="VQY50" s="1520"/>
      <c r="VQZ50" s="2681"/>
      <c r="VRA50" s="1520"/>
      <c r="VRB50" s="2681"/>
      <c r="VRC50" s="1520"/>
      <c r="VRD50" s="2681"/>
      <c r="VRE50" s="1520"/>
      <c r="VRF50" s="2681"/>
      <c r="VRG50" s="1520"/>
      <c r="VRH50" s="2681"/>
      <c r="VRI50" s="1520"/>
      <c r="VRJ50" s="2681"/>
      <c r="VRK50" s="1520"/>
      <c r="VRL50" s="2681"/>
      <c r="VRM50" s="1520"/>
      <c r="VRN50" s="2681"/>
      <c r="VRO50" s="1520"/>
      <c r="VRP50" s="2681"/>
      <c r="VRQ50" s="1520"/>
      <c r="VRR50" s="2681"/>
      <c r="VRS50" s="1520"/>
      <c r="VRT50" s="2681"/>
      <c r="VRU50" s="1520"/>
      <c r="VRV50" s="2681"/>
      <c r="VRW50" s="1520"/>
      <c r="VRX50" s="2681"/>
      <c r="VRY50" s="1520"/>
      <c r="VRZ50" s="2681"/>
      <c r="VSA50" s="1520"/>
      <c r="VSB50" s="2681"/>
      <c r="VSC50" s="1520"/>
      <c r="VSD50" s="2681"/>
      <c r="VSE50" s="1520"/>
      <c r="VSF50" s="2681"/>
      <c r="VSG50" s="1520"/>
      <c r="VSH50" s="2681"/>
      <c r="VSI50" s="1520"/>
      <c r="VSJ50" s="2681"/>
      <c r="VSK50" s="1520"/>
      <c r="VSL50" s="2681"/>
      <c r="VSM50" s="1520"/>
      <c r="VSN50" s="2681"/>
      <c r="VSO50" s="1520"/>
      <c r="VSP50" s="2681"/>
      <c r="VSQ50" s="1520"/>
      <c r="VSR50" s="2681"/>
      <c r="VSS50" s="1520"/>
      <c r="VST50" s="2681"/>
      <c r="VSU50" s="1520"/>
      <c r="VSV50" s="2681"/>
      <c r="VSW50" s="1520"/>
      <c r="VSX50" s="2681"/>
      <c r="VSY50" s="1520"/>
      <c r="VSZ50" s="2681"/>
      <c r="VTA50" s="1520"/>
      <c r="VTB50" s="2681"/>
      <c r="VTC50" s="1520"/>
      <c r="VTD50" s="2681"/>
      <c r="VTE50" s="1520"/>
      <c r="VTF50" s="2681"/>
      <c r="VTG50" s="1520"/>
      <c r="VTH50" s="2681"/>
      <c r="VTI50" s="1520"/>
      <c r="VTJ50" s="2681"/>
      <c r="VTK50" s="1520"/>
      <c r="VTL50" s="2681"/>
      <c r="VTM50" s="1520"/>
      <c r="VTN50" s="2681"/>
      <c r="VTO50" s="1520"/>
      <c r="VTP50" s="2681"/>
      <c r="VTQ50" s="1520"/>
      <c r="VTR50" s="2681"/>
      <c r="VTS50" s="1520"/>
      <c r="VTT50" s="2681"/>
      <c r="VTU50" s="1520"/>
      <c r="VTV50" s="2681"/>
      <c r="VTW50" s="1520"/>
      <c r="VTX50" s="2681"/>
      <c r="VTY50" s="1520"/>
      <c r="VTZ50" s="2681"/>
      <c r="VUA50" s="1520"/>
      <c r="VUB50" s="2681"/>
      <c r="VUC50" s="1520"/>
      <c r="VUD50" s="2681"/>
      <c r="VUE50" s="1520"/>
      <c r="VUF50" s="2681"/>
      <c r="VUG50" s="1520"/>
      <c r="VUH50" s="2681"/>
      <c r="VUI50" s="1520"/>
      <c r="VUJ50" s="2681"/>
      <c r="VUK50" s="1520"/>
      <c r="VUL50" s="2681"/>
      <c r="VUM50" s="1520"/>
      <c r="VUN50" s="2681"/>
      <c r="VUO50" s="1520"/>
      <c r="VUP50" s="2681"/>
      <c r="VUQ50" s="1520"/>
      <c r="VUR50" s="2681"/>
      <c r="VUS50" s="1520"/>
      <c r="VUT50" s="2681"/>
      <c r="VUU50" s="1520"/>
      <c r="VUV50" s="2681"/>
      <c r="VUW50" s="1520"/>
      <c r="VUX50" s="2681"/>
      <c r="VUY50" s="1520"/>
      <c r="VUZ50" s="2681"/>
      <c r="VVA50" s="1520"/>
      <c r="VVB50" s="2681"/>
      <c r="VVC50" s="1520"/>
      <c r="VVD50" s="2681"/>
      <c r="VVE50" s="1520"/>
      <c r="VVF50" s="2681"/>
      <c r="VVG50" s="1520"/>
      <c r="VVH50" s="2681"/>
      <c r="VVI50" s="1520"/>
      <c r="VVJ50" s="2681"/>
      <c r="VVK50" s="1520"/>
      <c r="VVL50" s="2681"/>
      <c r="VVM50" s="1520"/>
      <c r="VVN50" s="2681"/>
      <c r="VVO50" s="1520"/>
      <c r="VVP50" s="2681"/>
      <c r="VVQ50" s="1520"/>
      <c r="VVR50" s="2681"/>
      <c r="VVS50" s="1520"/>
      <c r="VVT50" s="2681"/>
      <c r="VVU50" s="1520"/>
      <c r="VVV50" s="2681"/>
      <c r="VVW50" s="1520"/>
      <c r="VVX50" s="2681"/>
      <c r="VVY50" s="1520"/>
      <c r="VVZ50" s="2681"/>
      <c r="VWA50" s="1520"/>
      <c r="VWB50" s="2681"/>
      <c r="VWC50" s="1520"/>
      <c r="VWD50" s="2681"/>
      <c r="VWE50" s="1520"/>
      <c r="VWF50" s="2681"/>
      <c r="VWG50" s="1520"/>
      <c r="VWH50" s="2681"/>
      <c r="VWI50" s="1520"/>
      <c r="VWJ50" s="2681"/>
      <c r="VWK50" s="1520"/>
      <c r="VWL50" s="2681"/>
      <c r="VWM50" s="1520"/>
      <c r="VWN50" s="2681"/>
      <c r="VWO50" s="1520"/>
      <c r="VWP50" s="2681"/>
      <c r="VWQ50" s="1520"/>
      <c r="VWR50" s="2681"/>
      <c r="VWS50" s="1520"/>
      <c r="VWT50" s="2681"/>
      <c r="VWU50" s="1520"/>
      <c r="VWV50" s="2681"/>
      <c r="VWW50" s="1520"/>
      <c r="VWX50" s="2681"/>
      <c r="VWY50" s="1520"/>
      <c r="VWZ50" s="2681"/>
      <c r="VXA50" s="1520"/>
      <c r="VXB50" s="2681"/>
      <c r="VXC50" s="1520"/>
      <c r="VXD50" s="2681"/>
      <c r="VXE50" s="1520"/>
      <c r="VXF50" s="2681"/>
      <c r="VXG50" s="1520"/>
      <c r="VXH50" s="2681"/>
      <c r="VXI50" s="1520"/>
      <c r="VXJ50" s="2681"/>
      <c r="VXK50" s="1520"/>
      <c r="VXL50" s="2681"/>
      <c r="VXM50" s="1520"/>
      <c r="VXN50" s="2681"/>
      <c r="VXO50" s="1520"/>
      <c r="VXP50" s="2681"/>
      <c r="VXQ50" s="1520"/>
      <c r="VXR50" s="2681"/>
      <c r="VXS50" s="1520"/>
      <c r="VXT50" s="2681"/>
      <c r="VXU50" s="1520"/>
      <c r="VXV50" s="2681"/>
      <c r="VXW50" s="1520"/>
      <c r="VXX50" s="2681"/>
      <c r="VXY50" s="1520"/>
      <c r="VXZ50" s="2681"/>
      <c r="VYA50" s="1520"/>
      <c r="VYB50" s="2681"/>
      <c r="VYC50" s="1520"/>
      <c r="VYD50" s="2681"/>
      <c r="VYE50" s="1520"/>
      <c r="VYF50" s="2681"/>
      <c r="VYG50" s="1520"/>
      <c r="VYH50" s="2681"/>
      <c r="VYI50" s="1520"/>
      <c r="VYJ50" s="2681"/>
      <c r="VYK50" s="1520"/>
      <c r="VYL50" s="2681"/>
      <c r="VYM50" s="1520"/>
      <c r="VYN50" s="2681"/>
      <c r="VYO50" s="1520"/>
      <c r="VYP50" s="2681"/>
      <c r="VYQ50" s="1520"/>
      <c r="VYR50" s="2681"/>
      <c r="VYS50" s="1520"/>
      <c r="VYT50" s="2681"/>
      <c r="VYU50" s="1520"/>
      <c r="VYV50" s="2681"/>
      <c r="VYW50" s="1520"/>
      <c r="VYX50" s="2681"/>
      <c r="VYY50" s="1520"/>
      <c r="VYZ50" s="2681"/>
      <c r="VZA50" s="1520"/>
      <c r="VZB50" s="2681"/>
      <c r="VZC50" s="1520"/>
      <c r="VZD50" s="2681"/>
      <c r="VZE50" s="1520"/>
      <c r="VZF50" s="2681"/>
      <c r="VZG50" s="1520"/>
      <c r="VZH50" s="2681"/>
      <c r="VZI50" s="1520"/>
      <c r="VZJ50" s="2681"/>
      <c r="VZK50" s="1520"/>
      <c r="VZL50" s="2681"/>
      <c r="VZM50" s="1520"/>
      <c r="VZN50" s="2681"/>
      <c r="VZO50" s="1520"/>
      <c r="VZP50" s="2681"/>
      <c r="VZQ50" s="1520"/>
      <c r="VZR50" s="2681"/>
      <c r="VZS50" s="1520"/>
      <c r="VZT50" s="2681"/>
      <c r="VZU50" s="1520"/>
      <c r="VZV50" s="2681"/>
      <c r="VZW50" s="1520"/>
      <c r="VZX50" s="2681"/>
      <c r="VZY50" s="1520"/>
      <c r="VZZ50" s="2681"/>
      <c r="WAA50" s="1520"/>
      <c r="WAB50" s="2681"/>
      <c r="WAC50" s="1520"/>
      <c r="WAD50" s="2681"/>
      <c r="WAE50" s="1520"/>
      <c r="WAF50" s="2681"/>
      <c r="WAG50" s="1520"/>
      <c r="WAH50" s="2681"/>
      <c r="WAI50" s="1520"/>
      <c r="WAJ50" s="2681"/>
      <c r="WAK50" s="1520"/>
      <c r="WAL50" s="2681"/>
      <c r="WAM50" s="1520"/>
      <c r="WAN50" s="2681"/>
      <c r="WAO50" s="1520"/>
      <c r="WAP50" s="2681"/>
      <c r="WAQ50" s="1520"/>
      <c r="WAR50" s="2681"/>
      <c r="WAS50" s="1520"/>
      <c r="WAT50" s="2681"/>
      <c r="WAU50" s="1520"/>
      <c r="WAV50" s="2681"/>
      <c r="WAW50" s="1520"/>
      <c r="WAX50" s="2681"/>
      <c r="WAY50" s="1520"/>
      <c r="WAZ50" s="2681"/>
      <c r="WBA50" s="1520"/>
      <c r="WBB50" s="2681"/>
      <c r="WBC50" s="1520"/>
      <c r="WBD50" s="2681"/>
      <c r="WBE50" s="1520"/>
      <c r="WBF50" s="2681"/>
      <c r="WBG50" s="1520"/>
      <c r="WBH50" s="2681"/>
      <c r="WBI50" s="1520"/>
      <c r="WBJ50" s="2681"/>
      <c r="WBK50" s="1520"/>
      <c r="WBL50" s="2681"/>
      <c r="WBM50" s="1520"/>
      <c r="WBN50" s="2681"/>
      <c r="WBO50" s="1520"/>
      <c r="WBP50" s="2681"/>
      <c r="WBQ50" s="1520"/>
      <c r="WBR50" s="2681"/>
      <c r="WBS50" s="1520"/>
      <c r="WBT50" s="2681"/>
      <c r="WBU50" s="1520"/>
      <c r="WBV50" s="2681"/>
      <c r="WBW50" s="1520"/>
      <c r="WBX50" s="2681"/>
      <c r="WBY50" s="1520"/>
      <c r="WBZ50" s="2681"/>
      <c r="WCA50" s="1520"/>
      <c r="WCB50" s="2681"/>
      <c r="WCC50" s="1520"/>
      <c r="WCD50" s="2681"/>
      <c r="WCE50" s="1520"/>
      <c r="WCF50" s="2681"/>
      <c r="WCG50" s="1520"/>
      <c r="WCH50" s="2681"/>
      <c r="WCI50" s="1520"/>
      <c r="WCJ50" s="2681"/>
      <c r="WCK50" s="1520"/>
      <c r="WCL50" s="2681"/>
      <c r="WCM50" s="1520"/>
      <c r="WCN50" s="2681"/>
      <c r="WCO50" s="1520"/>
      <c r="WCP50" s="2681"/>
      <c r="WCQ50" s="1520"/>
      <c r="WCR50" s="2681"/>
      <c r="WCS50" s="1520"/>
      <c r="WCT50" s="2681"/>
      <c r="WCU50" s="1520"/>
      <c r="WCV50" s="2681"/>
      <c r="WCW50" s="1520"/>
      <c r="WCX50" s="2681"/>
      <c r="WCY50" s="1520"/>
      <c r="WCZ50" s="2681"/>
      <c r="WDA50" s="1520"/>
      <c r="WDB50" s="2681"/>
      <c r="WDC50" s="1520"/>
      <c r="WDD50" s="2681"/>
      <c r="WDE50" s="1520"/>
      <c r="WDF50" s="2681"/>
      <c r="WDG50" s="1520"/>
      <c r="WDH50" s="2681"/>
      <c r="WDI50" s="1520"/>
      <c r="WDJ50" s="2681"/>
      <c r="WDK50" s="1520"/>
      <c r="WDL50" s="2681"/>
      <c r="WDM50" s="1520"/>
      <c r="WDN50" s="2681"/>
      <c r="WDO50" s="1520"/>
      <c r="WDP50" s="2681"/>
      <c r="WDQ50" s="1520"/>
      <c r="WDR50" s="2681"/>
      <c r="WDS50" s="1520"/>
      <c r="WDT50" s="2681"/>
      <c r="WDU50" s="1520"/>
      <c r="WDV50" s="2681"/>
      <c r="WDW50" s="1520"/>
      <c r="WDX50" s="2681"/>
      <c r="WDY50" s="1520"/>
      <c r="WDZ50" s="2681"/>
      <c r="WEA50" s="1520"/>
      <c r="WEB50" s="2681"/>
      <c r="WEC50" s="1520"/>
      <c r="WED50" s="2681"/>
      <c r="WEE50" s="1520"/>
      <c r="WEF50" s="2681"/>
      <c r="WEG50" s="1520"/>
      <c r="WEH50" s="2681"/>
      <c r="WEI50" s="1520"/>
      <c r="WEJ50" s="2681"/>
      <c r="WEK50" s="1520"/>
      <c r="WEL50" s="2681"/>
      <c r="WEM50" s="1520"/>
      <c r="WEN50" s="2681"/>
      <c r="WEO50" s="1520"/>
      <c r="WEP50" s="2681"/>
      <c r="WEQ50" s="1520"/>
      <c r="WER50" s="2681"/>
      <c r="WES50" s="1520"/>
      <c r="WET50" s="2681"/>
      <c r="WEU50" s="1520"/>
      <c r="WEV50" s="2681"/>
      <c r="WEW50" s="1520"/>
      <c r="WEX50" s="2681"/>
      <c r="WEY50" s="1520"/>
      <c r="WEZ50" s="2681"/>
      <c r="WFA50" s="1520"/>
      <c r="WFB50" s="2681"/>
      <c r="WFC50" s="1520"/>
      <c r="WFD50" s="2681"/>
      <c r="WFE50" s="1520"/>
      <c r="WFF50" s="2681"/>
      <c r="WFG50" s="1520"/>
      <c r="WFH50" s="2681"/>
      <c r="WFI50" s="1520"/>
      <c r="WFJ50" s="2681"/>
      <c r="WFK50" s="1520"/>
      <c r="WFL50" s="2681"/>
      <c r="WFM50" s="1520"/>
      <c r="WFN50" s="2681"/>
      <c r="WFO50" s="1520"/>
      <c r="WFP50" s="2681"/>
      <c r="WFQ50" s="1520"/>
      <c r="WFR50" s="2681"/>
      <c r="WFS50" s="1520"/>
      <c r="WFT50" s="2681"/>
      <c r="WFU50" s="1520"/>
      <c r="WFV50" s="2681"/>
      <c r="WFW50" s="1520"/>
      <c r="WFX50" s="2681"/>
      <c r="WFY50" s="1520"/>
      <c r="WFZ50" s="2681"/>
      <c r="WGA50" s="1520"/>
      <c r="WGB50" s="2681"/>
      <c r="WGC50" s="1520"/>
      <c r="WGD50" s="2681"/>
      <c r="WGE50" s="1520"/>
      <c r="WGF50" s="2681"/>
      <c r="WGG50" s="1520"/>
      <c r="WGH50" s="2681"/>
      <c r="WGI50" s="1520"/>
      <c r="WGJ50" s="2681"/>
      <c r="WGK50" s="1520"/>
      <c r="WGL50" s="2681"/>
      <c r="WGM50" s="1520"/>
      <c r="WGN50" s="2681"/>
      <c r="WGO50" s="1520"/>
      <c r="WGP50" s="2681"/>
      <c r="WGQ50" s="1520"/>
      <c r="WGR50" s="2681"/>
      <c r="WGS50" s="1520"/>
      <c r="WGT50" s="2681"/>
      <c r="WGU50" s="1520"/>
      <c r="WGV50" s="2681"/>
      <c r="WGW50" s="1520"/>
      <c r="WGX50" s="2681"/>
      <c r="WGY50" s="1520"/>
      <c r="WGZ50" s="2681"/>
      <c r="WHA50" s="1520"/>
      <c r="WHB50" s="2681"/>
      <c r="WHC50" s="1520"/>
      <c r="WHD50" s="2681"/>
      <c r="WHE50" s="1520"/>
      <c r="WHF50" s="2681"/>
      <c r="WHG50" s="1520"/>
      <c r="WHH50" s="2681"/>
      <c r="WHI50" s="1520"/>
      <c r="WHJ50" s="2681"/>
      <c r="WHK50" s="1520"/>
      <c r="WHL50" s="2681"/>
      <c r="WHM50" s="1520"/>
      <c r="WHN50" s="2681"/>
      <c r="WHO50" s="1520"/>
      <c r="WHP50" s="2681"/>
      <c r="WHQ50" s="1520"/>
      <c r="WHR50" s="2681"/>
      <c r="WHS50" s="1520"/>
      <c r="WHT50" s="2681"/>
      <c r="WHU50" s="1520"/>
      <c r="WHV50" s="2681"/>
      <c r="WHW50" s="1520"/>
      <c r="WHX50" s="2681"/>
      <c r="WHY50" s="1520"/>
      <c r="WHZ50" s="2681"/>
      <c r="WIA50" s="1520"/>
      <c r="WIB50" s="2681"/>
      <c r="WIC50" s="1520"/>
      <c r="WID50" s="2681"/>
      <c r="WIE50" s="1520"/>
      <c r="WIF50" s="2681"/>
      <c r="WIG50" s="1520"/>
      <c r="WIH50" s="2681"/>
      <c r="WII50" s="1520"/>
      <c r="WIJ50" s="2681"/>
      <c r="WIK50" s="1520"/>
      <c r="WIL50" s="2681"/>
      <c r="WIM50" s="1520"/>
      <c r="WIN50" s="2681"/>
      <c r="WIO50" s="1520"/>
      <c r="WIP50" s="2681"/>
      <c r="WIQ50" s="1520"/>
      <c r="WIR50" s="2681"/>
      <c r="WIS50" s="1520"/>
      <c r="WIT50" s="2681"/>
      <c r="WIU50" s="1520"/>
      <c r="WIV50" s="2681"/>
      <c r="WIW50" s="1520"/>
      <c r="WIX50" s="2681"/>
      <c r="WIY50" s="1520"/>
      <c r="WIZ50" s="2681"/>
      <c r="WJA50" s="1520"/>
      <c r="WJB50" s="2681"/>
      <c r="WJC50" s="1520"/>
      <c r="WJD50" s="2681"/>
      <c r="WJE50" s="1520"/>
      <c r="WJF50" s="2681"/>
      <c r="WJG50" s="1520"/>
      <c r="WJH50" s="2681"/>
      <c r="WJI50" s="1520"/>
      <c r="WJJ50" s="2681"/>
      <c r="WJK50" s="1520"/>
      <c r="WJL50" s="2681"/>
      <c r="WJM50" s="1520"/>
      <c r="WJN50" s="2681"/>
      <c r="WJO50" s="1520"/>
      <c r="WJP50" s="2681"/>
      <c r="WJQ50" s="1520"/>
      <c r="WJR50" s="2681"/>
      <c r="WJS50" s="1520"/>
      <c r="WJT50" s="2681"/>
      <c r="WJU50" s="1520"/>
      <c r="WJV50" s="2681"/>
      <c r="WJW50" s="1520"/>
      <c r="WJX50" s="2681"/>
      <c r="WJY50" s="1520"/>
      <c r="WJZ50" s="2681"/>
      <c r="WKA50" s="1520"/>
      <c r="WKB50" s="2681"/>
      <c r="WKC50" s="1520"/>
      <c r="WKD50" s="2681"/>
      <c r="WKE50" s="1520"/>
      <c r="WKF50" s="2681"/>
      <c r="WKG50" s="1520"/>
      <c r="WKH50" s="2681"/>
      <c r="WKI50" s="1520"/>
      <c r="WKJ50" s="2681"/>
      <c r="WKK50" s="1520"/>
      <c r="WKL50" s="2681"/>
      <c r="WKM50" s="1520"/>
      <c r="WKN50" s="2681"/>
      <c r="WKO50" s="1520"/>
      <c r="WKP50" s="2681"/>
      <c r="WKQ50" s="1520"/>
      <c r="WKR50" s="2681"/>
      <c r="WKS50" s="1520"/>
      <c r="WKT50" s="2681"/>
      <c r="WKU50" s="1520"/>
      <c r="WKV50" s="2681"/>
      <c r="WKW50" s="1520"/>
      <c r="WKX50" s="2681"/>
      <c r="WKY50" s="1520"/>
      <c r="WKZ50" s="2681"/>
      <c r="WLA50" s="1520"/>
      <c r="WLB50" s="2681"/>
      <c r="WLC50" s="1520"/>
      <c r="WLD50" s="2681"/>
      <c r="WLE50" s="1520"/>
      <c r="WLF50" s="2681"/>
      <c r="WLG50" s="1520"/>
      <c r="WLH50" s="2681"/>
      <c r="WLI50" s="1520"/>
      <c r="WLJ50" s="2681"/>
      <c r="WLK50" s="1520"/>
      <c r="WLL50" s="2681"/>
      <c r="WLM50" s="1520"/>
      <c r="WLN50" s="2681"/>
      <c r="WLO50" s="1520"/>
      <c r="WLP50" s="2681"/>
      <c r="WLQ50" s="1520"/>
      <c r="WLR50" s="2681"/>
      <c r="WLS50" s="1520"/>
      <c r="WLT50" s="2681"/>
      <c r="WLU50" s="1520"/>
      <c r="WLV50" s="2681"/>
      <c r="WLW50" s="1520"/>
      <c r="WLX50" s="2681"/>
      <c r="WLY50" s="1520"/>
      <c r="WLZ50" s="2681"/>
      <c r="WMA50" s="1520"/>
      <c r="WMB50" s="2681"/>
      <c r="WMC50" s="1520"/>
      <c r="WMD50" s="2681"/>
      <c r="WME50" s="1520"/>
      <c r="WMF50" s="2681"/>
      <c r="WMG50" s="1520"/>
      <c r="WMH50" s="2681"/>
      <c r="WMI50" s="1520"/>
      <c r="WMJ50" s="2681"/>
      <c r="WMK50" s="1520"/>
      <c r="WML50" s="2681"/>
      <c r="WMM50" s="1520"/>
      <c r="WMN50" s="2681"/>
      <c r="WMO50" s="1520"/>
      <c r="WMP50" s="2681"/>
      <c r="WMQ50" s="1520"/>
      <c r="WMR50" s="2681"/>
      <c r="WMS50" s="1520"/>
      <c r="WMT50" s="2681"/>
      <c r="WMU50" s="1520"/>
      <c r="WMV50" s="2681"/>
      <c r="WMW50" s="1520"/>
      <c r="WMX50" s="2681"/>
      <c r="WMY50" s="1520"/>
      <c r="WMZ50" s="2681"/>
      <c r="WNA50" s="1520"/>
      <c r="WNB50" s="2681"/>
      <c r="WNC50" s="1520"/>
      <c r="WND50" s="2681"/>
      <c r="WNE50" s="1520"/>
      <c r="WNF50" s="2681"/>
      <c r="WNG50" s="1520"/>
      <c r="WNH50" s="2681"/>
      <c r="WNI50" s="1520"/>
      <c r="WNJ50" s="2681"/>
      <c r="WNK50" s="1520"/>
      <c r="WNL50" s="2681"/>
      <c r="WNM50" s="1520"/>
      <c r="WNN50" s="2681"/>
      <c r="WNO50" s="1520"/>
      <c r="WNP50" s="2681"/>
      <c r="WNQ50" s="1520"/>
      <c r="WNR50" s="2681"/>
      <c r="WNS50" s="1520"/>
      <c r="WNT50" s="2681"/>
      <c r="WNU50" s="1520"/>
      <c r="WNV50" s="2681"/>
      <c r="WNW50" s="1520"/>
      <c r="WNX50" s="2681"/>
      <c r="WNY50" s="1520"/>
      <c r="WNZ50" s="2681"/>
      <c r="WOA50" s="1520"/>
      <c r="WOB50" s="2681"/>
      <c r="WOC50" s="1520"/>
      <c r="WOD50" s="2681"/>
      <c r="WOE50" s="1520"/>
      <c r="WOF50" s="2681"/>
      <c r="WOG50" s="1520"/>
      <c r="WOH50" s="2681"/>
      <c r="WOI50" s="1520"/>
      <c r="WOJ50" s="2681"/>
      <c r="WOK50" s="1520"/>
      <c r="WOL50" s="2681"/>
      <c r="WOM50" s="1520"/>
      <c r="WON50" s="2681"/>
      <c r="WOO50" s="1520"/>
      <c r="WOP50" s="2681"/>
      <c r="WOQ50" s="1520"/>
      <c r="WOR50" s="2681"/>
      <c r="WOS50" s="1520"/>
      <c r="WOT50" s="2681"/>
      <c r="WOU50" s="1520"/>
      <c r="WOV50" s="2681"/>
      <c r="WOW50" s="1520"/>
      <c r="WOX50" s="2681"/>
      <c r="WOY50" s="1520"/>
      <c r="WOZ50" s="2681"/>
      <c r="WPA50" s="1520"/>
      <c r="WPB50" s="2681"/>
      <c r="WPC50" s="1520"/>
      <c r="WPD50" s="2681"/>
      <c r="WPE50" s="1520"/>
      <c r="WPF50" s="2681"/>
      <c r="WPG50" s="1520"/>
      <c r="WPH50" s="2681"/>
      <c r="WPI50" s="1520"/>
      <c r="WPJ50" s="2681"/>
      <c r="WPK50" s="1520"/>
      <c r="WPL50" s="2681"/>
      <c r="WPM50" s="1520"/>
      <c r="WPN50" s="2681"/>
      <c r="WPO50" s="1520"/>
      <c r="WPP50" s="2681"/>
      <c r="WPQ50" s="1520"/>
      <c r="WPR50" s="2681"/>
      <c r="WPS50" s="1520"/>
      <c r="WPT50" s="2681"/>
      <c r="WPU50" s="1520"/>
      <c r="WPV50" s="2681"/>
      <c r="WPW50" s="1520"/>
      <c r="WPX50" s="2681"/>
      <c r="WPY50" s="1520"/>
      <c r="WPZ50" s="2681"/>
      <c r="WQA50" s="1520"/>
      <c r="WQB50" s="2681"/>
      <c r="WQC50" s="1520"/>
      <c r="WQD50" s="2681"/>
      <c r="WQE50" s="1520"/>
      <c r="WQF50" s="2681"/>
      <c r="WQG50" s="1520"/>
      <c r="WQH50" s="2681"/>
      <c r="WQI50" s="1520"/>
      <c r="WQJ50" s="2681"/>
      <c r="WQK50" s="1520"/>
      <c r="WQL50" s="2681"/>
      <c r="WQM50" s="1520"/>
      <c r="WQN50" s="2681"/>
      <c r="WQO50" s="1520"/>
      <c r="WQP50" s="2681"/>
      <c r="WQQ50" s="1520"/>
      <c r="WQR50" s="2681"/>
      <c r="WQS50" s="1520"/>
      <c r="WQT50" s="2681"/>
      <c r="WQU50" s="1520"/>
      <c r="WQV50" s="2681"/>
      <c r="WQW50" s="1520"/>
      <c r="WQX50" s="2681"/>
      <c r="WQY50" s="1520"/>
      <c r="WQZ50" s="2681"/>
      <c r="WRA50" s="1520"/>
      <c r="WRB50" s="2681"/>
      <c r="WRC50" s="1520"/>
      <c r="WRD50" s="2681"/>
      <c r="WRE50" s="1520"/>
      <c r="WRF50" s="2681"/>
      <c r="WRG50" s="1520"/>
      <c r="WRH50" s="2681"/>
      <c r="WRI50" s="1520"/>
      <c r="WRJ50" s="2681"/>
      <c r="WRK50" s="1520"/>
      <c r="WRL50" s="2681"/>
      <c r="WRM50" s="1520"/>
      <c r="WRN50" s="2681"/>
      <c r="WRO50" s="1520"/>
      <c r="WRP50" s="2681"/>
      <c r="WRQ50" s="1520"/>
      <c r="WRR50" s="2681"/>
      <c r="WRS50" s="1520"/>
      <c r="WRT50" s="2681"/>
      <c r="WRU50" s="1520"/>
      <c r="WRV50" s="2681"/>
      <c r="WRW50" s="1520"/>
      <c r="WRX50" s="2681"/>
      <c r="WRY50" s="1520"/>
      <c r="WRZ50" s="2681"/>
      <c r="WSA50" s="1520"/>
      <c r="WSB50" s="2681"/>
      <c r="WSC50" s="1520"/>
      <c r="WSD50" s="2681"/>
      <c r="WSE50" s="1520"/>
      <c r="WSF50" s="2681"/>
      <c r="WSG50" s="1520"/>
      <c r="WSH50" s="2681"/>
      <c r="WSI50" s="1520"/>
      <c r="WSJ50" s="2681"/>
      <c r="WSK50" s="1520"/>
      <c r="WSL50" s="2681"/>
      <c r="WSM50" s="1520"/>
      <c r="WSN50" s="2681"/>
      <c r="WSO50" s="1520"/>
      <c r="WSP50" s="2681"/>
      <c r="WSQ50" s="1520"/>
      <c r="WSR50" s="2681"/>
      <c r="WSS50" s="1520"/>
      <c r="WST50" s="2681"/>
      <c r="WSU50" s="1520"/>
      <c r="WSV50" s="2681"/>
      <c r="WSW50" s="1520"/>
      <c r="WSX50" s="2681"/>
      <c r="WSY50" s="1520"/>
      <c r="WSZ50" s="2681"/>
      <c r="WTA50" s="1520"/>
      <c r="WTB50" s="2681"/>
      <c r="WTC50" s="1520"/>
      <c r="WTD50" s="2681"/>
      <c r="WTE50" s="1520"/>
      <c r="WTF50" s="2681"/>
      <c r="WTG50" s="1520"/>
      <c r="WTH50" s="2681"/>
      <c r="WTI50" s="1520"/>
      <c r="WTJ50" s="2681"/>
      <c r="WTK50" s="1520"/>
      <c r="WTL50" s="2681"/>
      <c r="WTM50" s="1520"/>
      <c r="WTN50" s="2681"/>
      <c r="WTO50" s="1520"/>
      <c r="WTP50" s="2681"/>
      <c r="WTQ50" s="1520"/>
      <c r="WTR50" s="2681"/>
      <c r="WTS50" s="1520"/>
      <c r="WTT50" s="2681"/>
      <c r="WTU50" s="1520"/>
      <c r="WTV50" s="2681"/>
      <c r="WTW50" s="1520"/>
      <c r="WTX50" s="2681"/>
      <c r="WTY50" s="1520"/>
      <c r="WTZ50" s="2681"/>
      <c r="WUA50" s="1520"/>
      <c r="WUB50" s="2681"/>
      <c r="WUC50" s="1520"/>
      <c r="WUD50" s="2681"/>
      <c r="WUE50" s="1520"/>
      <c r="WUF50" s="2681"/>
      <c r="WUG50" s="1520"/>
      <c r="WUH50" s="2681"/>
      <c r="WUI50" s="1520"/>
      <c r="WUJ50" s="2681"/>
      <c r="WUK50" s="1520"/>
      <c r="WUL50" s="2681"/>
      <c r="WUM50" s="1520"/>
      <c r="WUN50" s="2681"/>
      <c r="WUO50" s="1520"/>
      <c r="WUP50" s="2681"/>
      <c r="WUQ50" s="1520"/>
      <c r="WUR50" s="2681"/>
      <c r="WUS50" s="1520"/>
      <c r="WUT50" s="2681"/>
      <c r="WUU50" s="1520"/>
      <c r="WUV50" s="2681"/>
      <c r="WUW50" s="1520"/>
      <c r="WUX50" s="2681"/>
      <c r="WUY50" s="1520"/>
      <c r="WUZ50" s="2681"/>
      <c r="WVA50" s="1520"/>
      <c r="WVB50" s="2681"/>
      <c r="WVC50" s="1520"/>
      <c r="WVD50" s="2681"/>
      <c r="WVE50" s="1520"/>
      <c r="WVF50" s="2681"/>
      <c r="WVG50" s="1520"/>
      <c r="WVH50" s="2681"/>
      <c r="WVI50" s="1520"/>
      <c r="WVJ50" s="2681"/>
      <c r="WVK50" s="1520"/>
      <c r="WVL50" s="2681"/>
      <c r="WVM50" s="1520"/>
      <c r="WVN50" s="2681"/>
      <c r="WVO50" s="1520"/>
      <c r="WVP50" s="2681"/>
      <c r="WVQ50" s="1520"/>
      <c r="WVR50" s="2681"/>
      <c r="WVS50" s="1520"/>
      <c r="WVT50" s="2681"/>
      <c r="WVU50" s="1520"/>
      <c r="WVV50" s="2681"/>
      <c r="WVW50" s="1520"/>
      <c r="WVX50" s="2681"/>
      <c r="WVY50" s="1520"/>
      <c r="WVZ50" s="2681"/>
      <c r="WWA50" s="1520"/>
      <c r="WWB50" s="2681"/>
      <c r="WWC50" s="1520"/>
      <c r="WWD50" s="2681"/>
      <c r="WWE50" s="1520"/>
      <c r="WWF50" s="2681"/>
      <c r="WWG50" s="1520"/>
      <c r="WWH50" s="2681"/>
      <c r="WWI50" s="1520"/>
      <c r="WWJ50" s="2681"/>
      <c r="WWK50" s="1520"/>
      <c r="WWL50" s="2681"/>
      <c r="WWM50" s="1520"/>
      <c r="WWN50" s="2681"/>
      <c r="WWO50" s="1520"/>
      <c r="WWP50" s="2681"/>
      <c r="WWQ50" s="1520"/>
      <c r="WWR50" s="2681"/>
      <c r="WWS50" s="1520"/>
      <c r="WWT50" s="2681"/>
      <c r="WWU50" s="1520"/>
      <c r="WWV50" s="2681"/>
      <c r="WWW50" s="1520"/>
      <c r="WWX50" s="2681"/>
      <c r="WWY50" s="1520"/>
      <c r="WWZ50" s="2681"/>
      <c r="WXA50" s="1520"/>
      <c r="WXB50" s="2681"/>
      <c r="WXC50" s="1520"/>
      <c r="WXD50" s="2681"/>
      <c r="WXE50" s="1520"/>
      <c r="WXF50" s="2681"/>
      <c r="WXG50" s="1520"/>
      <c r="WXH50" s="2681"/>
      <c r="WXI50" s="1520"/>
      <c r="WXJ50" s="2681"/>
      <c r="WXK50" s="1520"/>
      <c r="WXL50" s="2681"/>
      <c r="WXM50" s="1520"/>
      <c r="WXN50" s="2681"/>
      <c r="WXO50" s="1520"/>
      <c r="WXP50" s="2681"/>
      <c r="WXQ50" s="1520"/>
      <c r="WXR50" s="2681"/>
      <c r="WXS50" s="1520"/>
      <c r="WXT50" s="2681"/>
      <c r="WXU50" s="1520"/>
      <c r="WXV50" s="2681"/>
      <c r="WXW50" s="1520"/>
      <c r="WXX50" s="2681"/>
      <c r="WXY50" s="1520"/>
      <c r="WXZ50" s="2681"/>
      <c r="WYA50" s="1520"/>
      <c r="WYB50" s="2681"/>
      <c r="WYC50" s="1520"/>
      <c r="WYD50" s="2681"/>
      <c r="WYE50" s="1520"/>
      <c r="WYF50" s="2681"/>
      <c r="WYG50" s="1520"/>
      <c r="WYH50" s="2681"/>
      <c r="WYI50" s="1520"/>
      <c r="WYJ50" s="2681"/>
      <c r="WYK50" s="1520"/>
      <c r="WYL50" s="2681"/>
      <c r="WYM50" s="1520"/>
      <c r="WYN50" s="2681"/>
      <c r="WYO50" s="1520"/>
      <c r="WYP50" s="2681"/>
      <c r="WYQ50" s="1520"/>
      <c r="WYR50" s="2681"/>
      <c r="WYS50" s="1520"/>
      <c r="WYT50" s="2681"/>
      <c r="WYU50" s="1520"/>
      <c r="WYV50" s="2681"/>
      <c r="WYW50" s="1520"/>
      <c r="WYX50" s="2681"/>
      <c r="WYY50" s="1520"/>
      <c r="WYZ50" s="2681"/>
      <c r="WZA50" s="1520"/>
      <c r="WZB50" s="2681"/>
      <c r="WZC50" s="1520"/>
      <c r="WZD50" s="2681"/>
      <c r="WZE50" s="1520"/>
      <c r="WZF50" s="2681"/>
      <c r="WZG50" s="1520"/>
      <c r="WZH50" s="2681"/>
      <c r="WZI50" s="1520"/>
      <c r="WZJ50" s="2681"/>
      <c r="WZK50" s="1520"/>
      <c r="WZL50" s="2681"/>
      <c r="WZM50" s="1520"/>
      <c r="WZN50" s="2681"/>
      <c r="WZO50" s="1520"/>
      <c r="WZP50" s="2681"/>
      <c r="WZQ50" s="1520"/>
      <c r="WZR50" s="2681"/>
      <c r="WZS50" s="1520"/>
      <c r="WZT50" s="2681"/>
      <c r="WZU50" s="1520"/>
      <c r="WZV50" s="2681"/>
      <c r="WZW50" s="1520"/>
      <c r="WZX50" s="2681"/>
      <c r="WZY50" s="1520"/>
      <c r="WZZ50" s="2681"/>
      <c r="XAA50" s="1520"/>
      <c r="XAB50" s="2681"/>
      <c r="XAC50" s="1520"/>
      <c r="XAD50" s="2681"/>
      <c r="XAE50" s="1520"/>
      <c r="XAF50" s="2681"/>
      <c r="XAG50" s="1520"/>
      <c r="XAH50" s="2681"/>
      <c r="XAI50" s="1520"/>
      <c r="XAJ50" s="2681"/>
      <c r="XAK50" s="1520"/>
      <c r="XAL50" s="2681"/>
      <c r="XAM50" s="1520"/>
      <c r="XAN50" s="2681"/>
      <c r="XAO50" s="1520"/>
      <c r="XAP50" s="2681"/>
      <c r="XAQ50" s="1520"/>
      <c r="XAR50" s="2681"/>
      <c r="XAS50" s="1520"/>
      <c r="XAT50" s="2681"/>
      <c r="XAU50" s="1520"/>
      <c r="XAV50" s="2681"/>
      <c r="XAW50" s="1520"/>
      <c r="XAX50" s="2681"/>
      <c r="XAY50" s="1520"/>
      <c r="XAZ50" s="2681"/>
      <c r="XBA50" s="1520"/>
      <c r="XBB50" s="2681"/>
      <c r="XBC50" s="1520"/>
      <c r="XBD50" s="2681"/>
      <c r="XBE50" s="1520"/>
      <c r="XBF50" s="2681"/>
      <c r="XBG50" s="1520"/>
      <c r="XBH50" s="2681"/>
      <c r="XBI50" s="1520"/>
      <c r="XBJ50" s="2681"/>
      <c r="XBK50" s="1520"/>
      <c r="XBL50" s="2681"/>
      <c r="XBM50" s="1520"/>
      <c r="XBN50" s="2681"/>
      <c r="XBO50" s="1520"/>
      <c r="XBP50" s="2681"/>
      <c r="XBQ50" s="1520"/>
      <c r="XBR50" s="2681"/>
      <c r="XBS50" s="1520"/>
      <c r="XBT50" s="2681"/>
      <c r="XBU50" s="1520"/>
      <c r="XBV50" s="2681"/>
      <c r="XBW50" s="1520"/>
      <c r="XBX50" s="2681"/>
      <c r="XBY50" s="1520"/>
      <c r="XBZ50" s="2681"/>
      <c r="XCA50" s="1520"/>
      <c r="XCB50" s="2681"/>
      <c r="XCC50" s="1520"/>
      <c r="XCD50" s="2681"/>
      <c r="XCE50" s="1520"/>
      <c r="XCF50" s="2681"/>
      <c r="XCG50" s="1520"/>
      <c r="XCH50" s="2681"/>
      <c r="XCI50" s="1520"/>
      <c r="XCJ50" s="2681"/>
      <c r="XCK50" s="1520"/>
      <c r="XCL50" s="2681"/>
      <c r="XCM50" s="1520"/>
      <c r="XCN50" s="2681"/>
      <c r="XCO50" s="1520"/>
      <c r="XCP50" s="2681"/>
      <c r="XCQ50" s="1520"/>
      <c r="XCR50" s="2681"/>
      <c r="XCS50" s="1520"/>
      <c r="XCT50" s="2681"/>
      <c r="XCU50" s="1520"/>
      <c r="XCV50" s="2681"/>
      <c r="XCW50" s="1520"/>
      <c r="XCX50" s="2681"/>
      <c r="XCY50" s="1520"/>
      <c r="XCZ50" s="2681"/>
      <c r="XDA50" s="1520"/>
      <c r="XDB50" s="2681"/>
      <c r="XDC50" s="1520"/>
      <c r="XDD50" s="2681"/>
      <c r="XDE50" s="1520"/>
      <c r="XDF50" s="2681"/>
      <c r="XDG50" s="1520"/>
      <c r="XDH50" s="2681"/>
      <c r="XDI50" s="1520"/>
      <c r="XDJ50" s="2681"/>
      <c r="XDK50" s="1520"/>
      <c r="XDL50" s="2681"/>
      <c r="XDM50" s="1520"/>
      <c r="XDN50" s="2681"/>
      <c r="XDO50" s="1520"/>
      <c r="XDP50" s="2681"/>
      <c r="XDQ50" s="1520"/>
      <c r="XDR50" s="2681"/>
      <c r="XDS50" s="1520"/>
      <c r="XDT50" s="2681"/>
      <c r="XDU50" s="1520"/>
      <c r="XDV50" s="2681"/>
      <c r="XDW50" s="1520"/>
      <c r="XDX50" s="2681"/>
      <c r="XDY50" s="1520"/>
      <c r="XDZ50" s="2681"/>
      <c r="XEA50" s="1520"/>
      <c r="XEB50" s="2681"/>
      <c r="XEC50" s="1520"/>
      <c r="XED50" s="2681"/>
      <c r="XEE50" s="1520"/>
      <c r="XEF50" s="2681"/>
      <c r="XEG50" s="1520"/>
      <c r="XEH50" s="2681"/>
      <c r="XEI50" s="1520"/>
      <c r="XEJ50" s="2681"/>
      <c r="XEK50" s="1520"/>
      <c r="XEL50" s="2681"/>
      <c r="XEM50" s="1520"/>
      <c r="XEN50" s="2681"/>
      <c r="XEO50" s="1520"/>
      <c r="XEP50" s="2681"/>
      <c r="XEQ50" s="1520"/>
      <c r="XER50" s="2681"/>
      <c r="XES50" s="1520"/>
      <c r="XET50" s="2681"/>
      <c r="XEU50" s="1520"/>
      <c r="XEV50" s="2681"/>
      <c r="XEW50" s="1520"/>
      <c r="XEX50" s="2681"/>
      <c r="XEY50" s="1520"/>
      <c r="XEZ50" s="2681"/>
    </row>
    <row r="51" spans="1:16380" ht="17.25" customHeight="1">
      <c r="A51" s="2894" t="s">
        <v>131</v>
      </c>
      <c r="B51" s="2894"/>
      <c r="C51" s="2894"/>
      <c r="D51" s="2894"/>
      <c r="E51" s="2894"/>
      <c r="F51" s="2894"/>
    </row>
    <row r="52" spans="1:16380" s="2771" customFormat="1" ht="17.25" customHeight="1"/>
    <row r="53" spans="1:16380" ht="17.25" customHeight="1">
      <c r="D53" s="2786"/>
      <c r="E53" s="2786"/>
      <c r="F53" s="2786"/>
    </row>
    <row r="61" spans="1:16380" ht="5.0999999999999996" customHeight="1">
      <c r="A61" s="2670"/>
      <c r="B61" s="2670"/>
    </row>
    <row r="62" spans="1:16380" ht="5.0999999999999996" customHeight="1">
      <c r="A62" s="2670"/>
      <c r="B62" s="2670"/>
    </row>
  </sheetData>
  <mergeCells count="2">
    <mergeCell ref="B6:F6"/>
    <mergeCell ref="A51:F51"/>
  </mergeCells>
  <printOptions horizontalCentered="1"/>
  <pageMargins left="0.59055118110236227" right="0.59055118110236227" top="0.59055118110236227" bottom="0.59055118110236227" header="0.59055118110236227" footer="0.59055118110236227"/>
  <pageSetup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P77"/>
  <sheetViews>
    <sheetView showGridLines="0" view="pageBreakPreview" topLeftCell="A3" zoomScaleNormal="100" zoomScaleSheetLayoutView="100" workbookViewId="0">
      <selection activeCell="H19" sqref="H19:H38"/>
    </sheetView>
  </sheetViews>
  <sheetFormatPr baseColWidth="10" defaultColWidth="12.5703125" defaultRowHeight="29.25" customHeight="1"/>
  <cols>
    <col min="1" max="1" width="5.85546875" style="725" customWidth="1"/>
    <col min="2" max="2" width="21.7109375" customWidth="1"/>
    <col min="3" max="8" width="12.5703125" style="725" customWidth="1"/>
    <col min="9" max="9" width="12.5703125" style="725"/>
    <col min="10" max="14" width="0" style="725" hidden="1" customWidth="1"/>
    <col min="15" max="15" width="14.85546875" style="725" hidden="1" customWidth="1"/>
    <col min="16" max="16384" width="12.5703125" style="725"/>
  </cols>
  <sheetData>
    <row r="1" spans="1:15" s="1105" customFormat="1" ht="30" customHeight="1">
      <c r="E1" s="2308"/>
      <c r="F1" s="2308"/>
      <c r="G1" s="2308"/>
      <c r="H1" s="2502" t="s">
        <v>1457</v>
      </c>
      <c r="N1" s="1100"/>
    </row>
    <row r="2" spans="1:15" s="1105" customFormat="1" ht="5.0999999999999996" customHeight="1">
      <c r="A2" s="1106"/>
      <c r="B2" s="1107"/>
      <c r="C2" s="1107"/>
      <c r="D2" s="1107"/>
      <c r="E2" s="1107"/>
      <c r="F2" s="1107"/>
      <c r="G2" s="1107"/>
      <c r="H2" s="1107"/>
      <c r="J2" s="1107"/>
      <c r="K2" s="1107"/>
      <c r="L2" s="1107"/>
    </row>
    <row r="3" spans="1:15" s="1105" customFormat="1" ht="5.0999999999999996" customHeight="1">
      <c r="A3" s="1108"/>
    </row>
    <row r="4" spans="1:15" s="1120" customFormat="1" ht="12" customHeight="1">
      <c r="A4" s="2348" t="s">
        <v>1238</v>
      </c>
      <c r="B4" s="1119"/>
      <c r="C4" s="1119"/>
      <c r="D4" s="1119"/>
      <c r="E4" s="1119"/>
      <c r="F4" s="1119"/>
      <c r="I4" s="1105"/>
    </row>
    <row r="5" spans="1:15" s="1120" customFormat="1" ht="6.75" customHeight="1">
      <c r="A5" s="1121"/>
    </row>
    <row r="6" spans="1:15" ht="12" customHeight="1">
      <c r="A6" s="726"/>
      <c r="H6" s="727" t="s">
        <v>484</v>
      </c>
    </row>
    <row r="7" spans="1:15" ht="5.0999999999999996" customHeight="1">
      <c r="A7" s="778"/>
      <c r="B7" s="778"/>
      <c r="C7" s="778"/>
      <c r="D7" s="778"/>
      <c r="E7" s="778"/>
      <c r="F7" s="778"/>
      <c r="G7" s="778"/>
      <c r="H7" s="778"/>
    </row>
    <row r="8" spans="1:15" ht="5.0999999999999996" customHeight="1">
      <c r="A8" s="730"/>
      <c r="B8" s="730"/>
      <c r="C8" s="730"/>
      <c r="D8" s="730"/>
      <c r="E8" s="730"/>
      <c r="F8" s="730"/>
      <c r="G8" s="730"/>
      <c r="H8" s="730"/>
    </row>
    <row r="9" spans="1:15" ht="11.25" customHeight="1">
      <c r="A9" s="732"/>
      <c r="B9" s="732"/>
      <c r="C9" s="2896" t="s">
        <v>97</v>
      </c>
      <c r="D9" s="2896"/>
      <c r="E9" s="2896"/>
      <c r="F9" s="2896"/>
      <c r="G9" s="2896"/>
      <c r="H9" s="2896"/>
      <c r="J9" s="725" t="s">
        <v>96</v>
      </c>
    </row>
    <row r="10" spans="1:15" ht="12" customHeight="1">
      <c r="A10" s="732"/>
      <c r="B10" s="732"/>
      <c r="C10" s="780"/>
      <c r="D10" s="2897" t="s">
        <v>461</v>
      </c>
      <c r="E10" s="2897"/>
      <c r="F10" s="2897"/>
      <c r="G10" s="2897"/>
      <c r="H10" s="2897"/>
    </row>
    <row r="11" spans="1:15" ht="21.75" customHeight="1">
      <c r="A11" s="732"/>
      <c r="B11" s="732"/>
      <c r="C11" s="780"/>
      <c r="D11" s="735" t="s">
        <v>95</v>
      </c>
      <c r="E11" s="735" t="s">
        <v>94</v>
      </c>
      <c r="F11" s="780"/>
      <c r="G11" s="780"/>
      <c r="H11" s="2895" t="s">
        <v>133</v>
      </c>
    </row>
    <row r="12" spans="1:15" ht="12" customHeight="1">
      <c r="A12" s="732"/>
      <c r="B12" s="732"/>
      <c r="C12" s="780"/>
      <c r="D12" s="735" t="s">
        <v>93</v>
      </c>
      <c r="E12" s="735" t="s">
        <v>92</v>
      </c>
      <c r="F12" s="780"/>
      <c r="G12" s="780"/>
      <c r="H12" s="2895"/>
    </row>
    <row r="13" spans="1:15" ht="12" customHeight="1">
      <c r="A13" s="732" t="s">
        <v>171</v>
      </c>
      <c r="B13" s="732" t="s">
        <v>822</v>
      </c>
      <c r="C13" s="735" t="s">
        <v>348</v>
      </c>
      <c r="D13" s="735" t="s">
        <v>91</v>
      </c>
      <c r="E13" s="735" t="s">
        <v>90</v>
      </c>
      <c r="F13" s="2485" t="s">
        <v>89</v>
      </c>
      <c r="G13" s="2485" t="s">
        <v>88</v>
      </c>
      <c r="H13" s="2895"/>
      <c r="J13" s="746" t="s">
        <v>348</v>
      </c>
      <c r="K13" s="746" t="s">
        <v>319</v>
      </c>
      <c r="L13" s="746" t="s">
        <v>320</v>
      </c>
      <c r="M13" s="746" t="s">
        <v>89</v>
      </c>
      <c r="N13" s="746" t="s">
        <v>88</v>
      </c>
      <c r="O13" s="746" t="s">
        <v>321</v>
      </c>
    </row>
    <row r="14" spans="1:15" ht="5.0999999999999996" customHeight="1">
      <c r="A14" s="781" t="s">
        <v>1455</v>
      </c>
      <c r="B14" s="781"/>
      <c r="C14" s="781"/>
      <c r="D14" s="782"/>
      <c r="E14" s="782"/>
      <c r="F14" s="782"/>
      <c r="G14" s="782"/>
      <c r="H14" s="782"/>
    </row>
    <row r="15" spans="1:15" ht="5.0999999999999996" customHeight="1">
      <c r="A15" s="783"/>
      <c r="B15" s="783"/>
      <c r="C15" s="783"/>
      <c r="D15" s="784"/>
      <c r="E15" s="784"/>
      <c r="F15" s="784"/>
      <c r="G15" s="784"/>
      <c r="H15" s="784"/>
    </row>
    <row r="16" spans="1:15" s="750" customFormat="1" ht="17.25" hidden="1" customHeight="1">
      <c r="A16" s="785">
        <v>2004</v>
      </c>
      <c r="B16" s="785"/>
      <c r="C16" s="786">
        <f t="shared" ref="C16:H16" si="0">SUM(C17:C18)</f>
        <v>2145.8000000000002</v>
      </c>
      <c r="D16" s="786">
        <f t="shared" si="0"/>
        <v>48.5</v>
      </c>
      <c r="E16" s="786">
        <f t="shared" si="0"/>
        <v>485.1</v>
      </c>
      <c r="F16" s="786">
        <f t="shared" si="0"/>
        <v>31.2</v>
      </c>
      <c r="G16" s="786">
        <f t="shared" si="0"/>
        <v>702.8</v>
      </c>
      <c r="H16" s="786">
        <f t="shared" si="0"/>
        <v>860.4</v>
      </c>
      <c r="J16" s="752">
        <f t="shared" ref="J16:O16" si="1">C16/$C$16*100</f>
        <v>100</v>
      </c>
      <c r="K16" s="752">
        <f t="shared" si="1"/>
        <v>2.2602292851151082</v>
      </c>
      <c r="L16" s="752">
        <f t="shared" si="1"/>
        <v>22.60695311771833</v>
      </c>
      <c r="M16" s="752">
        <f t="shared" si="1"/>
        <v>1.4540031689812656</v>
      </c>
      <c r="N16" s="752">
        <f t="shared" si="1"/>
        <v>32.752353434616452</v>
      </c>
      <c r="O16" s="752">
        <f t="shared" si="1"/>
        <v>40.096933544598748</v>
      </c>
    </row>
    <row r="17" spans="1:15" ht="17.25" hidden="1" customHeight="1">
      <c r="B17" s="1320" t="s">
        <v>322</v>
      </c>
      <c r="C17" s="729">
        <v>1222.7</v>
      </c>
      <c r="D17" s="729">
        <v>9.1</v>
      </c>
      <c r="E17" s="729">
        <v>432.6</v>
      </c>
      <c r="F17" s="729">
        <v>29.2</v>
      </c>
      <c r="G17" s="729">
        <v>481.9</v>
      </c>
      <c r="H17" s="729">
        <v>253.5</v>
      </c>
      <c r="J17" s="757">
        <f t="shared" ref="J17:O17" si="2">C17/$C$17*100</f>
        <v>100</v>
      </c>
      <c r="K17" s="757">
        <f t="shared" si="2"/>
        <v>0.74425451868814907</v>
      </c>
      <c r="L17" s="757">
        <f t="shared" si="2"/>
        <v>35.380714811482783</v>
      </c>
      <c r="M17" s="757">
        <f t="shared" si="2"/>
        <v>2.3881573566696654</v>
      </c>
      <c r="N17" s="757">
        <f t="shared" si="2"/>
        <v>39.412775006133963</v>
      </c>
      <c r="O17" s="757">
        <f t="shared" si="2"/>
        <v>20.732804449169869</v>
      </c>
    </row>
    <row r="18" spans="1:15" ht="17.25" hidden="1" customHeight="1">
      <c r="B18" s="1320" t="s">
        <v>323</v>
      </c>
      <c r="C18" s="729">
        <v>923.1</v>
      </c>
      <c r="D18" s="729">
        <v>39.4</v>
      </c>
      <c r="E18" s="729">
        <v>52.5</v>
      </c>
      <c r="F18" s="729">
        <v>2</v>
      </c>
      <c r="G18" s="729">
        <v>220.9</v>
      </c>
      <c r="H18" s="729">
        <v>606.9</v>
      </c>
      <c r="J18" s="757">
        <f t="shared" ref="J18:O18" si="3">C18/$C$18*100</f>
        <v>100</v>
      </c>
      <c r="K18" s="757">
        <f t="shared" si="3"/>
        <v>4.2682266276676417</v>
      </c>
      <c r="L18" s="757">
        <f t="shared" si="3"/>
        <v>5.6873578160545986</v>
      </c>
      <c r="M18" s="757">
        <f t="shared" si="3"/>
        <v>0.21666125013541326</v>
      </c>
      <c r="N18" s="757">
        <f t="shared" si="3"/>
        <v>23.930235077456395</v>
      </c>
      <c r="O18" s="757">
        <f t="shared" si="3"/>
        <v>65.745856353591165</v>
      </c>
    </row>
    <row r="19" spans="1:15" s="750" customFormat="1" ht="12.75" customHeight="1">
      <c r="A19" s="785">
        <v>2005</v>
      </c>
      <c r="B19" s="1321"/>
      <c r="C19" s="786">
        <f t="shared" ref="C19:H19" si="4">SUM(C20:C22)</f>
        <v>3036</v>
      </c>
      <c r="D19" s="786">
        <f t="shared" si="4"/>
        <v>117.2</v>
      </c>
      <c r="E19" s="786">
        <f t="shared" si="4"/>
        <v>1074.7999999999997</v>
      </c>
      <c r="F19" s="786">
        <f t="shared" si="4"/>
        <v>213.20000000000002</v>
      </c>
      <c r="G19" s="786">
        <f t="shared" si="4"/>
        <v>893.40000000000009</v>
      </c>
      <c r="H19" s="786">
        <f t="shared" si="4"/>
        <v>658</v>
      </c>
      <c r="J19" s="752">
        <f t="shared" ref="J19:O19" si="5">C19/$C$19*100</f>
        <v>100</v>
      </c>
      <c r="K19" s="752">
        <f t="shared" si="5"/>
        <v>3.86034255599473</v>
      </c>
      <c r="L19" s="752">
        <f t="shared" si="5"/>
        <v>35.401844532279306</v>
      </c>
      <c r="M19" s="752">
        <f t="shared" si="5"/>
        <v>7.0223978919631103</v>
      </c>
      <c r="N19" s="752">
        <f t="shared" si="5"/>
        <v>29.426877470355734</v>
      </c>
      <c r="O19" s="752">
        <f t="shared" si="5"/>
        <v>21.673254281949934</v>
      </c>
    </row>
    <row r="20" spans="1:15" ht="12.75" customHeight="1">
      <c r="B20" s="1320" t="s">
        <v>326</v>
      </c>
      <c r="C20" s="729">
        <v>2124.8000000000002</v>
      </c>
      <c r="D20" s="729">
        <v>18.7</v>
      </c>
      <c r="E20" s="729">
        <v>1026.0999999999999</v>
      </c>
      <c r="F20" s="729">
        <v>201</v>
      </c>
      <c r="G20" s="729">
        <v>603.4</v>
      </c>
      <c r="H20" s="729">
        <v>265.3</v>
      </c>
      <c r="J20" s="757">
        <f t="shared" ref="J20:O20" si="6">C20/$C$20*100</f>
        <v>100</v>
      </c>
      <c r="K20" s="757">
        <f t="shared" si="6"/>
        <v>0.88008283132530107</v>
      </c>
      <c r="L20" s="757">
        <f t="shared" si="6"/>
        <v>48.291603915662641</v>
      </c>
      <c r="M20" s="757">
        <f t="shared" si="6"/>
        <v>9.4597138554216862</v>
      </c>
      <c r="N20" s="757">
        <f t="shared" si="6"/>
        <v>28.397966867469876</v>
      </c>
      <c r="O20" s="757">
        <f t="shared" si="6"/>
        <v>12.485881024096384</v>
      </c>
    </row>
    <row r="21" spans="1:15" ht="12.75" customHeight="1">
      <c r="B21" s="1320" t="s">
        <v>324</v>
      </c>
      <c r="C21" s="729">
        <v>207</v>
      </c>
      <c r="D21" s="729">
        <v>25</v>
      </c>
      <c r="E21" s="729">
        <v>3.1</v>
      </c>
      <c r="F21" s="729">
        <v>8.9</v>
      </c>
      <c r="G21" s="729">
        <v>117.7</v>
      </c>
      <c r="H21" s="729">
        <v>52.3</v>
      </c>
      <c r="J21" s="757">
        <f t="shared" ref="J21:O21" si="7">C21/$C$21*100</f>
        <v>100</v>
      </c>
      <c r="K21" s="757">
        <f t="shared" si="7"/>
        <v>12.077294685990339</v>
      </c>
      <c r="L21" s="757">
        <f t="shared" si="7"/>
        <v>1.4975845410628019</v>
      </c>
      <c r="M21" s="757">
        <f t="shared" si="7"/>
        <v>4.2995169082125608</v>
      </c>
      <c r="N21" s="757">
        <f t="shared" si="7"/>
        <v>56.859903381642518</v>
      </c>
      <c r="O21" s="757">
        <f t="shared" si="7"/>
        <v>25.265700483091784</v>
      </c>
    </row>
    <row r="22" spans="1:15" ht="12.75" customHeight="1">
      <c r="B22" s="1320" t="s">
        <v>325</v>
      </c>
      <c r="C22" s="729">
        <v>704.2</v>
      </c>
      <c r="D22" s="729">
        <v>73.5</v>
      </c>
      <c r="E22" s="729">
        <v>45.6</v>
      </c>
      <c r="F22" s="729">
        <v>3.3</v>
      </c>
      <c r="G22" s="729">
        <v>172.3</v>
      </c>
      <c r="H22" s="729">
        <v>340.4</v>
      </c>
      <c r="J22" s="757">
        <f t="shared" ref="J22:O22" si="8">C22/$C$22*100</f>
        <v>100</v>
      </c>
      <c r="K22" s="757">
        <f t="shared" si="8"/>
        <v>10.437375745526838</v>
      </c>
      <c r="L22" s="757">
        <f t="shared" si="8"/>
        <v>6.4754331155921605</v>
      </c>
      <c r="M22" s="757">
        <f t="shared" si="8"/>
        <v>0.4686168702073274</v>
      </c>
      <c r="N22" s="757">
        <f t="shared" si="8"/>
        <v>24.467480829309853</v>
      </c>
      <c r="O22" s="757">
        <f t="shared" si="8"/>
        <v>48.338540187446746</v>
      </c>
    </row>
    <row r="23" spans="1:15" s="750" customFormat="1" ht="12.75" customHeight="1">
      <c r="A23" s="785">
        <v>2006</v>
      </c>
      <c r="B23" s="1320" t="s">
        <v>533</v>
      </c>
      <c r="C23" s="786">
        <v>95.1</v>
      </c>
      <c r="D23" s="786">
        <v>15.2</v>
      </c>
      <c r="E23" s="786">
        <v>24.6</v>
      </c>
      <c r="F23" s="786" t="s">
        <v>396</v>
      </c>
      <c r="G23" s="786" t="s">
        <v>396</v>
      </c>
      <c r="H23" s="786">
        <v>40</v>
      </c>
      <c r="J23" s="752"/>
      <c r="K23" s="752"/>
      <c r="L23" s="752"/>
      <c r="M23" s="752"/>
      <c r="N23" s="752"/>
      <c r="O23" s="752"/>
    </row>
    <row r="24" spans="1:15" s="750" customFormat="1" ht="12.75" customHeight="1">
      <c r="A24" s="785">
        <v>2007</v>
      </c>
      <c r="B24" s="1320" t="s">
        <v>87</v>
      </c>
      <c r="C24" s="786">
        <v>1155.4000000000001</v>
      </c>
      <c r="D24" s="786">
        <v>12.8</v>
      </c>
      <c r="E24" s="786">
        <v>364.4</v>
      </c>
      <c r="F24" s="786">
        <v>168.5</v>
      </c>
      <c r="G24" s="786">
        <v>559.5</v>
      </c>
      <c r="H24" s="786">
        <v>32.6</v>
      </c>
      <c r="J24" s="752"/>
      <c r="K24" s="752"/>
      <c r="L24" s="752"/>
      <c r="M24" s="752"/>
      <c r="N24" s="752"/>
      <c r="O24" s="752"/>
    </row>
    <row r="25" spans="1:15" ht="12.75" customHeight="1">
      <c r="B25" s="1320" t="s">
        <v>86</v>
      </c>
      <c r="C25" s="786"/>
      <c r="D25" s="786"/>
      <c r="E25" s="786"/>
      <c r="F25" s="786"/>
      <c r="G25" s="786"/>
      <c r="H25" s="786"/>
      <c r="J25" s="757"/>
    </row>
    <row r="26" spans="1:15" s="750" customFormat="1" ht="12.75" customHeight="1">
      <c r="A26" s="785">
        <v>2008</v>
      </c>
      <c r="B26" s="1321"/>
      <c r="C26" s="786">
        <f t="shared" ref="C26:H26" si="9">SUM(C27:C30)</f>
        <v>9759.2999999999993</v>
      </c>
      <c r="D26" s="786">
        <f t="shared" si="9"/>
        <v>137.70000000000002</v>
      </c>
      <c r="E26" s="786">
        <f t="shared" si="9"/>
        <v>4983.8</v>
      </c>
      <c r="F26" s="786">
        <f t="shared" si="9"/>
        <v>372.90000000000003</v>
      </c>
      <c r="G26" s="786">
        <f t="shared" si="9"/>
        <v>3605.7999999999997</v>
      </c>
      <c r="H26" s="786">
        <f t="shared" si="9"/>
        <v>525.4</v>
      </c>
      <c r="J26" s="752"/>
      <c r="K26" s="752"/>
      <c r="L26" s="752"/>
      <c r="M26" s="752"/>
      <c r="N26" s="752"/>
      <c r="O26" s="752"/>
    </row>
    <row r="27" spans="1:15" ht="12.75" customHeight="1">
      <c r="B27" s="1320" t="s">
        <v>85</v>
      </c>
      <c r="C27" s="729">
        <v>37.799999999999997</v>
      </c>
      <c r="D27" s="729">
        <v>1.6</v>
      </c>
      <c r="E27" s="729">
        <v>16.8</v>
      </c>
      <c r="F27" s="729">
        <v>4.9000000000000004</v>
      </c>
      <c r="G27" s="729">
        <v>7.1</v>
      </c>
      <c r="H27" s="729">
        <v>4</v>
      </c>
      <c r="J27" s="757"/>
    </row>
    <row r="28" spans="1:15" ht="12.75" customHeight="1">
      <c r="B28" s="1320" t="s">
        <v>84</v>
      </c>
      <c r="C28" s="729">
        <v>2096.6999999999998</v>
      </c>
      <c r="D28" s="729">
        <v>30.9</v>
      </c>
      <c r="E28" s="729">
        <v>1121.5</v>
      </c>
      <c r="F28" s="729">
        <v>59.6</v>
      </c>
      <c r="G28" s="729">
        <v>868.4</v>
      </c>
      <c r="H28" s="729">
        <v>9.8000000000000007</v>
      </c>
      <c r="J28" s="757"/>
    </row>
    <row r="29" spans="1:15" ht="12.75" customHeight="1">
      <c r="B29" s="1320" t="s">
        <v>83</v>
      </c>
      <c r="C29" s="729">
        <v>7325.3</v>
      </c>
      <c r="D29" s="729">
        <v>95.9</v>
      </c>
      <c r="E29" s="729">
        <v>3764.7</v>
      </c>
      <c r="F29" s="729">
        <v>304.8</v>
      </c>
      <c r="G29" s="729">
        <v>2540.1999999999998</v>
      </c>
      <c r="H29" s="729">
        <v>501.9</v>
      </c>
      <c r="J29" s="757"/>
    </row>
    <row r="30" spans="1:15" ht="12.75" customHeight="1">
      <c r="B30" s="1320" t="s">
        <v>82</v>
      </c>
      <c r="C30" s="729">
        <v>299.5</v>
      </c>
      <c r="D30" s="729">
        <v>9.3000000000000007</v>
      </c>
      <c r="E30" s="729">
        <v>80.8</v>
      </c>
      <c r="F30" s="729">
        <v>3.6</v>
      </c>
      <c r="G30" s="729">
        <v>190.1</v>
      </c>
      <c r="H30" s="729">
        <v>9.6999999999999993</v>
      </c>
      <c r="J30" s="757"/>
    </row>
    <row r="31" spans="1:15" ht="12.75" customHeight="1">
      <c r="A31" s="785">
        <v>2012</v>
      </c>
      <c r="B31" s="1323" t="s">
        <v>821</v>
      </c>
      <c r="C31" s="786">
        <v>6966.9</v>
      </c>
      <c r="D31" s="786">
        <v>70.599999999999994</v>
      </c>
      <c r="E31" s="786">
        <v>3546.6</v>
      </c>
      <c r="F31" s="786">
        <v>295.8</v>
      </c>
      <c r="G31" s="786">
        <v>2469</v>
      </c>
      <c r="H31" s="786">
        <v>398</v>
      </c>
      <c r="J31" s="757"/>
    </row>
    <row r="32" spans="1:15" ht="12.75" customHeight="1">
      <c r="A32" s="785">
        <v>2016</v>
      </c>
      <c r="B32" s="1323" t="s">
        <v>1174</v>
      </c>
      <c r="C32" s="786">
        <v>2430.8112857029391</v>
      </c>
      <c r="D32" s="786">
        <v>24.1</v>
      </c>
      <c r="E32" s="786">
        <v>388.48619999999994</v>
      </c>
      <c r="F32" s="786">
        <v>70.099299999999999</v>
      </c>
      <c r="G32" s="786">
        <v>519.49950999999999</v>
      </c>
      <c r="H32" s="786">
        <v>81.934100000000001</v>
      </c>
      <c r="J32" s="757"/>
    </row>
    <row r="33" spans="1:16" ht="12.75" customHeight="1">
      <c r="A33" s="785">
        <v>2017</v>
      </c>
      <c r="B33" s="1322" t="s">
        <v>1194</v>
      </c>
      <c r="C33" s="786">
        <v>13184.5</v>
      </c>
      <c r="D33" s="786">
        <v>75.400000000000006</v>
      </c>
      <c r="E33" s="786">
        <v>6664.7</v>
      </c>
      <c r="F33" s="786">
        <v>457</v>
      </c>
      <c r="G33" s="786">
        <v>4292.8999999999996</v>
      </c>
      <c r="H33" s="786">
        <v>495</v>
      </c>
      <c r="J33" s="757"/>
    </row>
    <row r="34" spans="1:16" ht="12.75" customHeight="1">
      <c r="A34" s="785">
        <v>2018</v>
      </c>
      <c r="B34" s="725"/>
      <c r="C34" s="1321">
        <v>420.6</v>
      </c>
      <c r="D34" s="786">
        <v>11.5</v>
      </c>
      <c r="E34" s="786">
        <v>27</v>
      </c>
      <c r="F34" s="786">
        <v>2.4</v>
      </c>
      <c r="G34" s="786">
        <v>287.60000000000002</v>
      </c>
      <c r="H34" s="786">
        <v>0.1</v>
      </c>
      <c r="I34" s="786"/>
      <c r="J34" s="757"/>
    </row>
    <row r="35" spans="1:16" ht="24.75" customHeight="1">
      <c r="B35" s="2537" t="s">
        <v>1383</v>
      </c>
      <c r="C35" s="1322">
        <v>348.7</v>
      </c>
      <c r="D35" s="729">
        <v>11.5</v>
      </c>
      <c r="E35" s="729">
        <v>21.4</v>
      </c>
      <c r="F35" s="729">
        <v>2.4</v>
      </c>
      <c r="G35" s="729">
        <v>252.5</v>
      </c>
      <c r="H35" s="729">
        <v>0.1</v>
      </c>
      <c r="I35" s="786"/>
      <c r="J35" s="757"/>
    </row>
    <row r="36" spans="1:16" ht="12.75" customHeight="1">
      <c r="B36" s="1323" t="s">
        <v>1384</v>
      </c>
      <c r="C36" s="1322">
        <v>71.900000000000006</v>
      </c>
      <c r="D36" s="729" t="s">
        <v>396</v>
      </c>
      <c r="E36" s="729">
        <v>5.6</v>
      </c>
      <c r="F36" s="729">
        <v>0</v>
      </c>
      <c r="G36" s="729">
        <v>35.1</v>
      </c>
      <c r="H36" s="729" t="s">
        <v>396</v>
      </c>
      <c r="I36" s="786"/>
      <c r="J36" s="757"/>
    </row>
    <row r="37" spans="1:16" ht="12.75" customHeight="1">
      <c r="A37" s="785">
        <v>2019</v>
      </c>
      <c r="B37" s="725"/>
      <c r="C37" s="1321">
        <v>80</v>
      </c>
      <c r="D37" s="786" t="s">
        <v>396</v>
      </c>
      <c r="E37" s="786">
        <v>41.3</v>
      </c>
      <c r="F37" s="786">
        <v>15.7</v>
      </c>
      <c r="G37" s="786" t="s">
        <v>396</v>
      </c>
      <c r="H37" s="786">
        <v>0.8</v>
      </c>
      <c r="I37" s="786"/>
      <c r="J37" s="757"/>
    </row>
    <row r="38" spans="1:16" ht="12.75" customHeight="1">
      <c r="B38" s="1323" t="s">
        <v>1522</v>
      </c>
      <c r="C38" s="1322">
        <v>80</v>
      </c>
      <c r="D38" s="729" t="s">
        <v>396</v>
      </c>
      <c r="E38" s="729">
        <v>41.3</v>
      </c>
      <c r="F38" s="729">
        <v>15.7</v>
      </c>
      <c r="G38" s="729" t="s">
        <v>396</v>
      </c>
      <c r="H38" s="729">
        <v>0.8</v>
      </c>
      <c r="I38" s="786"/>
      <c r="J38" s="757"/>
    </row>
    <row r="39" spans="1:16" ht="5.25" customHeight="1">
      <c r="A39" s="728"/>
      <c r="B39" s="728"/>
      <c r="C39" s="729"/>
      <c r="D39" s="729"/>
      <c r="E39" s="729"/>
      <c r="F39" s="729"/>
      <c r="G39" s="729"/>
      <c r="H39" s="729"/>
      <c r="J39" s="757"/>
    </row>
    <row r="40" spans="1:16" ht="4.5" customHeight="1">
      <c r="A40" s="730"/>
      <c r="B40" s="730"/>
      <c r="C40" s="730"/>
      <c r="D40" s="730"/>
      <c r="E40" s="730"/>
      <c r="F40" s="730"/>
      <c r="G40" s="730"/>
      <c r="H40" s="730"/>
      <c r="L40" s="731"/>
      <c r="M40" s="731"/>
      <c r="P40" s="731"/>
    </row>
    <row r="41" spans="1:16" ht="10.5" customHeight="1">
      <c r="A41" s="732"/>
      <c r="B41" s="725"/>
      <c r="C41" s="732"/>
      <c r="D41" s="2896" t="s">
        <v>833</v>
      </c>
      <c r="E41" s="2896"/>
      <c r="F41" s="2896"/>
      <c r="G41" s="2896"/>
      <c r="H41" s="2896"/>
      <c r="L41" s="733"/>
      <c r="M41" s="733"/>
      <c r="P41" s="734"/>
    </row>
    <row r="42" spans="1:16" ht="12" customHeight="1">
      <c r="A42" s="732"/>
      <c r="B42" s="725"/>
      <c r="C42" s="732"/>
      <c r="D42" s="732"/>
      <c r="E42" s="779"/>
      <c r="F42" s="735" t="s">
        <v>458</v>
      </c>
      <c r="G42" s="732"/>
      <c r="H42" s="732"/>
      <c r="L42" s="736"/>
      <c r="M42" s="737"/>
      <c r="P42" s="737"/>
    </row>
    <row r="43" spans="1:16" ht="13.5" customHeight="1">
      <c r="A43" s="732" t="s">
        <v>171</v>
      </c>
      <c r="B43" s="732" t="s">
        <v>822</v>
      </c>
      <c r="C43" s="732"/>
      <c r="D43" s="735" t="s">
        <v>348</v>
      </c>
      <c r="E43" s="2895" t="s">
        <v>534</v>
      </c>
      <c r="F43" s="2895"/>
      <c r="G43" s="738"/>
      <c r="H43" s="739" t="s">
        <v>331</v>
      </c>
      <c r="L43" s="740"/>
      <c r="M43" s="737"/>
      <c r="P43" s="741"/>
    </row>
    <row r="44" spans="1:16" ht="4.5" customHeight="1">
      <c r="A44" s="781"/>
      <c r="B44" s="781"/>
      <c r="C44" s="742"/>
      <c r="D44" s="743"/>
      <c r="E44" s="742"/>
      <c r="F44" s="742"/>
      <c r="G44" s="742"/>
      <c r="H44" s="743"/>
      <c r="L44" s="744"/>
      <c r="M44" s="744"/>
      <c r="P44" s="736"/>
    </row>
    <row r="45" spans="1:16" ht="4.5" customHeight="1">
      <c r="A45" s="783"/>
      <c r="B45" s="783"/>
      <c r="C45" s="730"/>
      <c r="D45" s="745"/>
      <c r="E45" s="730"/>
      <c r="F45" s="730"/>
      <c r="G45" s="730"/>
      <c r="H45" s="730"/>
      <c r="L45" s="746"/>
    </row>
    <row r="46" spans="1:16" s="750" customFormat="1" ht="17.25" hidden="1" customHeight="1">
      <c r="A46" s="785">
        <v>2004</v>
      </c>
      <c r="B46" s="785"/>
      <c r="C46" s="747"/>
      <c r="D46" s="748">
        <f>SUM(D47:D48)</f>
        <v>87181</v>
      </c>
      <c r="E46" s="747"/>
      <c r="F46" s="748">
        <f>SUM(F47:F48)</f>
        <v>4474</v>
      </c>
      <c r="G46" s="735"/>
      <c r="H46" s="749">
        <f t="shared" ref="H46:H52" si="10">F46/D46*100</f>
        <v>5.1318521237425587</v>
      </c>
      <c r="L46" s="751"/>
      <c r="P46" s="752"/>
    </row>
    <row r="47" spans="1:16" ht="17.25" hidden="1" customHeight="1">
      <c r="B47" s="1320" t="s">
        <v>322</v>
      </c>
      <c r="C47" s="753"/>
      <c r="D47" s="754">
        <v>76821</v>
      </c>
      <c r="E47" s="753"/>
      <c r="F47" s="754">
        <v>4425</v>
      </c>
      <c r="G47" s="732"/>
      <c r="H47" s="755">
        <f t="shared" si="10"/>
        <v>5.7601437107041038</v>
      </c>
      <c r="L47" s="756"/>
      <c r="P47" s="757"/>
    </row>
    <row r="48" spans="1:16" s="759" customFormat="1" ht="17.25" hidden="1" customHeight="1">
      <c r="A48" s="725"/>
      <c r="B48" s="1320" t="s">
        <v>323</v>
      </c>
      <c r="C48" s="753"/>
      <c r="D48" s="754">
        <v>10360</v>
      </c>
      <c r="E48" s="753"/>
      <c r="F48" s="754">
        <v>49</v>
      </c>
      <c r="G48" s="758"/>
      <c r="H48" s="755">
        <f t="shared" si="10"/>
        <v>0.47297297297297303</v>
      </c>
      <c r="L48" s="756"/>
      <c r="P48" s="757"/>
    </row>
    <row r="49" spans="1:16" s="762" customFormat="1" ht="12" customHeight="1">
      <c r="A49" s="785">
        <v>2005</v>
      </c>
      <c r="B49" s="1321"/>
      <c r="C49" s="760"/>
      <c r="D49" s="748">
        <f>SUM(D50:D52)</f>
        <v>180390</v>
      </c>
      <c r="E49" s="760"/>
      <c r="F49" s="748">
        <f>SUM(F50:F52)</f>
        <v>28353</v>
      </c>
      <c r="G49" s="761"/>
      <c r="H49" s="749">
        <f t="shared" si="10"/>
        <v>15.717611841011141</v>
      </c>
      <c r="L49" s="751"/>
      <c r="P49" s="752"/>
    </row>
    <row r="50" spans="1:16" s="764" customFormat="1" ht="12" customHeight="1">
      <c r="A50" s="725"/>
      <c r="B50" s="1320" t="s">
        <v>326</v>
      </c>
      <c r="C50" s="753"/>
      <c r="D50" s="754">
        <v>175615</v>
      </c>
      <c r="E50" s="753"/>
      <c r="F50" s="754">
        <v>28082</v>
      </c>
      <c r="G50" s="763"/>
      <c r="H50" s="755">
        <f t="shared" si="10"/>
        <v>15.990661389972383</v>
      </c>
      <c r="L50" s="756"/>
      <c r="P50" s="757"/>
    </row>
    <row r="51" spans="1:16" s="764" customFormat="1" ht="12" customHeight="1">
      <c r="A51" s="725"/>
      <c r="B51" s="1320" t="s">
        <v>324</v>
      </c>
      <c r="C51" s="753"/>
      <c r="D51" s="754">
        <v>492</v>
      </c>
      <c r="E51" s="753"/>
      <c r="F51" s="754">
        <v>14</v>
      </c>
      <c r="G51" s="763"/>
      <c r="H51" s="755">
        <f t="shared" si="10"/>
        <v>2.8455284552845526</v>
      </c>
      <c r="L51" s="756"/>
      <c r="P51" s="757"/>
    </row>
    <row r="52" spans="1:16" s="764" customFormat="1" ht="12" customHeight="1">
      <c r="A52" s="725"/>
      <c r="B52" s="1320" t="s">
        <v>325</v>
      </c>
      <c r="C52" s="753"/>
      <c r="D52" s="754">
        <v>4283</v>
      </c>
      <c r="E52" s="753"/>
      <c r="F52" s="754">
        <v>257</v>
      </c>
      <c r="G52" s="763"/>
      <c r="H52" s="755">
        <f t="shared" si="10"/>
        <v>6.0004669624095257</v>
      </c>
      <c r="L52" s="756"/>
      <c r="P52" s="757"/>
    </row>
    <row r="53" spans="1:16" s="764" customFormat="1" ht="12" customHeight="1">
      <c r="A53" s="785">
        <v>2006</v>
      </c>
      <c r="B53" s="1320" t="s">
        <v>533</v>
      </c>
      <c r="C53" s="765"/>
      <c r="D53" s="748">
        <v>1819</v>
      </c>
      <c r="E53" s="766"/>
      <c r="F53" s="748">
        <v>130</v>
      </c>
      <c r="G53" s="761"/>
      <c r="H53" s="749">
        <f>F53/D53*100</f>
        <v>7.1467839472237493</v>
      </c>
      <c r="L53" s="751"/>
      <c r="M53" s="762"/>
      <c r="P53" s="752"/>
    </row>
    <row r="54" spans="1:16" s="764" customFormat="1" ht="12" customHeight="1">
      <c r="A54" s="785">
        <v>2007</v>
      </c>
      <c r="B54" s="1320" t="s">
        <v>87</v>
      </c>
      <c r="C54" s="765"/>
      <c r="D54" s="767">
        <v>59826</v>
      </c>
      <c r="E54" s="766"/>
      <c r="F54" s="768">
        <v>3473</v>
      </c>
      <c r="G54" s="761"/>
      <c r="H54" s="749">
        <f>F54/D54*100</f>
        <v>5.8051683214655831</v>
      </c>
      <c r="L54" s="756"/>
      <c r="P54" s="757"/>
    </row>
    <row r="55" spans="1:16" s="764" customFormat="1" ht="12" customHeight="1">
      <c r="A55" s="725"/>
      <c r="B55" s="1320" t="s">
        <v>86</v>
      </c>
      <c r="C55" s="765"/>
      <c r="L55" s="769"/>
      <c r="M55" s="762"/>
      <c r="P55" s="752"/>
    </row>
    <row r="56" spans="1:16" s="762" customFormat="1" ht="12" customHeight="1">
      <c r="A56" s="785">
        <v>2008</v>
      </c>
      <c r="B56" s="1321"/>
      <c r="C56" s="766"/>
      <c r="D56" s="767">
        <f>SUM(D57:D60)</f>
        <v>647111</v>
      </c>
      <c r="E56" s="766"/>
      <c r="F56" s="767">
        <f>SUM(F57:F60)</f>
        <v>84737</v>
      </c>
      <c r="G56" s="761"/>
      <c r="H56" s="749">
        <f t="shared" ref="H56:H61" si="11">F56/D56*100</f>
        <v>13.09466227586921</v>
      </c>
      <c r="L56" s="769"/>
      <c r="P56" s="752"/>
    </row>
    <row r="57" spans="1:16" s="764" customFormat="1" ht="12" customHeight="1">
      <c r="A57" s="725"/>
      <c r="B57" s="1320" t="s">
        <v>85</v>
      </c>
      <c r="C57" s="753"/>
      <c r="D57" s="770">
        <v>3305</v>
      </c>
      <c r="E57" s="753"/>
      <c r="F57" s="771">
        <v>179</v>
      </c>
      <c r="G57" s="763"/>
      <c r="H57" s="755">
        <f t="shared" si="11"/>
        <v>5.4160363086232985</v>
      </c>
      <c r="L57" s="772"/>
      <c r="P57" s="757"/>
    </row>
    <row r="58" spans="1:16" s="764" customFormat="1" ht="12" customHeight="1">
      <c r="A58" s="725"/>
      <c r="B58" s="1320" t="s">
        <v>84</v>
      </c>
      <c r="C58" s="753"/>
      <c r="D58" s="770">
        <v>120509</v>
      </c>
      <c r="E58" s="753"/>
      <c r="F58" s="771">
        <v>21941</v>
      </c>
      <c r="G58" s="763"/>
      <c r="H58" s="755">
        <f t="shared" si="11"/>
        <v>18.206938900828984</v>
      </c>
      <c r="L58" s="772"/>
      <c r="P58" s="757"/>
    </row>
    <row r="59" spans="1:16" s="764" customFormat="1" ht="12" customHeight="1">
      <c r="A59" s="725"/>
      <c r="B59" s="1320" t="s">
        <v>83</v>
      </c>
      <c r="C59" s="753"/>
      <c r="D59" s="770">
        <v>511259</v>
      </c>
      <c r="E59" s="753"/>
      <c r="F59" s="771">
        <v>61202</v>
      </c>
      <c r="G59" s="763"/>
      <c r="H59" s="755">
        <f t="shared" si="11"/>
        <v>11.970840611118826</v>
      </c>
      <c r="L59" s="772"/>
      <c r="P59" s="757"/>
    </row>
    <row r="60" spans="1:16" s="764" customFormat="1" ht="12" customHeight="1">
      <c r="A60" s="725"/>
      <c r="B60" s="1320" t="s">
        <v>82</v>
      </c>
      <c r="C60" s="753"/>
      <c r="D60" s="770">
        <v>12038</v>
      </c>
      <c r="E60" s="753"/>
      <c r="F60" s="771">
        <v>1415</v>
      </c>
      <c r="G60" s="763"/>
      <c r="H60" s="755">
        <f t="shared" si="11"/>
        <v>11.754444259843828</v>
      </c>
      <c r="L60" s="772"/>
      <c r="P60" s="757"/>
    </row>
    <row r="61" spans="1:16" s="764" customFormat="1" ht="12" customHeight="1">
      <c r="A61" s="785">
        <v>2012</v>
      </c>
      <c r="B61" s="1323" t="s">
        <v>821</v>
      </c>
      <c r="C61" s="778"/>
      <c r="D61" s="1314">
        <v>263250</v>
      </c>
      <c r="E61" s="1315"/>
      <c r="F61" s="1314">
        <v>22705</v>
      </c>
      <c r="G61" s="1316"/>
      <c r="H61" s="749">
        <f t="shared" si="11"/>
        <v>8.6248812915479593</v>
      </c>
      <c r="J61" s="1317"/>
      <c r="K61" s="1318"/>
      <c r="L61" s="1319"/>
      <c r="M61" s="752" t="e">
        <f>(#REF!/#REF!)*100</f>
        <v>#REF!</v>
      </c>
      <c r="P61" s="757"/>
    </row>
    <row r="62" spans="1:16" s="764" customFormat="1" ht="12" customHeight="1">
      <c r="A62" s="785">
        <v>2016</v>
      </c>
      <c r="B62" s="1323" t="s">
        <v>1174</v>
      </c>
      <c r="C62" s="778"/>
      <c r="D62" s="1314">
        <v>46706</v>
      </c>
      <c r="E62" s="1315"/>
      <c r="F62" s="1314">
        <v>8312</v>
      </c>
      <c r="H62" s="749">
        <v>17.796428724360897</v>
      </c>
      <c r="J62" s="1317"/>
      <c r="K62" s="1318"/>
      <c r="L62" s="1319"/>
      <c r="M62" s="752"/>
      <c r="P62" s="757"/>
    </row>
    <row r="63" spans="1:16" s="764" customFormat="1" ht="12" customHeight="1">
      <c r="A63" s="785">
        <v>2017</v>
      </c>
      <c r="B63" s="1322" t="s">
        <v>1194</v>
      </c>
      <c r="C63" s="1893"/>
      <c r="D63" s="1314">
        <v>179587</v>
      </c>
      <c r="E63" s="762"/>
      <c r="F63" s="1314">
        <v>16339</v>
      </c>
      <c r="G63" s="762"/>
      <c r="H63" s="752">
        <f>F63/D63*100</f>
        <v>9.0980973010295845</v>
      </c>
      <c r="J63" s="1317"/>
      <c r="K63" s="1318"/>
      <c r="L63" s="1319"/>
      <c r="M63" s="752"/>
      <c r="P63" s="757"/>
    </row>
    <row r="64" spans="1:16" s="764" customFormat="1" ht="12" customHeight="1">
      <c r="A64" s="785">
        <v>2018</v>
      </c>
      <c r="B64" s="1322"/>
      <c r="C64" s="1893"/>
      <c r="D64" s="1314">
        <v>8287</v>
      </c>
      <c r="F64" s="1314">
        <v>406</v>
      </c>
      <c r="H64" s="2732">
        <v>8.6609954392226847</v>
      </c>
      <c r="J64" s="1317"/>
      <c r="K64" s="1318"/>
      <c r="L64" s="1319"/>
      <c r="M64" s="752"/>
      <c r="P64" s="757"/>
    </row>
    <row r="65" spans="1:16" s="764" customFormat="1" ht="12" customHeight="1">
      <c r="B65" s="1323" t="s">
        <v>1383</v>
      </c>
      <c r="C65" s="1893"/>
      <c r="D65" s="2538">
        <v>5043</v>
      </c>
      <c r="F65" s="2538">
        <v>346</v>
      </c>
      <c r="H65" s="2733">
        <v>6.8609954392226848</v>
      </c>
      <c r="J65" s="1317"/>
      <c r="K65" s="1318"/>
      <c r="L65" s="1319"/>
      <c r="M65" s="752"/>
      <c r="P65" s="757"/>
    </row>
    <row r="66" spans="1:16" s="764" customFormat="1" ht="12" customHeight="1">
      <c r="B66" s="1323" t="s">
        <v>1384</v>
      </c>
      <c r="C66" s="1893"/>
      <c r="D66" s="2538">
        <v>3244</v>
      </c>
      <c r="F66" s="2538">
        <v>60</v>
      </c>
      <c r="H66" s="2733">
        <v>1.8</v>
      </c>
      <c r="J66" s="1317"/>
      <c r="K66" s="1318"/>
      <c r="L66" s="1319"/>
      <c r="M66" s="752"/>
      <c r="P66" s="757"/>
    </row>
    <row r="67" spans="1:16" s="764" customFormat="1" ht="12" customHeight="1">
      <c r="A67" s="785">
        <v>2019</v>
      </c>
      <c r="C67" s="1893"/>
      <c r="D67" s="1314">
        <v>8121</v>
      </c>
      <c r="E67" s="762"/>
      <c r="F67" s="1314">
        <v>864</v>
      </c>
      <c r="H67" s="2732">
        <v>10.6</v>
      </c>
      <c r="J67" s="1317"/>
      <c r="K67" s="1318"/>
      <c r="L67" s="1319"/>
      <c r="M67" s="752"/>
      <c r="P67" s="757"/>
    </row>
    <row r="68" spans="1:16" s="764" customFormat="1" ht="12" customHeight="1">
      <c r="B68" s="1323" t="s">
        <v>1522</v>
      </c>
      <c r="C68" s="1893"/>
      <c r="D68" s="2538">
        <v>8121</v>
      </c>
      <c r="F68" s="2538">
        <v>864</v>
      </c>
      <c r="H68" s="2733">
        <v>10.639083856667899</v>
      </c>
      <c r="J68" s="1317"/>
      <c r="K68" s="1318"/>
      <c r="L68" s="1319"/>
      <c r="M68" s="752"/>
      <c r="P68" s="757"/>
    </row>
    <row r="69" spans="1:16" s="764" customFormat="1" ht="2.25" customHeight="1">
      <c r="A69" s="773"/>
      <c r="B69" s="773"/>
      <c r="C69" s="773"/>
      <c r="D69" s="773"/>
      <c r="E69" s="773"/>
      <c r="F69" s="774"/>
      <c r="G69" s="774"/>
      <c r="H69" s="775"/>
      <c r="J69" s="776"/>
      <c r="K69" s="777"/>
      <c r="L69" s="777"/>
      <c r="M69" s="776"/>
      <c r="P69" s="772"/>
    </row>
    <row r="70" spans="1:16" ht="4.5" customHeight="1">
      <c r="A70" s="778"/>
      <c r="B70" s="778"/>
      <c r="C70" s="778"/>
      <c r="D70" s="778"/>
      <c r="E70" s="778"/>
      <c r="F70" s="778"/>
      <c r="G70" s="778"/>
      <c r="H70" s="778"/>
      <c r="I70" s="778"/>
      <c r="J70" s="778"/>
      <c r="K70" s="778"/>
      <c r="L70" s="778"/>
      <c r="M70" s="778"/>
      <c r="P70" s="778"/>
    </row>
    <row r="71" spans="1:16" ht="15" customHeight="1">
      <c r="B71" s="725"/>
    </row>
    <row r="72" spans="1:16" ht="15" customHeight="1">
      <c r="B72" s="725"/>
    </row>
    <row r="73" spans="1:16" ht="15" customHeight="1">
      <c r="B73" s="725"/>
    </row>
    <row r="74" spans="1:16" ht="15" customHeight="1">
      <c r="B74" s="725"/>
    </row>
    <row r="75" spans="1:16" ht="15" customHeight="1">
      <c r="B75" s="725"/>
    </row>
    <row r="76" spans="1:16" ht="15" customHeight="1">
      <c r="B76" s="725"/>
    </row>
    <row r="77" spans="1:16" ht="15" customHeight="1">
      <c r="B77" s="725"/>
    </row>
  </sheetData>
  <mergeCells count="5">
    <mergeCell ref="E43:F43"/>
    <mergeCell ref="H11:H13"/>
    <mergeCell ref="C9:H9"/>
    <mergeCell ref="D10:H10"/>
    <mergeCell ref="D41:H41"/>
  </mergeCells>
  <phoneticPr fontId="117" type="noConversion"/>
  <printOptions horizontalCentered="1"/>
  <pageMargins left="0.19685039370078741" right="0.19685039370078741" top="0.59055118110236227" bottom="0.59055118110236227" header="0.59055118110236227" footer="0.59055118110236227"/>
  <pageSetup firstPageNumber="33" orientation="portrait" r:id="rId1"/>
  <ignoredErrors>
    <ignoredError sqref="D49 F49 C19:H19 C26:H26 D56:F56" formulaRange="1"/>
  </ignoredError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L61"/>
  <sheetViews>
    <sheetView showGridLines="0" view="pageBreakPreview" topLeftCell="A16" zoomScaleNormal="100" zoomScaleSheetLayoutView="100" workbookViewId="0">
      <selection activeCell="J42" sqref="J42"/>
    </sheetView>
  </sheetViews>
  <sheetFormatPr baseColWidth="10" defaultColWidth="11.42578125" defaultRowHeight="15" customHeight="1"/>
  <cols>
    <col min="1" max="1" width="22.7109375" style="127" customWidth="1"/>
    <col min="2" max="3" width="11.7109375" style="185" customWidth="1"/>
    <col min="4" max="4" width="11.7109375" style="132" customWidth="1"/>
    <col min="5" max="7" width="11.7109375" style="127" customWidth="1"/>
    <col min="8" max="10" width="11.42578125" style="127"/>
    <col min="11" max="11" width="11.85546875" style="127" bestFit="1" customWidth="1"/>
    <col min="12" max="16384" width="11.42578125" style="127"/>
  </cols>
  <sheetData>
    <row r="1" spans="1:10" s="1141" customFormat="1" ht="30" customHeight="1">
      <c r="A1" s="1140"/>
      <c r="G1" s="2491" t="s">
        <v>1457</v>
      </c>
    </row>
    <row r="2" spans="1:10" s="1141" customFormat="1" ht="5.0999999999999996" customHeight="1">
      <c r="A2" s="1142"/>
      <c r="B2" s="1142"/>
      <c r="C2" s="1142"/>
      <c r="D2" s="1142"/>
      <c r="E2" s="1142"/>
      <c r="F2" s="1142"/>
      <c r="G2" s="1142"/>
      <c r="H2" s="1143"/>
    </row>
    <row r="3" spans="1:10" s="1144" customFormat="1" ht="5.0999999999999996" customHeight="1">
      <c r="I3" s="1141"/>
      <c r="J3" s="1141"/>
    </row>
    <row r="4" spans="1:10" s="1149" customFormat="1" ht="14.25" customHeight="1">
      <c r="A4" s="2328" t="s">
        <v>592</v>
      </c>
      <c r="B4" s="1146"/>
      <c r="C4" s="1147"/>
      <c r="D4" s="1146"/>
      <c r="E4" s="1148"/>
      <c r="I4" s="1141"/>
      <c r="J4" s="1141"/>
    </row>
    <row r="5" spans="1:10" s="193" customFormat="1" ht="9.9499999999999993" customHeight="1">
      <c r="B5" s="258"/>
      <c r="C5" s="258"/>
      <c r="D5" s="259"/>
      <c r="I5" s="79"/>
      <c r="J5" s="79"/>
    </row>
    <row r="6" spans="1:10" s="193" customFormat="1" ht="5.25" customHeight="1">
      <c r="A6" s="260"/>
      <c r="B6" s="258"/>
      <c r="C6" s="258"/>
      <c r="D6" s="259"/>
      <c r="I6" s="79"/>
      <c r="J6" s="79"/>
    </row>
    <row r="7" spans="1:10" ht="5.25" customHeight="1">
      <c r="A7" s="261"/>
      <c r="B7" s="262"/>
      <c r="C7" s="262"/>
      <c r="D7" s="263"/>
      <c r="E7" s="262"/>
      <c r="F7" s="262"/>
      <c r="G7" s="264"/>
      <c r="I7" s="79"/>
      <c r="J7" s="79"/>
    </row>
    <row r="8" spans="1:10" ht="14.25" customHeight="1">
      <c r="A8" s="265" t="s">
        <v>675</v>
      </c>
      <c r="B8" s="272" t="s">
        <v>224</v>
      </c>
      <c r="C8" s="132"/>
      <c r="D8" s="266" t="s">
        <v>352</v>
      </c>
      <c r="E8" s="1254" t="s">
        <v>567</v>
      </c>
      <c r="F8" s="132"/>
      <c r="G8" s="2484" t="s">
        <v>568</v>
      </c>
    </row>
    <row r="9" spans="1:10" ht="5.25" customHeight="1">
      <c r="A9" s="267"/>
      <c r="B9" s="268"/>
      <c r="C9" s="268"/>
      <c r="D9" s="269"/>
      <c r="E9" s="270"/>
      <c r="F9" s="270"/>
      <c r="G9" s="270"/>
    </row>
    <row r="10" spans="1:10" ht="5.25" customHeight="1">
      <c r="A10" s="271"/>
      <c r="B10" s="127"/>
      <c r="C10" s="127"/>
      <c r="D10" s="265"/>
      <c r="E10" s="266"/>
      <c r="F10" s="266"/>
      <c r="G10" s="266"/>
    </row>
    <row r="11" spans="1:10" ht="15" customHeight="1">
      <c r="A11" s="260" t="s">
        <v>291</v>
      </c>
      <c r="B11" s="127"/>
      <c r="C11" s="127"/>
      <c r="D11" s="265"/>
      <c r="E11" s="266"/>
      <c r="G11" s="266"/>
    </row>
    <row r="12" spans="1:10" ht="15" customHeight="1">
      <c r="A12" s="265" t="s">
        <v>569</v>
      </c>
      <c r="B12" s="272" t="s">
        <v>292</v>
      </c>
      <c r="C12" s="127"/>
      <c r="D12" s="266" t="s">
        <v>431</v>
      </c>
      <c r="E12" s="266" t="s">
        <v>769</v>
      </c>
      <c r="G12" s="266" t="s">
        <v>770</v>
      </c>
    </row>
    <row r="13" spans="1:10" ht="15" customHeight="1">
      <c r="A13" s="265" t="s">
        <v>570</v>
      </c>
      <c r="B13" s="272" t="s">
        <v>293</v>
      </c>
      <c r="C13" s="127"/>
      <c r="D13" s="266" t="s">
        <v>398</v>
      </c>
      <c r="E13" s="266" t="s">
        <v>181</v>
      </c>
      <c r="G13" s="266" t="s">
        <v>571</v>
      </c>
    </row>
    <row r="14" spans="1:10" ht="15" customHeight="1">
      <c r="A14" s="265" t="s">
        <v>1455</v>
      </c>
      <c r="B14" s="272" t="s">
        <v>278</v>
      </c>
      <c r="C14" s="127"/>
      <c r="D14" s="266" t="s">
        <v>415</v>
      </c>
      <c r="E14" s="266" t="s">
        <v>573</v>
      </c>
      <c r="G14" s="266" t="s">
        <v>574</v>
      </c>
    </row>
    <row r="15" spans="1:10" ht="15" customHeight="1">
      <c r="A15" s="265" t="s">
        <v>575</v>
      </c>
      <c r="B15" s="272" t="s">
        <v>294</v>
      </c>
      <c r="C15" s="127"/>
      <c r="D15" s="266" t="s">
        <v>403</v>
      </c>
      <c r="E15" s="266" t="s">
        <v>576</v>
      </c>
      <c r="G15" s="266" t="s">
        <v>771</v>
      </c>
    </row>
    <row r="16" spans="1:10" ht="15" customHeight="1">
      <c r="A16" s="260" t="s">
        <v>714</v>
      </c>
      <c r="B16" s="272"/>
      <c r="C16" s="127"/>
      <c r="D16" s="266" t="s">
        <v>295</v>
      </c>
      <c r="E16" s="266"/>
      <c r="G16" s="266"/>
    </row>
    <row r="17" spans="1:11" ht="15" customHeight="1">
      <c r="A17" s="265" t="s">
        <v>569</v>
      </c>
      <c r="B17" s="272" t="s">
        <v>296</v>
      </c>
      <c r="C17" s="127"/>
      <c r="D17" s="266" t="s">
        <v>431</v>
      </c>
      <c r="E17" s="266" t="s">
        <v>577</v>
      </c>
      <c r="G17" s="266" t="s">
        <v>772</v>
      </c>
    </row>
    <row r="18" spans="1:11" ht="15" customHeight="1">
      <c r="A18" s="260" t="s">
        <v>297</v>
      </c>
      <c r="B18" s="272"/>
      <c r="C18" s="127"/>
      <c r="D18" s="266" t="s">
        <v>295</v>
      </c>
    </row>
    <row r="19" spans="1:11" ht="15" customHeight="1">
      <c r="A19" s="265" t="s">
        <v>569</v>
      </c>
      <c r="B19" s="272" t="s">
        <v>298</v>
      </c>
      <c r="C19" s="127"/>
      <c r="D19" s="266" t="s">
        <v>396</v>
      </c>
      <c r="E19" s="266" t="s">
        <v>578</v>
      </c>
      <c r="G19" s="266" t="s">
        <v>579</v>
      </c>
    </row>
    <row r="20" spans="1:11" ht="15" customHeight="1">
      <c r="A20" s="265" t="s">
        <v>570</v>
      </c>
      <c r="B20" s="272" t="s">
        <v>299</v>
      </c>
      <c r="C20" s="127"/>
      <c r="D20" s="266" t="s">
        <v>396</v>
      </c>
      <c r="E20" s="266" t="s">
        <v>842</v>
      </c>
      <c r="G20" s="266" t="s">
        <v>580</v>
      </c>
      <c r="K20" s="127" t="s">
        <v>164</v>
      </c>
    </row>
    <row r="21" spans="1:11" ht="15" customHeight="1">
      <c r="A21" s="265" t="s">
        <v>572</v>
      </c>
      <c r="B21" s="272" t="s">
        <v>581</v>
      </c>
      <c r="C21" s="127"/>
      <c r="D21" s="266" t="s">
        <v>396</v>
      </c>
      <c r="E21" s="266" t="s">
        <v>582</v>
      </c>
      <c r="G21" s="266" t="s">
        <v>583</v>
      </c>
    </row>
    <row r="22" spans="1:11" ht="15" customHeight="1">
      <c r="A22" s="265" t="s">
        <v>575</v>
      </c>
      <c r="B22" s="272" t="s">
        <v>180</v>
      </c>
      <c r="C22" s="127"/>
      <c r="D22" s="266" t="s">
        <v>396</v>
      </c>
      <c r="E22" s="266" t="s">
        <v>584</v>
      </c>
      <c r="G22" s="266" t="s">
        <v>585</v>
      </c>
    </row>
    <row r="23" spans="1:11" ht="5.0999999999999996" customHeight="1">
      <c r="A23" s="260"/>
      <c r="B23" s="258"/>
      <c r="C23" s="258"/>
      <c r="D23" s="259"/>
      <c r="E23" s="193"/>
      <c r="F23" s="193"/>
      <c r="G23" s="193"/>
    </row>
    <row r="24" spans="1:11" ht="5.0999999999999996" customHeight="1">
      <c r="A24" s="261"/>
      <c r="B24" s="262"/>
      <c r="C24" s="262"/>
      <c r="D24" s="263"/>
      <c r="E24" s="262"/>
      <c r="F24" s="262"/>
      <c r="G24" s="262"/>
    </row>
    <row r="25" spans="1:11" ht="14.25" customHeight="1">
      <c r="A25" s="265" t="s">
        <v>208</v>
      </c>
      <c r="B25" s="273"/>
      <c r="C25" s="273"/>
      <c r="D25" s="274"/>
      <c r="E25" s="275"/>
      <c r="F25" s="275"/>
    </row>
    <row r="26" spans="1:11" ht="14.25" customHeight="1">
      <c r="A26" s="265" t="s">
        <v>1377</v>
      </c>
      <c r="B26" s="273"/>
      <c r="C26" s="273"/>
      <c r="D26" s="274"/>
      <c r="E26" s="275"/>
      <c r="F26" s="275"/>
    </row>
    <row r="27" spans="1:11" ht="14.25" customHeight="1">
      <c r="A27" s="265" t="s">
        <v>1364</v>
      </c>
      <c r="B27" s="276"/>
      <c r="C27" s="276"/>
      <c r="D27" s="276"/>
      <c r="E27" s="276"/>
      <c r="F27" s="276"/>
    </row>
    <row r="28" spans="1:11" s="1195" customFormat="1" ht="14.25" customHeight="1">
      <c r="B28" s="1192"/>
      <c r="C28" s="1192"/>
      <c r="D28" s="1192"/>
      <c r="E28" s="1193"/>
      <c r="F28" s="1194"/>
    </row>
    <row r="29" spans="1:11" s="199" customFormat="1" ht="14.25" customHeight="1">
      <c r="A29" s="2328" t="s">
        <v>1581</v>
      </c>
      <c r="B29" s="277"/>
      <c r="C29" s="277"/>
      <c r="D29" s="277"/>
      <c r="E29" s="278"/>
      <c r="F29" s="279"/>
    </row>
    <row r="30" spans="1:11" s="200" customFormat="1" ht="9.9499999999999993" customHeight="1">
      <c r="A30" s="280"/>
      <c r="B30" s="281"/>
      <c r="C30" s="281"/>
      <c r="D30" s="281"/>
      <c r="E30" s="282"/>
      <c r="F30" s="283"/>
      <c r="G30" s="296"/>
    </row>
    <row r="31" spans="1:11" s="200" customFormat="1" ht="5.0999999999999996" customHeight="1">
      <c r="A31" s="284"/>
      <c r="B31" s="281"/>
      <c r="C31" s="281"/>
      <c r="D31" s="281"/>
      <c r="E31" s="282"/>
      <c r="F31" s="283"/>
    </row>
    <row r="32" spans="1:11" s="200" customFormat="1" ht="5.0999999999999996" customHeight="1">
      <c r="A32" s="1013"/>
      <c r="B32" s="1014"/>
      <c r="C32" s="1014"/>
      <c r="D32" s="1014"/>
      <c r="E32" s="1014"/>
      <c r="F32" s="1015"/>
      <c r="G32" s="1498"/>
    </row>
    <row r="33" spans="1:12" s="200" customFormat="1" ht="14.25" customHeight="1">
      <c r="A33" s="285"/>
      <c r="B33" s="2803" t="s">
        <v>715</v>
      </c>
      <c r="C33" s="2804"/>
      <c r="D33" s="2804"/>
      <c r="E33" s="286" t="s">
        <v>300</v>
      </c>
      <c r="F33" s="286" t="s">
        <v>301</v>
      </c>
      <c r="G33" s="286" t="s">
        <v>210</v>
      </c>
    </row>
    <row r="34" spans="1:12" s="200" customFormat="1" ht="14.25" customHeight="1">
      <c r="A34" s="285"/>
      <c r="B34" s="286"/>
      <c r="C34" s="286" t="s">
        <v>588</v>
      </c>
      <c r="D34" s="287" t="s">
        <v>587</v>
      </c>
      <c r="E34" s="286" t="s">
        <v>227</v>
      </c>
      <c r="F34" s="286" t="s">
        <v>832</v>
      </c>
      <c r="G34" s="286" t="s">
        <v>209</v>
      </c>
    </row>
    <row r="35" spans="1:12" s="200" customFormat="1" ht="14.25" customHeight="1">
      <c r="A35" s="289" t="s">
        <v>675</v>
      </c>
      <c r="B35" s="286" t="s">
        <v>348</v>
      </c>
      <c r="C35" s="286" t="s">
        <v>302</v>
      </c>
      <c r="D35" s="288" t="s">
        <v>589</v>
      </c>
      <c r="E35" s="286" t="s">
        <v>591</v>
      </c>
      <c r="F35" s="286" t="s">
        <v>716</v>
      </c>
      <c r="G35" s="286" t="s">
        <v>333</v>
      </c>
    </row>
    <row r="36" spans="1:12" s="200" customFormat="1" ht="5.0999999999999996" customHeight="1">
      <c r="A36" s="1016"/>
      <c r="B36" s="1017"/>
      <c r="C36" s="1017"/>
      <c r="D36" s="1017"/>
      <c r="E36" s="1017"/>
      <c r="F36" s="1018"/>
      <c r="G36" s="1018"/>
    </row>
    <row r="37" spans="1:12" s="200" customFormat="1" ht="5.0999999999999996" customHeight="1">
      <c r="A37" s="1005"/>
      <c r="B37" s="1006"/>
      <c r="C37" s="1006"/>
      <c r="D37" s="1006"/>
      <c r="E37" s="1006"/>
      <c r="F37" s="1007"/>
      <c r="G37" s="1007"/>
    </row>
    <row r="38" spans="1:12" s="200" customFormat="1" ht="15" customHeight="1">
      <c r="A38" s="280" t="s">
        <v>303</v>
      </c>
      <c r="B38" s="1339">
        <f>SUM(B39:B54)</f>
        <v>109884.01000000001</v>
      </c>
      <c r="C38" s="1339">
        <f>SUM(C39:C54)</f>
        <v>3126.4139999999998</v>
      </c>
      <c r="D38" s="1339">
        <f>SUM(D39:D54)</f>
        <v>106757.59599999999</v>
      </c>
      <c r="E38" s="1675">
        <f>SUM(E39:E54)</f>
        <v>11193470</v>
      </c>
      <c r="F38" s="1676">
        <f>E38/B38</f>
        <v>101.86623149264392</v>
      </c>
      <c r="G38" s="1676">
        <v>77.102703629884203</v>
      </c>
      <c r="H38" s="1499"/>
      <c r="K38" s="2321"/>
      <c r="L38" s="2322"/>
    </row>
    <row r="39" spans="1:12" s="200" customFormat="1" ht="15" customHeight="1">
      <c r="A39" s="1233" t="s">
        <v>403</v>
      </c>
      <c r="B39" s="1340">
        <f>SUM(C39:D39)</f>
        <v>8883.74</v>
      </c>
      <c r="C39" s="1340">
        <v>68.47</v>
      </c>
      <c r="D39" s="1340">
        <v>8815.27</v>
      </c>
      <c r="E39" s="1677">
        <v>584379</v>
      </c>
      <c r="F39" s="1678">
        <v>65.780740994220892</v>
      </c>
      <c r="G39" s="1678">
        <v>65.697432659284473</v>
      </c>
      <c r="H39" s="1499"/>
      <c r="K39" s="2321"/>
      <c r="L39" s="2322"/>
    </row>
    <row r="40" spans="1:12" s="200" customFormat="1" ht="15" customHeight="1">
      <c r="A40" s="1233" t="s">
        <v>773</v>
      </c>
      <c r="B40" s="1340">
        <f t="shared" ref="B40:B54" si="0">SUM(C40:D40)</f>
        <v>4003.24</v>
      </c>
      <c r="C40" s="1340">
        <v>1.52</v>
      </c>
      <c r="D40" s="1340">
        <v>4001.72</v>
      </c>
      <c r="E40" s="1677">
        <v>513141</v>
      </c>
      <c r="F40" s="1678">
        <v>128.18142304733166</v>
      </c>
      <c r="G40" s="1678">
        <v>69.075166474711622</v>
      </c>
      <c r="H40" s="1499"/>
      <c r="K40" s="2321"/>
      <c r="L40" s="2322"/>
    </row>
    <row r="41" spans="1:12" s="200" customFormat="1" ht="15" customHeight="1">
      <c r="A41" s="1293" t="s">
        <v>430</v>
      </c>
      <c r="B41" s="1340">
        <f t="shared" si="0"/>
        <v>728.25999999999988</v>
      </c>
      <c r="C41" s="1340" t="s">
        <v>396</v>
      </c>
      <c r="D41" s="1340">
        <v>728.25999999999988</v>
      </c>
      <c r="E41" s="1677">
        <v>2132394</v>
      </c>
      <c r="F41" s="1678">
        <v>2928.0668991843577</v>
      </c>
      <c r="G41" s="1678">
        <v>100</v>
      </c>
      <c r="H41" s="1499"/>
      <c r="K41" s="2321"/>
      <c r="L41" s="2322"/>
    </row>
    <row r="42" spans="1:12" s="200" customFormat="1" ht="15" customHeight="1">
      <c r="A42" s="1293" t="s">
        <v>774</v>
      </c>
      <c r="B42" s="1340">
        <f t="shared" si="0"/>
        <v>3743.81</v>
      </c>
      <c r="C42" s="1341">
        <v>43.1</v>
      </c>
      <c r="D42" s="1340">
        <v>3700.71</v>
      </c>
      <c r="E42" s="1677">
        <v>383869</v>
      </c>
      <c r="F42" s="1678">
        <v>102.53431664534259</v>
      </c>
      <c r="G42" s="1678">
        <v>72.468732822916152</v>
      </c>
      <c r="H42" s="1499"/>
      <c r="K42" s="2321"/>
      <c r="L42" s="2322"/>
    </row>
    <row r="43" spans="1:12" s="200" customFormat="1" ht="15" customHeight="1">
      <c r="A43" s="1293" t="s">
        <v>431</v>
      </c>
      <c r="B43" s="1340">
        <f t="shared" si="0"/>
        <v>11791.820000000002</v>
      </c>
      <c r="C43" s="1340">
        <v>217.04</v>
      </c>
      <c r="D43" s="1340">
        <v>11574.78</v>
      </c>
      <c r="E43" s="1677">
        <v>716760</v>
      </c>
      <c r="F43" s="1678">
        <v>60.784509939941408</v>
      </c>
      <c r="G43" s="1678">
        <v>83.468943579440818</v>
      </c>
      <c r="H43" s="1499"/>
      <c r="K43" s="2321"/>
      <c r="L43" s="2322"/>
    </row>
    <row r="44" spans="1:12" s="200" customFormat="1" ht="15" customHeight="1">
      <c r="A44" s="1293" t="s">
        <v>432</v>
      </c>
      <c r="B44" s="1340">
        <f t="shared" si="0"/>
        <v>8411.81</v>
      </c>
      <c r="C44" s="1340">
        <v>492.43</v>
      </c>
      <c r="D44" s="1340">
        <v>7919.3799999999992</v>
      </c>
      <c r="E44" s="1677">
        <v>777500</v>
      </c>
      <c r="F44" s="1678">
        <v>92.429572232373303</v>
      </c>
      <c r="G44" s="1678">
        <v>78.005401929260458</v>
      </c>
      <c r="H44" s="1499"/>
      <c r="K44" s="2321"/>
      <c r="L44" s="2322"/>
    </row>
    <row r="45" spans="1:12" s="200" customFormat="1" ht="15" customHeight="1">
      <c r="A45" s="1293" t="s">
        <v>397</v>
      </c>
      <c r="B45" s="1340">
        <f t="shared" si="0"/>
        <v>4188.6099999999997</v>
      </c>
      <c r="C45" s="1340">
        <v>0.7</v>
      </c>
      <c r="D45" s="1340">
        <v>4187.91</v>
      </c>
      <c r="E45" s="1677">
        <v>406305</v>
      </c>
      <c r="F45" s="1678">
        <v>97.002346840598662</v>
      </c>
      <c r="G45" s="1678">
        <v>82.4368393202151</v>
      </c>
      <c r="H45" s="1499"/>
      <c r="K45" s="2321"/>
      <c r="L45" s="2322"/>
    </row>
    <row r="46" spans="1:12" s="200" customFormat="1" ht="15" customHeight="1">
      <c r="A46" s="1293" t="s">
        <v>158</v>
      </c>
      <c r="B46" s="1340">
        <f t="shared" si="0"/>
        <v>6777.2800000000007</v>
      </c>
      <c r="C46" s="1340">
        <v>12.16</v>
      </c>
      <c r="D46" s="1340">
        <v>6765.1200000000008</v>
      </c>
      <c r="E46" s="1677">
        <v>465078</v>
      </c>
      <c r="F46" s="1678">
        <v>68.623105434628641</v>
      </c>
      <c r="G46" s="1678">
        <v>72.717479648575079</v>
      </c>
      <c r="H46" s="1499"/>
      <c r="K46" s="2321"/>
      <c r="L46" s="2322"/>
    </row>
    <row r="47" spans="1:12" s="200" customFormat="1" ht="15" customHeight="1">
      <c r="A47" s="1293" t="s">
        <v>280</v>
      </c>
      <c r="B47" s="1340">
        <f t="shared" si="0"/>
        <v>6971.6399999999994</v>
      </c>
      <c r="C47" s="1340">
        <v>776.74</v>
      </c>
      <c r="D47" s="1340">
        <v>6194.9</v>
      </c>
      <c r="E47" s="1677">
        <v>435588</v>
      </c>
      <c r="F47" s="1678">
        <v>62.479990360948072</v>
      </c>
      <c r="G47" s="1678">
        <v>73.774070911044376</v>
      </c>
      <c r="H47" s="1499"/>
      <c r="K47" s="2321"/>
      <c r="L47" s="2322"/>
    </row>
    <row r="48" spans="1:12" s="200" customFormat="1" ht="15" customHeight="1">
      <c r="A48" s="1293" t="s">
        <v>439</v>
      </c>
      <c r="B48" s="1340">
        <f t="shared" si="0"/>
        <v>15386.16</v>
      </c>
      <c r="C48" s="1340">
        <v>1233.96</v>
      </c>
      <c r="D48" s="1340">
        <v>14152.2</v>
      </c>
      <c r="E48" s="1677">
        <v>764794</v>
      </c>
      <c r="F48" s="1678">
        <v>49.706619455406681</v>
      </c>
      <c r="G48" s="1678">
        <v>78.715444943344224</v>
      </c>
      <c r="H48" s="1499"/>
      <c r="K48" s="2321"/>
      <c r="L48" s="2322"/>
    </row>
    <row r="49" spans="1:12" s="200" customFormat="1" ht="15" customHeight="1">
      <c r="A49" s="1293" t="s">
        <v>434</v>
      </c>
      <c r="B49" s="1340">
        <f t="shared" si="0"/>
        <v>6592.66</v>
      </c>
      <c r="C49" s="1340">
        <v>8.93</v>
      </c>
      <c r="D49" s="1340">
        <v>6583.73</v>
      </c>
      <c r="E49" s="1677">
        <v>534184</v>
      </c>
      <c r="F49" s="1678">
        <v>81.027081633210273</v>
      </c>
      <c r="G49" s="1678">
        <v>67.400745810432355</v>
      </c>
      <c r="H49" s="1499"/>
      <c r="K49" s="2321"/>
      <c r="L49" s="2322"/>
    </row>
    <row r="50" spans="1:12" s="200" customFormat="1" ht="15" customHeight="1">
      <c r="A50" s="1293" t="s">
        <v>775</v>
      </c>
      <c r="B50" s="1340">
        <f t="shared" si="0"/>
        <v>9215.7199999999993</v>
      </c>
      <c r="C50" s="1340">
        <v>48.099999999999994</v>
      </c>
      <c r="D50" s="1340">
        <v>9167.619999999999</v>
      </c>
      <c r="E50" s="1677">
        <v>1023703</v>
      </c>
      <c r="F50" s="1678">
        <v>111.08225944364629</v>
      </c>
      <c r="G50" s="1678">
        <v>66.928786962624898</v>
      </c>
      <c r="H50" s="1499"/>
      <c r="K50" s="2321"/>
      <c r="L50" s="2322"/>
    </row>
    <row r="51" spans="1:12" s="200" customFormat="1" ht="15" customHeight="1">
      <c r="A51" s="1293" t="s">
        <v>398</v>
      </c>
      <c r="B51" s="1340">
        <f t="shared" si="0"/>
        <v>8374.24</v>
      </c>
      <c r="C51" s="1340">
        <v>6.3439999999999994</v>
      </c>
      <c r="D51" s="1340">
        <v>8367.8960000000006</v>
      </c>
      <c r="E51" s="1677">
        <v>819742</v>
      </c>
      <c r="F51" s="1678">
        <v>97.888524809415529</v>
      </c>
      <c r="G51" s="1678">
        <v>61.314291569786597</v>
      </c>
      <c r="H51" s="1499"/>
      <c r="K51" s="2321"/>
      <c r="L51" s="2322"/>
    </row>
    <row r="52" spans="1:12" s="200" customFormat="1" ht="15" customHeight="1">
      <c r="A52" s="1293" t="s">
        <v>404</v>
      </c>
      <c r="B52" s="1340">
        <f t="shared" si="0"/>
        <v>6227.78</v>
      </c>
      <c r="C52" s="1340">
        <v>0.15</v>
      </c>
      <c r="D52" s="1340">
        <v>6227.63</v>
      </c>
      <c r="E52" s="1677">
        <v>1046635</v>
      </c>
      <c r="F52" s="1678">
        <v>168.05908365420746</v>
      </c>
      <c r="G52" s="1678">
        <v>70.894533433336363</v>
      </c>
      <c r="H52" s="1499"/>
      <c r="K52" s="2321"/>
      <c r="L52" s="2322"/>
    </row>
    <row r="53" spans="1:12" s="200" customFormat="1" ht="15" customHeight="1">
      <c r="A53" s="1293" t="s">
        <v>415</v>
      </c>
      <c r="B53" s="1340">
        <f t="shared" si="0"/>
        <v>6167.9700000000012</v>
      </c>
      <c r="C53" s="1340">
        <v>1.65</v>
      </c>
      <c r="D53" s="1340">
        <v>6166.3200000000015</v>
      </c>
      <c r="E53" s="1677">
        <v>505854</v>
      </c>
      <c r="F53" s="1678">
        <v>82.013044810529223</v>
      </c>
      <c r="G53" s="1678">
        <v>63.646427625362257</v>
      </c>
      <c r="H53" s="1499"/>
      <c r="K53" s="2321"/>
      <c r="L53" s="2322"/>
    </row>
    <row r="54" spans="1:12" s="200" customFormat="1" ht="15" customHeight="1">
      <c r="A54" s="1293" t="s">
        <v>440</v>
      </c>
      <c r="B54" s="1340">
        <f t="shared" si="0"/>
        <v>2419.27</v>
      </c>
      <c r="C54" s="1341">
        <v>215.12</v>
      </c>
      <c r="D54" s="1341">
        <v>2204.15</v>
      </c>
      <c r="E54" s="1677">
        <v>83544</v>
      </c>
      <c r="F54" s="1678">
        <v>34.532730947765238</v>
      </c>
      <c r="G54" s="1678">
        <v>81.956813176290339</v>
      </c>
      <c r="H54" s="1499"/>
      <c r="K54" s="2321"/>
      <c r="L54" s="2322"/>
    </row>
    <row r="55" spans="1:12" s="200" customFormat="1" ht="5.0999999999999996" customHeight="1">
      <c r="A55" s="1008"/>
      <c r="B55" s="1009"/>
      <c r="C55" s="1010"/>
      <c r="D55" s="1010"/>
      <c r="E55" s="1011"/>
      <c r="F55" s="1012"/>
      <c r="G55" s="1012"/>
    </row>
    <row r="56" spans="1:12" s="200" customFormat="1" ht="5.0999999999999996" customHeight="1">
      <c r="A56" s="284"/>
      <c r="B56" s="290"/>
      <c r="C56" s="291"/>
      <c r="D56" s="291"/>
      <c r="E56" s="292"/>
      <c r="F56" s="293"/>
      <c r="G56" s="293"/>
    </row>
    <row r="57" spans="1:12" s="200" customFormat="1" ht="14.25" customHeight="1">
      <c r="A57" s="1004" t="s">
        <v>228</v>
      </c>
      <c r="B57" s="281"/>
      <c r="C57" s="281"/>
      <c r="D57" s="281"/>
      <c r="E57" s="281"/>
      <c r="F57" s="282"/>
    </row>
    <row r="58" spans="1:12" s="200" customFormat="1" ht="12" customHeight="1">
      <c r="A58" s="294"/>
      <c r="B58" s="294"/>
      <c r="C58" s="294"/>
      <c r="D58" s="295"/>
      <c r="E58" s="295"/>
      <c r="F58" s="295"/>
    </row>
    <row r="59" spans="1:12" s="200" customFormat="1" ht="14.25">
      <c r="A59" s="294"/>
      <c r="B59" s="294"/>
      <c r="C59" s="294"/>
      <c r="D59" s="295"/>
      <c r="E59" s="295"/>
      <c r="F59" s="295"/>
    </row>
    <row r="60" spans="1:12" s="200" customFormat="1" ht="14.25">
      <c r="A60" s="294"/>
      <c r="B60" s="294"/>
      <c r="C60" s="294"/>
      <c r="D60" s="295"/>
      <c r="E60" s="295"/>
      <c r="F60" s="295"/>
    </row>
    <row r="61" spans="1:12" s="200" customFormat="1" ht="14.25">
      <c r="D61" s="296"/>
      <c r="E61" s="296"/>
      <c r="F61" s="296"/>
      <c r="G61" s="296"/>
    </row>
  </sheetData>
  <mergeCells count="1">
    <mergeCell ref="B33:D33"/>
  </mergeCells>
  <phoneticPr fontId="117" type="noConversion"/>
  <printOptions horizontalCentered="1"/>
  <pageMargins left="0.59055118110236227" right="0.59055118110236227" top="0.59055118110236227" bottom="0.59055118110236227" header="0.59055118110236227" footer="0.59055118110236227"/>
  <pageSetup firstPageNumber="3" orientation="portrait" r:id="rId1"/>
  <ignoredErrors>
    <ignoredError sqref="B40:D54 B39:C39 D39" formulaRange="1"/>
    <ignoredError sqref="F38" unlockedFormula="1"/>
  </ignoredErrors>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AA78"/>
  <sheetViews>
    <sheetView showGridLines="0" view="pageBreakPreview" zoomScaleNormal="100" zoomScaleSheetLayoutView="100" workbookViewId="0">
      <selection activeCell="J29" sqref="J29"/>
    </sheetView>
  </sheetViews>
  <sheetFormatPr baseColWidth="10" defaultColWidth="11.42578125" defaultRowHeight="29.25" customHeight="1"/>
  <cols>
    <col min="1" max="1" width="17.28515625" style="725" customWidth="1"/>
    <col min="2" max="2" width="10.7109375" style="727" customWidth="1"/>
    <col min="3" max="3" width="10.7109375" style="725" customWidth="1"/>
    <col min="4" max="4" width="1.140625" style="725" customWidth="1"/>
    <col min="5" max="7" width="5.7109375" style="725" customWidth="1"/>
    <col min="8" max="8" width="1" style="725" customWidth="1"/>
    <col min="9" max="9" width="5.7109375" style="725" customWidth="1"/>
    <col min="10" max="10" width="7.7109375" style="725" customWidth="1"/>
    <col min="11" max="11" width="6.5703125" style="725" customWidth="1"/>
    <col min="12" max="12" width="0.85546875" style="725" customWidth="1"/>
    <col min="13" max="13" width="4.7109375" style="725" customWidth="1"/>
    <col min="14" max="14" width="6.7109375" style="725" customWidth="1"/>
    <col min="15" max="15" width="5" style="725" customWidth="1"/>
    <col min="16" max="16" width="19.28515625" style="725" hidden="1" customWidth="1"/>
    <col min="17" max="17" width="8.28515625" style="725" hidden="1" customWidth="1"/>
    <col min="18" max="18" width="9.5703125" style="725" hidden="1" customWidth="1"/>
    <col min="19" max="20" width="11.42578125" style="725" hidden="1" customWidth="1"/>
    <col min="21" max="22" width="11.42578125" style="725"/>
    <col min="23" max="23" width="14.85546875" style="725" customWidth="1"/>
    <col min="24" max="25" width="12.42578125" style="725" customWidth="1"/>
    <col min="26" max="16384" width="11.42578125" style="725"/>
  </cols>
  <sheetData>
    <row r="1" spans="1:18" s="1847" customFormat="1" ht="30" customHeight="1">
      <c r="B1" s="2128"/>
      <c r="N1" s="1848"/>
      <c r="O1" s="2532" t="s">
        <v>1457</v>
      </c>
    </row>
    <row r="2" spans="1:18" s="1847" customFormat="1" ht="5.0999999999999996" customHeight="1">
      <c r="A2" s="1849"/>
      <c r="B2" s="2129"/>
      <c r="C2" s="1849"/>
      <c r="D2" s="1849"/>
      <c r="E2" s="1849"/>
      <c r="F2" s="1849"/>
      <c r="G2" s="1849"/>
      <c r="H2" s="1849"/>
      <c r="I2" s="1849"/>
      <c r="J2" s="1849"/>
      <c r="K2" s="1849"/>
      <c r="L2" s="1849"/>
      <c r="M2" s="1849"/>
      <c r="N2" s="1849"/>
      <c r="O2" s="1849"/>
    </row>
    <row r="3" spans="1:18" s="1847" customFormat="1" ht="5.0999999999999996" customHeight="1">
      <c r="A3" s="1850"/>
      <c r="B3" s="1848"/>
      <c r="C3" s="1850"/>
      <c r="D3" s="1850"/>
      <c r="E3" s="1850"/>
      <c r="F3" s="1850"/>
      <c r="G3" s="1850"/>
      <c r="H3" s="1850"/>
      <c r="I3" s="1850"/>
      <c r="J3" s="1850"/>
      <c r="K3" s="1850"/>
      <c r="L3" s="1850"/>
      <c r="M3" s="1850"/>
      <c r="N3" s="1850"/>
      <c r="O3" s="1850"/>
    </row>
    <row r="4" spans="1:18" s="1120" customFormat="1" ht="14.25" customHeight="1">
      <c r="A4" s="2349" t="s">
        <v>1523</v>
      </c>
      <c r="B4" s="1130"/>
      <c r="C4" s="1122"/>
      <c r="D4" s="1122"/>
      <c r="E4" s="1122"/>
      <c r="F4" s="1122"/>
      <c r="G4" s="1122"/>
      <c r="H4" s="1122"/>
      <c r="I4" s="1122"/>
      <c r="J4" s="1122"/>
      <c r="K4" s="1123"/>
      <c r="L4" s="1123"/>
      <c r="M4" s="1123"/>
      <c r="N4" s="1123"/>
      <c r="O4" s="1123"/>
    </row>
    <row r="5" spans="1:18" ht="15" customHeight="1">
      <c r="A5" s="787"/>
      <c r="B5" s="1362"/>
      <c r="C5" s="787"/>
      <c r="D5" s="787"/>
      <c r="E5" s="787"/>
      <c r="F5" s="787"/>
      <c r="G5" s="787"/>
      <c r="H5" s="787"/>
      <c r="I5" s="787"/>
      <c r="J5" s="787"/>
      <c r="K5" s="787"/>
      <c r="L5" s="787"/>
      <c r="M5" s="787"/>
      <c r="N5" s="787"/>
      <c r="O5" s="787"/>
    </row>
    <row r="6" spans="1:18" ht="3" customHeight="1">
      <c r="A6" s="807"/>
      <c r="B6" s="1363"/>
      <c r="C6" s="787"/>
      <c r="D6" s="787"/>
      <c r="E6" s="787"/>
      <c r="F6" s="787"/>
      <c r="G6" s="787"/>
      <c r="H6" s="787"/>
      <c r="I6" s="787"/>
      <c r="J6" s="787"/>
      <c r="K6" s="787"/>
      <c r="L6" s="787"/>
      <c r="M6" s="787"/>
      <c r="N6" s="787"/>
      <c r="O6" s="787"/>
    </row>
    <row r="7" spans="1:18" ht="3" customHeight="1">
      <c r="A7" s="808"/>
      <c r="B7" s="1364"/>
      <c r="C7" s="808"/>
      <c r="D7" s="808"/>
      <c r="E7" s="808"/>
      <c r="F7" s="808"/>
      <c r="G7" s="808"/>
      <c r="H7" s="808"/>
      <c r="I7" s="808"/>
      <c r="J7" s="808"/>
      <c r="K7" s="808"/>
      <c r="L7" s="808"/>
      <c r="M7" s="808"/>
      <c r="N7" s="808"/>
      <c r="O7" s="808"/>
    </row>
    <row r="8" spans="1:18" ht="13.5" customHeight="1">
      <c r="A8" s="809"/>
      <c r="B8" s="810"/>
      <c r="C8" s="810" t="s">
        <v>134</v>
      </c>
      <c r="D8" s="810"/>
    </row>
    <row r="9" spans="1:18" ht="13.5" customHeight="1">
      <c r="A9" s="809"/>
      <c r="B9" s="810" t="s">
        <v>1187</v>
      </c>
      <c r="C9" s="810" t="s">
        <v>808</v>
      </c>
      <c r="D9" s="810"/>
      <c r="E9" s="2901" t="s">
        <v>135</v>
      </c>
      <c r="F9" s="2901"/>
      <c r="G9" s="2901"/>
      <c r="H9" s="2901"/>
      <c r="I9" s="2901"/>
      <c r="J9" s="2901"/>
      <c r="K9" s="2901"/>
      <c r="L9" s="2901"/>
      <c r="M9" s="2901"/>
      <c r="N9" s="2901"/>
      <c r="O9" s="2901"/>
    </row>
    <row r="10" spans="1:18" ht="13.5" customHeight="1">
      <c r="A10" s="809"/>
      <c r="B10" s="1845" t="s">
        <v>1186</v>
      </c>
      <c r="C10" s="810" t="s">
        <v>136</v>
      </c>
      <c r="D10" s="810"/>
      <c r="E10" s="2901" t="s">
        <v>466</v>
      </c>
      <c r="F10" s="2901"/>
      <c r="G10" s="2901"/>
      <c r="H10" s="811"/>
      <c r="I10" s="2901" t="s">
        <v>137</v>
      </c>
      <c r="J10" s="2901"/>
      <c r="K10" s="2901"/>
      <c r="L10" s="811"/>
      <c r="M10" s="2901" t="s">
        <v>467</v>
      </c>
      <c r="N10" s="2901"/>
      <c r="O10" s="2901"/>
    </row>
    <row r="11" spans="1:18" ht="13.5" customHeight="1">
      <c r="A11" s="812" t="s">
        <v>652</v>
      </c>
      <c r="B11" s="810" t="s">
        <v>446</v>
      </c>
      <c r="C11" s="810" t="s">
        <v>447</v>
      </c>
      <c r="D11" s="810"/>
      <c r="E11" s="810" t="s">
        <v>446</v>
      </c>
      <c r="F11" s="810" t="s">
        <v>447</v>
      </c>
      <c r="G11" s="810" t="s">
        <v>333</v>
      </c>
      <c r="H11" s="810"/>
      <c r="I11" s="810" t="s">
        <v>446</v>
      </c>
      <c r="J11" s="810" t="s">
        <v>447</v>
      </c>
      <c r="K11" s="810" t="s">
        <v>333</v>
      </c>
      <c r="L11" s="810"/>
      <c r="M11" s="810" t="s">
        <v>446</v>
      </c>
      <c r="N11" s="810" t="s">
        <v>447</v>
      </c>
      <c r="O11" s="813" t="s">
        <v>333</v>
      </c>
    </row>
    <row r="12" spans="1:18" ht="3" customHeight="1">
      <c r="A12" s="814"/>
      <c r="B12" s="815"/>
      <c r="C12" s="814"/>
      <c r="D12" s="814"/>
      <c r="E12" s="815"/>
      <c r="F12" s="815"/>
      <c r="G12" s="815"/>
      <c r="H12" s="815"/>
      <c r="I12" s="815"/>
      <c r="J12" s="815"/>
      <c r="K12" s="815"/>
      <c r="L12" s="815"/>
      <c r="M12" s="815"/>
      <c r="N12" s="815"/>
      <c r="O12" s="815"/>
    </row>
    <row r="13" spans="1:18" ht="3" customHeight="1">
      <c r="A13" s="816"/>
      <c r="B13" s="817"/>
      <c r="C13" s="816"/>
      <c r="D13" s="816"/>
      <c r="E13" s="817"/>
      <c r="F13" s="817"/>
      <c r="G13" s="816"/>
      <c r="H13" s="817"/>
      <c r="I13" s="817"/>
      <c r="J13" s="817"/>
      <c r="K13" s="818"/>
      <c r="L13" s="818"/>
      <c r="M13" s="817"/>
      <c r="N13" s="817"/>
      <c r="O13" s="818"/>
    </row>
    <row r="14" spans="1:18" ht="14.1" customHeight="1">
      <c r="A14" s="788" t="s">
        <v>1455</v>
      </c>
      <c r="B14" s="789">
        <f t="shared" ref="B14:C29" si="0">SUM(E14,I14,M14)</f>
        <v>300</v>
      </c>
      <c r="C14" s="1245">
        <f t="shared" si="0"/>
        <v>1600.7199999999998</v>
      </c>
      <c r="D14" s="1245"/>
      <c r="E14" s="790">
        <f>SUM(E15:E30)</f>
        <v>19</v>
      </c>
      <c r="F14" s="792">
        <f>SUM(F15:F30)</f>
        <v>337.7</v>
      </c>
      <c r="G14" s="792">
        <f>F14/C14*100</f>
        <v>21.096756459593184</v>
      </c>
      <c r="H14" s="790"/>
      <c r="I14" s="790">
        <f>SUM(I15:I30)</f>
        <v>281</v>
      </c>
      <c r="J14" s="792">
        <f>SUM(J15:J30)</f>
        <v>1263.0199999999998</v>
      </c>
      <c r="K14" s="792">
        <f t="shared" ref="K14:K22" si="1">J14/C14*100</f>
        <v>78.903243540406805</v>
      </c>
      <c r="L14" s="791"/>
      <c r="M14" s="1889">
        <v>0</v>
      </c>
      <c r="N14" s="1889">
        <v>0</v>
      </c>
      <c r="O14" s="2794" t="s">
        <v>396</v>
      </c>
      <c r="P14" s="1245">
        <f t="shared" ref="P14:P25" si="2">SUM(G14,K14,O14)</f>
        <v>99.999999999999986</v>
      </c>
    </row>
    <row r="15" spans="1:18" ht="14.1" customHeight="1">
      <c r="A15" s="793" t="s">
        <v>403</v>
      </c>
      <c r="B15" s="789">
        <f>SUM(E15,I15,M15)</f>
        <v>84</v>
      </c>
      <c r="C15" s="1245">
        <f>SUM(F15,J15,N15)</f>
        <v>415.7</v>
      </c>
      <c r="D15" s="796"/>
      <c r="E15" s="1572">
        <v>13</v>
      </c>
      <c r="F15" s="1360">
        <v>173.7</v>
      </c>
      <c r="G15" s="795">
        <f>F15/C15*100</f>
        <v>41.784941063266778</v>
      </c>
      <c r="H15" s="1361"/>
      <c r="I15" s="1573">
        <v>71</v>
      </c>
      <c r="J15" s="796">
        <v>242</v>
      </c>
      <c r="K15" s="795">
        <f t="shared" si="1"/>
        <v>58.215058936733222</v>
      </c>
      <c r="L15" s="1359"/>
      <c r="M15" s="1894">
        <v>0</v>
      </c>
      <c r="N15" s="1894">
        <v>0</v>
      </c>
      <c r="O15" s="1361" t="s">
        <v>396</v>
      </c>
      <c r="P15" s="796">
        <f t="shared" si="2"/>
        <v>100</v>
      </c>
      <c r="R15" s="795"/>
    </row>
    <row r="16" spans="1:18" ht="14.1" customHeight="1">
      <c r="A16" s="793" t="s">
        <v>773</v>
      </c>
      <c r="B16" s="789">
        <f t="shared" si="0"/>
        <v>28</v>
      </c>
      <c r="C16" s="1245">
        <f>SUM(F16,J16,N16)</f>
        <v>53.95</v>
      </c>
      <c r="D16" s="796"/>
      <c r="E16" s="1894">
        <v>0</v>
      </c>
      <c r="F16" s="1894">
        <v>0</v>
      </c>
      <c r="G16" s="1572" t="s">
        <v>396</v>
      </c>
      <c r="H16" s="1361"/>
      <c r="I16" s="1573">
        <v>28</v>
      </c>
      <c r="J16" s="1669">
        <v>53.95</v>
      </c>
      <c r="K16" s="795">
        <f t="shared" si="1"/>
        <v>100</v>
      </c>
      <c r="L16" s="1359"/>
      <c r="M16" s="1894">
        <v>0</v>
      </c>
      <c r="N16" s="1894">
        <v>0</v>
      </c>
      <c r="O16" s="1361" t="s">
        <v>396</v>
      </c>
      <c r="P16" s="796">
        <f t="shared" si="2"/>
        <v>100</v>
      </c>
    </row>
    <row r="17" spans="1:27" ht="14.1" customHeight="1">
      <c r="A17" s="793" t="s">
        <v>430</v>
      </c>
      <c r="B17" s="1894">
        <v>0</v>
      </c>
      <c r="C17" s="1894">
        <v>0</v>
      </c>
      <c r="D17" s="1894"/>
      <c r="E17" s="1894">
        <v>0</v>
      </c>
      <c r="F17" s="1894">
        <v>0</v>
      </c>
      <c r="G17" s="1572" t="s">
        <v>396</v>
      </c>
      <c r="H17" s="1360"/>
      <c r="I17" s="1894">
        <v>0</v>
      </c>
      <c r="J17" s="1894">
        <v>0</v>
      </c>
      <c r="K17" s="1894">
        <v>0</v>
      </c>
      <c r="L17" s="1894"/>
      <c r="M17" s="1894">
        <v>0</v>
      </c>
      <c r="N17" s="1894">
        <v>0</v>
      </c>
      <c r="O17" s="1361" t="s">
        <v>396</v>
      </c>
      <c r="P17" s="796">
        <f t="shared" si="2"/>
        <v>0</v>
      </c>
    </row>
    <row r="18" spans="1:27" ht="14.1" customHeight="1">
      <c r="A18" s="793" t="s">
        <v>774</v>
      </c>
      <c r="B18" s="789">
        <f t="shared" si="0"/>
        <v>9</v>
      </c>
      <c r="C18" s="1245">
        <f t="shared" si="0"/>
        <v>99.1</v>
      </c>
      <c r="D18" s="796"/>
      <c r="E18" s="1894">
        <v>0</v>
      </c>
      <c r="F18" s="1894">
        <v>0</v>
      </c>
      <c r="G18" s="1572" t="s">
        <v>396</v>
      </c>
      <c r="H18" s="1360"/>
      <c r="I18" s="1573">
        <v>9</v>
      </c>
      <c r="J18" s="1669">
        <v>99.1</v>
      </c>
      <c r="K18" s="795">
        <f t="shared" si="1"/>
        <v>100</v>
      </c>
      <c r="L18" s="1360"/>
      <c r="M18" s="1894">
        <v>0</v>
      </c>
      <c r="N18" s="1894">
        <v>0</v>
      </c>
      <c r="O18" s="1361" t="s">
        <v>396</v>
      </c>
      <c r="P18" s="796">
        <f t="shared" si="2"/>
        <v>100</v>
      </c>
    </row>
    <row r="19" spans="1:27" ht="14.1" customHeight="1">
      <c r="A19" s="793" t="s">
        <v>431</v>
      </c>
      <c r="B19" s="789">
        <f t="shared" si="0"/>
        <v>11</v>
      </c>
      <c r="C19" s="1245">
        <f t="shared" si="0"/>
        <v>13</v>
      </c>
      <c r="D19" s="796"/>
      <c r="E19" s="1894">
        <v>0</v>
      </c>
      <c r="F19" s="1894">
        <v>0</v>
      </c>
      <c r="G19" s="796" t="s">
        <v>396</v>
      </c>
      <c r="H19" s="1360"/>
      <c r="I19" s="1573">
        <v>11</v>
      </c>
      <c r="J19" s="1360">
        <v>13</v>
      </c>
      <c r="K19" s="795">
        <f t="shared" si="1"/>
        <v>100</v>
      </c>
      <c r="L19" s="1360"/>
      <c r="M19" s="1894">
        <v>0</v>
      </c>
      <c r="N19" s="1894">
        <v>0</v>
      </c>
      <c r="O19" s="1361" t="s">
        <v>396</v>
      </c>
      <c r="P19" s="796">
        <f t="shared" si="2"/>
        <v>100</v>
      </c>
    </row>
    <row r="20" spans="1:27" ht="14.1" customHeight="1">
      <c r="A20" s="793" t="s">
        <v>432</v>
      </c>
      <c r="B20" s="789">
        <f t="shared" si="0"/>
        <v>6</v>
      </c>
      <c r="C20" s="1245">
        <f t="shared" si="0"/>
        <v>21</v>
      </c>
      <c r="D20" s="796"/>
      <c r="E20" s="1894">
        <v>0</v>
      </c>
      <c r="F20" s="1894">
        <v>0</v>
      </c>
      <c r="G20" s="1572" t="s">
        <v>396</v>
      </c>
      <c r="H20" s="1361"/>
      <c r="I20" s="1573">
        <v>6</v>
      </c>
      <c r="J20" s="1360">
        <v>21</v>
      </c>
      <c r="K20" s="795">
        <f t="shared" si="1"/>
        <v>100</v>
      </c>
      <c r="L20" s="1359"/>
      <c r="M20" s="1894">
        <v>0</v>
      </c>
      <c r="N20" s="1894">
        <v>0</v>
      </c>
      <c r="O20" s="1361" t="s">
        <v>396</v>
      </c>
      <c r="P20" s="796">
        <f t="shared" si="2"/>
        <v>100</v>
      </c>
      <c r="S20" s="725">
        <v>0</v>
      </c>
    </row>
    <row r="21" spans="1:27" ht="14.1" customHeight="1">
      <c r="A21" s="793" t="s">
        <v>397</v>
      </c>
      <c r="B21" s="789">
        <f t="shared" si="0"/>
        <v>5</v>
      </c>
      <c r="C21" s="1245">
        <f t="shared" si="0"/>
        <v>7.5</v>
      </c>
      <c r="D21" s="796"/>
      <c r="E21" s="1894">
        <v>0</v>
      </c>
      <c r="F21" s="1894">
        <v>0</v>
      </c>
      <c r="G21" s="1572" t="s">
        <v>396</v>
      </c>
      <c r="H21" s="1361"/>
      <c r="I21" s="1573">
        <v>5</v>
      </c>
      <c r="J21" s="1360">
        <v>7.5</v>
      </c>
      <c r="K21" s="795">
        <f t="shared" si="1"/>
        <v>100</v>
      </c>
      <c r="L21" s="1359"/>
      <c r="M21" s="1894">
        <v>0</v>
      </c>
      <c r="N21" s="1894">
        <v>0</v>
      </c>
      <c r="O21" s="1361" t="s">
        <v>396</v>
      </c>
      <c r="P21" s="796">
        <f t="shared" si="2"/>
        <v>100</v>
      </c>
    </row>
    <row r="22" spans="1:27" ht="14.1" customHeight="1">
      <c r="A22" s="793" t="s">
        <v>433</v>
      </c>
      <c r="B22" s="789">
        <f>SUM(E22,I22,M22)</f>
        <v>5</v>
      </c>
      <c r="C22" s="1245">
        <f t="shared" si="0"/>
        <v>8.3000000000000007</v>
      </c>
      <c r="D22" s="796"/>
      <c r="E22" s="1894">
        <v>0</v>
      </c>
      <c r="F22" s="1894">
        <v>0</v>
      </c>
      <c r="G22" s="1572" t="s">
        <v>396</v>
      </c>
      <c r="H22" s="1361"/>
      <c r="I22" s="1573">
        <v>5</v>
      </c>
      <c r="J22" s="1360">
        <v>8.3000000000000007</v>
      </c>
      <c r="K22" s="795">
        <f t="shared" si="1"/>
        <v>100</v>
      </c>
      <c r="L22" s="1361"/>
      <c r="M22" s="1894">
        <v>0</v>
      </c>
      <c r="N22" s="1894">
        <v>0</v>
      </c>
      <c r="O22" s="1361" t="s">
        <v>396</v>
      </c>
      <c r="P22" s="796">
        <f t="shared" si="2"/>
        <v>100</v>
      </c>
    </row>
    <row r="23" spans="1:27" ht="14.1" customHeight="1">
      <c r="A23" s="793" t="s">
        <v>280</v>
      </c>
      <c r="B23" s="789">
        <f t="shared" si="0"/>
        <v>2</v>
      </c>
      <c r="C23" s="1245">
        <f t="shared" si="0"/>
        <v>0</v>
      </c>
      <c r="D23" s="796"/>
      <c r="E23" s="1894">
        <v>0</v>
      </c>
      <c r="F23" s="1894">
        <v>0</v>
      </c>
      <c r="G23" s="1572" t="s">
        <v>396</v>
      </c>
      <c r="H23" s="1572"/>
      <c r="I23" s="1572">
        <v>2</v>
      </c>
      <c r="J23" s="1572" t="s">
        <v>396</v>
      </c>
      <c r="K23" s="1572" t="s">
        <v>396</v>
      </c>
      <c r="L23" s="1359"/>
      <c r="M23" s="1894">
        <v>0</v>
      </c>
      <c r="N23" s="1894">
        <v>0</v>
      </c>
      <c r="O23" s="1361" t="s">
        <v>396</v>
      </c>
      <c r="P23" s="796">
        <f t="shared" si="2"/>
        <v>0</v>
      </c>
      <c r="Z23" s="725">
        <f>(C14/1000)/Z36</f>
        <v>4.8699928199611689E-4</v>
      </c>
    </row>
    <row r="24" spans="1:27" ht="14.1" customHeight="1">
      <c r="A24" s="793" t="s">
        <v>439</v>
      </c>
      <c r="B24" s="789">
        <f t="shared" si="0"/>
        <v>22</v>
      </c>
      <c r="C24" s="1245">
        <f t="shared" si="0"/>
        <v>416.10999999999996</v>
      </c>
      <c r="D24" s="796"/>
      <c r="E24" s="1894">
        <v>1</v>
      </c>
      <c r="F24" s="2390">
        <v>70</v>
      </c>
      <c r="G24" s="1572">
        <f>F24/C24*100</f>
        <v>16.82247482636803</v>
      </c>
      <c r="H24" s="1361"/>
      <c r="I24" s="1573">
        <v>21</v>
      </c>
      <c r="J24" s="1360">
        <v>346.10999999999996</v>
      </c>
      <c r="K24" s="795">
        <f t="shared" ref="K24:K30" si="3">J24/C24*100</f>
        <v>83.177525173631977</v>
      </c>
      <c r="L24" s="1359"/>
      <c r="M24" s="1894">
        <v>0</v>
      </c>
      <c r="N24" s="1894">
        <v>0</v>
      </c>
      <c r="O24" s="1361" t="s">
        <v>396</v>
      </c>
      <c r="P24" s="796">
        <f t="shared" si="2"/>
        <v>100</v>
      </c>
    </row>
    <row r="25" spans="1:27" ht="14.1" customHeight="1">
      <c r="A25" s="793" t="s">
        <v>434</v>
      </c>
      <c r="B25" s="789">
        <f t="shared" si="0"/>
        <v>11</v>
      </c>
      <c r="C25" s="1245">
        <f t="shared" si="0"/>
        <v>100</v>
      </c>
      <c r="D25" s="796"/>
      <c r="E25" s="1894">
        <v>1</v>
      </c>
      <c r="F25" s="1894">
        <v>5</v>
      </c>
      <c r="G25" s="1572" t="s">
        <v>396</v>
      </c>
      <c r="H25" s="1361"/>
      <c r="I25" s="1573">
        <v>10</v>
      </c>
      <c r="J25" s="1360">
        <v>95</v>
      </c>
      <c r="K25" s="795">
        <f t="shared" si="3"/>
        <v>95</v>
      </c>
      <c r="L25" s="1359"/>
      <c r="M25" s="1894">
        <v>0</v>
      </c>
      <c r="N25" s="1894">
        <v>0</v>
      </c>
      <c r="O25" s="1361" t="s">
        <v>396</v>
      </c>
      <c r="P25" s="796">
        <f t="shared" si="2"/>
        <v>95</v>
      </c>
      <c r="AA25" s="725">
        <f>C14/AA36</f>
        <v>1000.0000000000001</v>
      </c>
    </row>
    <row r="26" spans="1:27" ht="14.1" customHeight="1">
      <c r="A26" s="793" t="s">
        <v>435</v>
      </c>
      <c r="B26" s="789">
        <f t="shared" si="0"/>
        <v>40</v>
      </c>
      <c r="C26" s="1245">
        <f t="shared" si="0"/>
        <v>164.5</v>
      </c>
      <c r="D26" s="796"/>
      <c r="E26" s="1572">
        <v>2</v>
      </c>
      <c r="F26" s="1669">
        <v>4</v>
      </c>
      <c r="G26" s="795">
        <f>F26/C26*100</f>
        <v>2.43161094224924</v>
      </c>
      <c r="H26" s="1361"/>
      <c r="I26" s="1573">
        <v>38</v>
      </c>
      <c r="J26" s="1360">
        <v>160.5</v>
      </c>
      <c r="K26" s="795">
        <f t="shared" si="3"/>
        <v>97.568389057750764</v>
      </c>
      <c r="L26" s="1359"/>
      <c r="M26" s="1894">
        <v>0</v>
      </c>
      <c r="N26" s="1894">
        <v>0</v>
      </c>
      <c r="O26" s="1361" t="s">
        <v>396</v>
      </c>
      <c r="P26" s="796">
        <v>99.8</v>
      </c>
    </row>
    <row r="27" spans="1:27" ht="14.1" customHeight="1">
      <c r="A27" s="793" t="s">
        <v>398</v>
      </c>
      <c r="B27" s="789">
        <f t="shared" si="0"/>
        <v>11</v>
      </c>
      <c r="C27" s="1245">
        <f t="shared" si="0"/>
        <v>16.86</v>
      </c>
      <c r="D27" s="796"/>
      <c r="E27" s="1894">
        <v>0</v>
      </c>
      <c r="F27" s="1894">
        <v>0</v>
      </c>
      <c r="G27" s="1572" t="s">
        <v>396</v>
      </c>
      <c r="H27" s="1361"/>
      <c r="I27" s="1573">
        <v>11</v>
      </c>
      <c r="J27" s="1360">
        <v>16.86</v>
      </c>
      <c r="K27" s="795">
        <f t="shared" si="3"/>
        <v>100</v>
      </c>
      <c r="L27" s="1359"/>
      <c r="M27" s="1894">
        <v>0</v>
      </c>
      <c r="N27" s="1894">
        <v>0</v>
      </c>
      <c r="O27" s="1361" t="s">
        <v>396</v>
      </c>
      <c r="P27" s="796">
        <f>SUM(G27,K27,O27)</f>
        <v>100</v>
      </c>
    </row>
    <row r="28" spans="1:27" ht="14.1" customHeight="1">
      <c r="A28" s="793" t="s">
        <v>404</v>
      </c>
      <c r="B28" s="789">
        <f t="shared" si="0"/>
        <v>5</v>
      </c>
      <c r="C28" s="1245">
        <f t="shared" si="0"/>
        <v>99</v>
      </c>
      <c r="D28" s="796"/>
      <c r="E28" s="1895">
        <v>2</v>
      </c>
      <c r="F28" s="1896">
        <v>85</v>
      </c>
      <c r="G28" s="1360" t="s">
        <v>396</v>
      </c>
      <c r="H28" s="1361"/>
      <c r="I28" s="1573">
        <v>3</v>
      </c>
      <c r="J28" s="1360">
        <v>14</v>
      </c>
      <c r="K28" s="795">
        <f t="shared" si="3"/>
        <v>14.14141414141414</v>
      </c>
      <c r="L28" s="1359"/>
      <c r="M28" s="1894">
        <v>0</v>
      </c>
      <c r="N28" s="1894">
        <v>0</v>
      </c>
      <c r="O28" s="1361" t="s">
        <v>396</v>
      </c>
      <c r="P28" s="796">
        <f>SUM(G28,K28,O28)</f>
        <v>14.14141414141414</v>
      </c>
    </row>
    <row r="29" spans="1:27" ht="14.1" customHeight="1">
      <c r="A29" s="793" t="s">
        <v>415</v>
      </c>
      <c r="B29" s="789">
        <f t="shared" si="0"/>
        <v>7</v>
      </c>
      <c r="C29" s="1245">
        <f t="shared" si="0"/>
        <v>20.100000000000001</v>
      </c>
      <c r="D29" s="796"/>
      <c r="E29" s="1894">
        <v>0</v>
      </c>
      <c r="F29" s="1894">
        <v>0</v>
      </c>
      <c r="G29" s="1894">
        <v>0</v>
      </c>
      <c r="H29" s="1894"/>
      <c r="I29" s="1894">
        <v>7</v>
      </c>
      <c r="J29" s="2795">
        <v>20.100000000000001</v>
      </c>
      <c r="K29" s="1894">
        <v>0</v>
      </c>
      <c r="L29" s="1361"/>
      <c r="M29" s="1894">
        <v>0</v>
      </c>
      <c r="N29" s="1894">
        <v>0</v>
      </c>
      <c r="O29" s="1361" t="s">
        <v>396</v>
      </c>
      <c r="P29" s="796">
        <f>SUM(G29,K29,O29)</f>
        <v>0</v>
      </c>
    </row>
    <row r="30" spans="1:27" ht="14.1" customHeight="1">
      <c r="A30" s="793" t="s">
        <v>440</v>
      </c>
      <c r="B30" s="789">
        <f t="shared" ref="B30" si="4">SUM(E30,I30,M30)</f>
        <v>54</v>
      </c>
      <c r="C30" s="1245">
        <f t="shared" ref="C30" si="5">SUM(F30,J30,N30)</f>
        <v>165.6</v>
      </c>
      <c r="D30" s="796"/>
      <c r="E30" s="1894">
        <v>0</v>
      </c>
      <c r="F30" s="1894">
        <v>0</v>
      </c>
      <c r="G30" s="1572" t="s">
        <v>396</v>
      </c>
      <c r="H30" s="1361"/>
      <c r="I30" s="1573">
        <v>54</v>
      </c>
      <c r="J30" s="1360">
        <v>165.6</v>
      </c>
      <c r="K30" s="795">
        <f t="shared" si="3"/>
        <v>100</v>
      </c>
      <c r="L30" s="1359"/>
      <c r="M30" s="1894">
        <v>0</v>
      </c>
      <c r="N30" s="1894">
        <v>0</v>
      </c>
      <c r="O30" s="1361" t="s">
        <v>396</v>
      </c>
      <c r="P30" s="796">
        <f>SUM(G30,K30,O30)</f>
        <v>100</v>
      </c>
      <c r="Q30" s="819"/>
    </row>
    <row r="31" spans="1:27" ht="3" customHeight="1">
      <c r="A31" s="819"/>
      <c r="B31" s="820"/>
      <c r="C31" s="819"/>
      <c r="D31" s="819"/>
      <c r="E31" s="820"/>
      <c r="F31" s="820"/>
      <c r="G31" s="820"/>
      <c r="H31" s="820"/>
      <c r="I31" s="820"/>
      <c r="J31" s="1670"/>
      <c r="K31" s="820"/>
      <c r="L31" s="820"/>
      <c r="M31" s="820"/>
      <c r="N31" s="1668"/>
      <c r="O31" s="820"/>
    </row>
    <row r="32" spans="1:27" ht="3" customHeight="1">
      <c r="A32" s="797"/>
      <c r="B32" s="798"/>
      <c r="C32" s="797"/>
      <c r="D32" s="797"/>
      <c r="E32" s="798"/>
      <c r="F32" s="798"/>
      <c r="G32" s="798"/>
      <c r="H32" s="798"/>
      <c r="I32" s="798"/>
      <c r="J32" s="798"/>
      <c r="K32" s="798"/>
      <c r="L32" s="798"/>
      <c r="M32" s="798"/>
      <c r="N32" s="798"/>
      <c r="O32" s="798"/>
    </row>
    <row r="33" spans="1:27" ht="12.95" customHeight="1">
      <c r="A33" s="1709" t="s">
        <v>1136</v>
      </c>
      <c r="B33" s="2132"/>
      <c r="C33" s="2131"/>
      <c r="D33" s="2131"/>
      <c r="E33" s="2131"/>
      <c r="F33" s="2131"/>
      <c r="G33" s="2131"/>
      <c r="H33" s="2131"/>
      <c r="I33" s="2131"/>
      <c r="J33" s="2131"/>
      <c r="K33" s="2131"/>
      <c r="L33" s="2131"/>
      <c r="M33" s="2131"/>
      <c r="N33" s="2131"/>
      <c r="O33" s="2131"/>
    </row>
    <row r="34" spans="1:27" ht="13.9" customHeight="1">
      <c r="A34" s="2131" t="s">
        <v>934</v>
      </c>
      <c r="C34" s="1231"/>
      <c r="D34" s="1231"/>
      <c r="E34" s="1231"/>
      <c r="W34" s="2898" t="s">
        <v>1413</v>
      </c>
      <c r="X34" s="2899"/>
      <c r="Y34" s="2737"/>
    </row>
    <row r="35" spans="1:27" s="2133" customFormat="1" ht="35.25" customHeight="1">
      <c r="A35" s="2902" t="s">
        <v>1579</v>
      </c>
      <c r="B35" s="2902"/>
      <c r="C35" s="2902"/>
      <c r="D35" s="2902"/>
      <c r="E35" s="2902"/>
      <c r="F35" s="2902"/>
      <c r="G35" s="2902"/>
      <c r="H35" s="2902"/>
      <c r="I35" s="2902"/>
      <c r="J35" s="2902"/>
      <c r="K35" s="2902"/>
      <c r="L35" s="2902"/>
      <c r="M35" s="2902"/>
      <c r="N35" s="2902"/>
      <c r="O35" s="2902"/>
      <c r="S35" s="2134">
        <v>2017</v>
      </c>
      <c r="W35" s="2620">
        <v>2019</v>
      </c>
      <c r="X35" s="2617" t="s">
        <v>779</v>
      </c>
      <c r="Y35" s="2133" t="s">
        <v>1548</v>
      </c>
      <c r="Z35" s="2613" t="s">
        <v>1547</v>
      </c>
      <c r="AA35" s="2613" t="s">
        <v>1546</v>
      </c>
    </row>
    <row r="36" spans="1:27" s="2137" customFormat="1" ht="32.25" customHeight="1" thickBot="1">
      <c r="A36" s="2135"/>
      <c r="B36" s="2136"/>
      <c r="C36" s="2135"/>
      <c r="D36" s="2135"/>
      <c r="E36" s="2135"/>
      <c r="F36" s="2135"/>
      <c r="G36" s="2135"/>
      <c r="H36" s="2135"/>
      <c r="J36" s="2138"/>
      <c r="S36" s="2900" t="s">
        <v>847</v>
      </c>
      <c r="T36" s="2900"/>
      <c r="W36" s="2615" t="s">
        <v>429</v>
      </c>
      <c r="X36" s="2736">
        <v>4.8699928199611689E-4</v>
      </c>
      <c r="Y36" s="2738">
        <f>AA36/Z36</f>
        <v>4.8699928199611689E-4</v>
      </c>
      <c r="Z36" s="2734">
        <v>3286.9042300000006</v>
      </c>
      <c r="AA36" s="2735">
        <v>1.6007199999999997</v>
      </c>
    </row>
    <row r="37" spans="1:27" s="2137" customFormat="1" ht="12.95" customHeight="1">
      <c r="A37" s="2135"/>
      <c r="B37" s="2136"/>
      <c r="C37" s="2135"/>
      <c r="D37" s="2135"/>
      <c r="E37" s="2135"/>
      <c r="F37" s="2135"/>
      <c r="G37" s="2135"/>
      <c r="H37" s="2135"/>
      <c r="J37" s="2138"/>
      <c r="P37" s="2811" t="s">
        <v>820</v>
      </c>
      <c r="Q37" s="2812"/>
      <c r="S37" s="2900"/>
      <c r="T37" s="2900"/>
      <c r="W37" s="2616" t="s">
        <v>403</v>
      </c>
      <c r="X37" s="2736">
        <v>1.0181593383850236E-3</v>
      </c>
      <c r="Y37" s="2738">
        <f t="shared" ref="Y37:Y52" si="6">AA37/Z37</f>
        <v>1.0181593383850236E-3</v>
      </c>
      <c r="Z37" s="2614">
        <v>408.28579999999994</v>
      </c>
      <c r="AA37" s="2735">
        <v>0.41570000000000001</v>
      </c>
    </row>
    <row r="38" spans="1:27" s="2137" customFormat="1" ht="12.95" customHeight="1" thickBot="1">
      <c r="A38" s="2139"/>
      <c r="B38" s="2136"/>
      <c r="C38" s="2139"/>
      <c r="D38" s="2139"/>
      <c r="E38" s="2139"/>
      <c r="F38" s="2139"/>
      <c r="G38" s="2139"/>
      <c r="H38" s="2139"/>
      <c r="J38" s="2138"/>
      <c r="P38" s="2140"/>
      <c r="Q38" s="2141"/>
      <c r="S38" s="2900"/>
      <c r="T38" s="2900"/>
      <c r="W38" s="2616" t="s">
        <v>773</v>
      </c>
      <c r="X38" s="2736">
        <v>5.4479761197888269E-4</v>
      </c>
      <c r="Y38" s="2738">
        <f t="shared" si="6"/>
        <v>5.4479761197888269E-4</v>
      </c>
      <c r="Z38" s="2614">
        <v>99.027600000000007</v>
      </c>
      <c r="AA38" s="2735">
        <v>5.3950000000000005E-2</v>
      </c>
    </row>
    <row r="39" spans="1:27" s="2137" customFormat="1" ht="12.95" customHeight="1">
      <c r="A39" s="2142"/>
      <c r="B39" s="2143"/>
      <c r="C39" s="2142"/>
      <c r="D39" s="2142"/>
      <c r="E39" s="2142"/>
      <c r="F39" s="2142"/>
      <c r="G39" s="2142"/>
      <c r="H39" s="2142"/>
      <c r="J39" s="2138"/>
      <c r="P39" s="2144"/>
      <c r="Q39" s="2145" t="s">
        <v>779</v>
      </c>
      <c r="R39" s="2146"/>
      <c r="S39" s="2143" t="s">
        <v>23</v>
      </c>
      <c r="W39" s="2616" t="s">
        <v>430</v>
      </c>
      <c r="X39" s="2736">
        <v>0</v>
      </c>
      <c r="Y39" s="2738">
        <f t="shared" si="6"/>
        <v>0</v>
      </c>
      <c r="Z39" s="2614">
        <v>13.005799999999999</v>
      </c>
      <c r="AA39" s="2735">
        <v>0</v>
      </c>
    </row>
    <row r="40" spans="1:27" s="2137" customFormat="1" ht="12.95" customHeight="1">
      <c r="A40" s="2147"/>
      <c r="B40" s="2148"/>
      <c r="C40" s="2149"/>
      <c r="D40" s="2149"/>
      <c r="E40" s="2149"/>
      <c r="F40" s="2149"/>
      <c r="G40" s="2149"/>
      <c r="H40" s="2149"/>
      <c r="J40" s="2138"/>
      <c r="P40" s="2150" t="str">
        <f>A14</f>
        <v xml:space="preserve">    </v>
      </c>
      <c r="Q40" s="2151">
        <f t="shared" ref="Q40:Q56" si="7">C14/S40</f>
        <v>0.49370759687043808</v>
      </c>
      <c r="S40" s="1450">
        <v>3242.2429999999999</v>
      </c>
      <c r="W40" s="2616" t="s">
        <v>774</v>
      </c>
      <c r="X40" s="2736">
        <v>1.1659731616744738E-3</v>
      </c>
      <c r="Y40" s="2738">
        <f t="shared" si="6"/>
        <v>1.1659731616744738E-3</v>
      </c>
      <c r="Z40" s="2614">
        <v>84.993380000000002</v>
      </c>
      <c r="AA40" s="2735">
        <v>9.9099999999999994E-2</v>
      </c>
    </row>
    <row r="41" spans="1:27" s="2137" customFormat="1" ht="12.95" customHeight="1">
      <c r="A41" s="2147"/>
      <c r="B41" s="2143"/>
      <c r="C41" s="2142"/>
      <c r="D41" s="2142"/>
      <c r="E41" s="2147"/>
      <c r="F41" s="2147"/>
      <c r="G41" s="2142"/>
      <c r="H41" s="2142"/>
      <c r="J41" s="2138"/>
      <c r="P41" s="2152" t="str">
        <f t="shared" ref="P41:P56" si="8">A15</f>
        <v>Pinar del Río</v>
      </c>
      <c r="Q41" s="2151">
        <f t="shared" si="7"/>
        <v>1.0316672457437832</v>
      </c>
      <c r="S41" s="1448">
        <v>402.94</v>
      </c>
      <c r="W41" s="2616" t="s">
        <v>431</v>
      </c>
      <c r="X41" s="2736">
        <v>3.4362275550241791E-5</v>
      </c>
      <c r="Y41" s="2738">
        <f t="shared" si="6"/>
        <v>3.4362275550241791E-5</v>
      </c>
      <c r="Z41" s="2614">
        <v>378.32186000000007</v>
      </c>
      <c r="AA41" s="2735">
        <v>1.2999999999999999E-2</v>
      </c>
    </row>
    <row r="42" spans="1:27" s="2137" customFormat="1" ht="12.95" customHeight="1">
      <c r="A42" s="2147"/>
      <c r="B42" s="2143"/>
      <c r="C42" s="2142"/>
      <c r="D42" s="2142"/>
      <c r="E42" s="2142"/>
      <c r="F42" s="2142"/>
      <c r="G42" s="2142"/>
      <c r="H42" s="2142"/>
      <c r="J42" s="2138"/>
      <c r="P42" s="2152" t="str">
        <f t="shared" si="8"/>
        <v>Artemisa</v>
      </c>
      <c r="Q42" s="2151">
        <f t="shared" si="7"/>
        <v>0.58533145275035259</v>
      </c>
      <c r="S42" s="1448">
        <v>92.17</v>
      </c>
      <c r="W42" s="2616" t="s">
        <v>432</v>
      </c>
      <c r="X42" s="2736">
        <v>1.1141623833312818E-4</v>
      </c>
      <c r="Y42" s="2738">
        <f t="shared" si="6"/>
        <v>1.1141623833312818E-4</v>
      </c>
      <c r="Z42" s="2614">
        <v>188.48240000000001</v>
      </c>
      <c r="AA42" s="2735">
        <v>2.1000000000000001E-2</v>
      </c>
    </row>
    <row r="43" spans="1:27" s="2137" customFormat="1" ht="12.95" customHeight="1">
      <c r="A43" s="2142"/>
      <c r="B43" s="2143"/>
      <c r="C43" s="2142"/>
      <c r="D43" s="2142"/>
      <c r="E43" s="2142"/>
      <c r="F43" s="2142"/>
      <c r="G43" s="2142"/>
      <c r="H43" s="2142"/>
      <c r="P43" s="2152" t="str">
        <f t="shared" si="8"/>
        <v>La Habana</v>
      </c>
      <c r="Q43" s="2151">
        <f t="shared" si="7"/>
        <v>0</v>
      </c>
      <c r="S43" s="1448">
        <v>12.7</v>
      </c>
      <c r="W43" s="2616" t="s">
        <v>397</v>
      </c>
      <c r="X43" s="2736">
        <v>9.7407024994642611E-5</v>
      </c>
      <c r="Y43" s="2738">
        <f t="shared" si="6"/>
        <v>9.7407024994642611E-5</v>
      </c>
      <c r="Z43" s="2614">
        <v>76.996499999999997</v>
      </c>
      <c r="AA43" s="2735">
        <v>7.4999999999999997E-3</v>
      </c>
    </row>
    <row r="44" spans="1:27" s="2137" customFormat="1" ht="12.95" customHeight="1">
      <c r="A44" s="2142"/>
      <c r="B44" s="2143"/>
      <c r="C44" s="2142"/>
      <c r="D44" s="2142"/>
      <c r="E44" s="2142"/>
      <c r="F44" s="2142"/>
      <c r="G44" s="2142"/>
      <c r="H44" s="2142"/>
      <c r="I44" s="2153"/>
      <c r="J44" s="2154"/>
      <c r="K44" s="2153"/>
      <c r="L44" s="2153"/>
      <c r="M44" s="2153"/>
      <c r="N44" s="2153"/>
      <c r="P44" s="2152" t="str">
        <f t="shared" si="8"/>
        <v>Mayabeque</v>
      </c>
      <c r="Q44" s="2151">
        <f t="shared" si="7"/>
        <v>1.2079473427596292</v>
      </c>
      <c r="S44" s="1448">
        <v>82.04</v>
      </c>
      <c r="W44" s="2616" t="s">
        <v>433</v>
      </c>
      <c r="X44" s="2736">
        <v>6.4024945970273762E-5</v>
      </c>
      <c r="Y44" s="2738">
        <f t="shared" si="6"/>
        <v>6.4024945970273762E-5</v>
      </c>
      <c r="Z44" s="2614">
        <v>129.63696999999999</v>
      </c>
      <c r="AA44" s="2735">
        <v>8.3000000000000001E-3</v>
      </c>
    </row>
    <row r="45" spans="1:27" s="2137" customFormat="1" ht="12.95" customHeight="1">
      <c r="A45" s="2155"/>
      <c r="B45" s="2143"/>
      <c r="C45" s="2142"/>
      <c r="D45" s="2142"/>
      <c r="E45" s="2142"/>
      <c r="F45" s="2142"/>
      <c r="G45" s="2142"/>
      <c r="H45" s="2142"/>
      <c r="I45" s="2153"/>
      <c r="J45" s="2156"/>
      <c r="K45" s="2153"/>
      <c r="L45" s="2153"/>
      <c r="M45" s="2153"/>
      <c r="N45" s="2153"/>
      <c r="P45" s="2152" t="str">
        <f t="shared" si="8"/>
        <v>Matanzas</v>
      </c>
      <c r="Q45" s="2151">
        <f t="shared" si="7"/>
        <v>3.4365169578894496E-2</v>
      </c>
      <c r="S45" s="1448">
        <v>378.29</v>
      </c>
      <c r="W45" s="2616" t="s">
        <v>280</v>
      </c>
      <c r="X45" s="2736">
        <v>0</v>
      </c>
      <c r="Y45" s="2738">
        <f t="shared" si="6"/>
        <v>0</v>
      </c>
      <c r="Z45" s="2614">
        <v>140.84700000000001</v>
      </c>
      <c r="AA45" s="2735">
        <v>0</v>
      </c>
    </row>
    <row r="46" spans="1:27" s="2137" customFormat="1" ht="12.95" customHeight="1">
      <c r="A46" s="2155"/>
      <c r="B46" s="2143"/>
      <c r="C46" s="2142"/>
      <c r="D46" s="2142"/>
      <c r="E46" s="2142"/>
      <c r="F46" s="2142"/>
      <c r="G46" s="2142"/>
      <c r="H46" s="2142"/>
      <c r="I46" s="2153"/>
      <c r="J46" s="2157"/>
      <c r="K46" s="2153"/>
      <c r="L46" s="2153"/>
      <c r="M46" s="2153"/>
      <c r="N46" s="2153"/>
      <c r="P46" s="2152" t="str">
        <f t="shared" si="8"/>
        <v>Villa Clara</v>
      </c>
      <c r="Q46" s="2151">
        <f t="shared" si="7"/>
        <v>0.11190450815304274</v>
      </c>
      <c r="S46" s="1448">
        <v>187.66</v>
      </c>
      <c r="W46" s="2616" t="s">
        <v>439</v>
      </c>
      <c r="X46" s="2736">
        <v>1.0616940131566775E-3</v>
      </c>
      <c r="Y46" s="2738">
        <f t="shared" si="6"/>
        <v>1.0616940131566775E-3</v>
      </c>
      <c r="Z46" s="2614">
        <v>391.93025000000006</v>
      </c>
      <c r="AA46" s="2735">
        <v>0.41610999999999998</v>
      </c>
    </row>
    <row r="47" spans="1:27" s="2137" customFormat="1" ht="12.95" customHeight="1">
      <c r="A47" s="2158"/>
      <c r="B47" s="2143"/>
      <c r="C47" s="2142"/>
      <c r="D47" s="2142"/>
      <c r="E47" s="2142"/>
      <c r="F47" s="2142"/>
      <c r="G47" s="2142"/>
      <c r="H47" s="2142"/>
      <c r="I47" s="2153"/>
      <c r="J47" s="2157"/>
      <c r="K47" s="2153"/>
      <c r="L47" s="2153"/>
      <c r="M47" s="2153"/>
      <c r="N47" s="2153"/>
      <c r="P47" s="2152" t="str">
        <f t="shared" si="8"/>
        <v>Cienfuegos</v>
      </c>
      <c r="Q47" s="2151">
        <f t="shared" si="7"/>
        <v>0.10266097240473063</v>
      </c>
      <c r="S47" s="1448">
        <v>73.055999999999997</v>
      </c>
      <c r="W47" s="2616" t="s">
        <v>434</v>
      </c>
      <c r="X47" s="2736">
        <v>8.0531858161493131E-4</v>
      </c>
      <c r="Y47" s="2738">
        <f t="shared" si="6"/>
        <v>8.0531858161493131E-4</v>
      </c>
      <c r="Z47" s="2614">
        <v>124.17445999999998</v>
      </c>
      <c r="AA47" s="2735">
        <v>0.1</v>
      </c>
    </row>
    <row r="48" spans="1:27" s="2137" customFormat="1" ht="12.95" customHeight="1">
      <c r="A48" s="2159"/>
      <c r="B48" s="2160"/>
      <c r="C48" s="2142"/>
      <c r="D48" s="2142"/>
      <c r="E48" s="2142"/>
      <c r="F48" s="2142"/>
      <c r="G48" s="2142"/>
      <c r="H48" s="2142"/>
      <c r="I48" s="2153"/>
      <c r="J48" s="2156"/>
      <c r="K48" s="2153"/>
      <c r="L48" s="2153"/>
      <c r="M48" s="2153"/>
      <c r="N48" s="2153"/>
      <c r="P48" s="2152" t="str">
        <f t="shared" si="8"/>
        <v>Sancti Spíritus</v>
      </c>
      <c r="Q48" s="2151">
        <f t="shared" si="7"/>
        <v>6.4712303134258548E-2</v>
      </c>
      <c r="S48" s="1448">
        <v>128.26</v>
      </c>
      <c r="W48" s="2616" t="s">
        <v>435</v>
      </c>
      <c r="X48" s="2736">
        <v>4.6124867615321077E-4</v>
      </c>
      <c r="Y48" s="2738">
        <f t="shared" si="6"/>
        <v>4.6124867615321077E-4</v>
      </c>
      <c r="Z48" s="2614">
        <v>356.64058999999997</v>
      </c>
      <c r="AA48" s="2735">
        <v>0.16450000000000001</v>
      </c>
    </row>
    <row r="49" spans="1:27" s="2137" customFormat="1" ht="12.95" customHeight="1">
      <c r="A49" s="1433"/>
      <c r="B49" s="1434"/>
      <c r="C49" s="778"/>
      <c r="D49" s="2142"/>
      <c r="E49" s="2142"/>
      <c r="F49" s="2142"/>
      <c r="G49" s="2142"/>
      <c r="H49" s="2142"/>
      <c r="I49" s="2153"/>
      <c r="J49" s="2156"/>
      <c r="K49" s="2153"/>
      <c r="L49" s="2153"/>
      <c r="M49" s="2153"/>
      <c r="N49" s="2153"/>
      <c r="P49" s="2152" t="str">
        <f t="shared" si="8"/>
        <v>Ciego de Ávila</v>
      </c>
      <c r="Q49" s="2151">
        <f t="shared" si="7"/>
        <v>0</v>
      </c>
      <c r="S49" s="1448">
        <v>140</v>
      </c>
      <c r="W49" s="2616" t="s">
        <v>398</v>
      </c>
      <c r="X49" s="2736">
        <v>7.5686657775504495E-5</v>
      </c>
      <c r="Y49" s="2738">
        <f t="shared" si="6"/>
        <v>7.5686657775504495E-5</v>
      </c>
      <c r="Z49" s="2614">
        <v>222.76052999999999</v>
      </c>
      <c r="AA49" s="2735">
        <v>1.686E-2</v>
      </c>
    </row>
    <row r="50" spans="1:27" ht="12.95" customHeight="1">
      <c r="A50" s="1433"/>
      <c r="B50" s="1434"/>
      <c r="C50" s="778"/>
      <c r="D50" s="778"/>
      <c r="E50" s="778"/>
      <c r="F50" s="778"/>
      <c r="G50" s="778"/>
      <c r="P50" s="2152" t="str">
        <f t="shared" si="8"/>
        <v>Camagüey</v>
      </c>
      <c r="Q50" s="2151">
        <f t="shared" si="7"/>
        <v>1.0709303821901941</v>
      </c>
      <c r="S50" s="1448">
        <v>388.55</v>
      </c>
      <c r="W50" s="2616" t="s">
        <v>404</v>
      </c>
      <c r="X50" s="2736">
        <v>4.7411545142256193E-4</v>
      </c>
      <c r="Y50" s="2738">
        <f t="shared" si="6"/>
        <v>4.7411545142256193E-4</v>
      </c>
      <c r="Z50" s="1424">
        <v>208.80989999999997</v>
      </c>
      <c r="AA50" s="2735">
        <v>9.9000000000000005E-2</v>
      </c>
    </row>
    <row r="51" spans="1:27" ht="12.95" customHeight="1">
      <c r="A51" s="1433"/>
      <c r="B51" s="1434"/>
      <c r="C51" s="778"/>
      <c r="D51" s="778"/>
      <c r="E51" s="778"/>
      <c r="F51" s="778"/>
      <c r="G51" s="778"/>
      <c r="P51" s="2152" t="str">
        <f t="shared" si="8"/>
        <v>Las Tunas</v>
      </c>
      <c r="Q51" s="2151">
        <f t="shared" si="7"/>
        <v>0.81214976041582065</v>
      </c>
      <c r="S51" s="1448">
        <v>123.13</v>
      </c>
      <c r="W51" s="2616" t="s">
        <v>415</v>
      </c>
      <c r="X51" s="2736">
        <v>6.5230340013634094E-5</v>
      </c>
      <c r="Y51" s="2738">
        <f t="shared" si="6"/>
        <v>6.5230340013634094E-5</v>
      </c>
      <c r="Z51" s="1424">
        <v>308.13882000000007</v>
      </c>
      <c r="AA51" s="2735">
        <v>2.01E-2</v>
      </c>
    </row>
    <row r="52" spans="1:27" ht="12.95" customHeight="1">
      <c r="A52" s="1433"/>
      <c r="B52" s="1434"/>
      <c r="C52" s="778"/>
      <c r="D52" s="778"/>
      <c r="E52" s="778"/>
      <c r="F52" s="778"/>
      <c r="G52" s="778"/>
      <c r="P52" s="2152" t="str">
        <f t="shared" si="8"/>
        <v>Holguín</v>
      </c>
      <c r="Q52" s="2151">
        <f t="shared" si="7"/>
        <v>0.4720229555236729</v>
      </c>
      <c r="S52" s="1448">
        <v>348.5</v>
      </c>
      <c r="W52" s="2616" t="s">
        <v>440</v>
      </c>
      <c r="X52" s="2736">
        <v>1.0694056539141117E-3</v>
      </c>
      <c r="Y52" s="2738">
        <f t="shared" si="6"/>
        <v>1.0694056539141117E-3</v>
      </c>
      <c r="Z52" s="1424">
        <v>154.85237000000001</v>
      </c>
      <c r="AA52" s="2735">
        <v>0.1656</v>
      </c>
    </row>
    <row r="53" spans="1:27" ht="12.95" customHeight="1">
      <c r="A53" s="2161" t="s">
        <v>938</v>
      </c>
      <c r="B53" s="1434"/>
      <c r="P53" s="2152" t="str">
        <f t="shared" si="8"/>
        <v>Granma</v>
      </c>
      <c r="Q53" s="2151">
        <f t="shared" si="7"/>
        <v>7.6570582544995436E-2</v>
      </c>
      <c r="S53" s="1448">
        <v>220.18899999999999</v>
      </c>
      <c r="W53" s="2618"/>
      <c r="X53" s="2619"/>
      <c r="Y53" s="2738"/>
    </row>
    <row r="54" spans="1:27" ht="12.95" customHeight="1">
      <c r="A54" s="1435" t="s">
        <v>939</v>
      </c>
      <c r="B54" s="1434"/>
      <c r="P54" s="2152" t="str">
        <f t="shared" si="8"/>
        <v>Santiago de Cuba</v>
      </c>
      <c r="Q54" s="2151">
        <f t="shared" si="7"/>
        <v>0.4836582148614979</v>
      </c>
      <c r="S54" s="1448">
        <v>204.69</v>
      </c>
    </row>
    <row r="55" spans="1:27" ht="12.95" customHeight="1">
      <c r="B55" s="1434"/>
      <c r="P55" s="2152" t="str">
        <f t="shared" si="8"/>
        <v>Guantánamo</v>
      </c>
      <c r="Q55" s="2151">
        <f t="shared" si="7"/>
        <v>6.5664815419797448E-2</v>
      </c>
      <c r="S55" s="1448">
        <v>306.10000000000002</v>
      </c>
    </row>
    <row r="56" spans="1:27" ht="12.95" customHeight="1" thickBot="1">
      <c r="P56" s="2162" t="str">
        <f t="shared" si="8"/>
        <v>Isla de la Juventud</v>
      </c>
      <c r="Q56" s="2163">
        <f t="shared" si="7"/>
        <v>1.0755481658526447</v>
      </c>
      <c r="S56" s="1448">
        <v>153.96799999999999</v>
      </c>
    </row>
    <row r="57" spans="1:27" ht="12.95" customHeight="1">
      <c r="P57" s="793"/>
      <c r="R57" s="2164"/>
      <c r="S57" s="1429"/>
    </row>
    <row r="58" spans="1:27" ht="27" customHeight="1">
      <c r="A58" s="1416"/>
      <c r="B58" s="1416"/>
      <c r="J58" s="1690"/>
      <c r="K58" s="1690"/>
      <c r="L58" s="778"/>
      <c r="M58" s="1315"/>
    </row>
    <row r="59" spans="1:27" ht="12">
      <c r="A59" s="1416"/>
      <c r="B59" s="1416"/>
      <c r="C59" s="1440"/>
      <c r="D59" s="1784"/>
      <c r="E59" s="1440"/>
      <c r="F59" s="1440"/>
      <c r="G59" s="778"/>
      <c r="H59" s="778"/>
      <c r="I59" s="778"/>
      <c r="J59" s="1441"/>
      <c r="K59" s="1441"/>
      <c r="L59" s="778"/>
      <c r="M59" s="1441"/>
    </row>
    <row r="60" spans="1:27" ht="12">
      <c r="C60" s="1436"/>
      <c r="D60" s="1785"/>
      <c r="E60" s="1436"/>
      <c r="F60" s="1436"/>
      <c r="G60" s="778"/>
      <c r="H60" s="778"/>
      <c r="I60" s="778"/>
      <c r="J60" s="1441"/>
      <c r="K60" s="1441"/>
      <c r="L60" s="778"/>
      <c r="M60" s="1441"/>
      <c r="Q60" s="1427"/>
    </row>
    <row r="61" spans="1:27" ht="12">
      <c r="C61" s="1437"/>
      <c r="D61" s="1785"/>
      <c r="E61" s="1437"/>
      <c r="F61" s="1437"/>
      <c r="G61" s="778"/>
      <c r="H61" s="778"/>
      <c r="I61" s="778"/>
      <c r="J61" s="1441"/>
      <c r="K61" s="1441"/>
      <c r="L61" s="778"/>
      <c r="M61" s="1441"/>
      <c r="Q61" s="1426"/>
    </row>
    <row r="62" spans="1:27" ht="12">
      <c r="C62" s="1438"/>
      <c r="D62" s="1785"/>
      <c r="E62" s="1438"/>
      <c r="F62" s="1438"/>
      <c r="G62" s="778"/>
      <c r="H62" s="778"/>
      <c r="I62" s="778"/>
      <c r="J62" s="1441"/>
      <c r="K62" s="1441"/>
      <c r="L62" s="778"/>
      <c r="M62" s="1441"/>
      <c r="Q62" s="1430"/>
    </row>
    <row r="63" spans="1:27" ht="12">
      <c r="C63" s="1439"/>
      <c r="D63" s="1785"/>
      <c r="E63" s="1439"/>
      <c r="F63" s="1439"/>
      <c r="G63" s="778"/>
      <c r="H63" s="778"/>
      <c r="I63" s="778"/>
      <c r="J63" s="1441"/>
      <c r="K63" s="1441"/>
      <c r="L63" s="778"/>
      <c r="M63" s="1441"/>
      <c r="Q63" s="1428"/>
    </row>
    <row r="64" spans="1:27" ht="12">
      <c r="C64" s="1698"/>
      <c r="D64" s="778"/>
      <c r="E64" s="1698"/>
      <c r="F64" s="757"/>
      <c r="G64" s="778"/>
      <c r="H64" s="778"/>
      <c r="I64" s="778"/>
      <c r="J64" s="1441"/>
      <c r="K64" s="1441"/>
      <c r="L64" s="778"/>
      <c r="M64" s="1441"/>
      <c r="Q64" s="1431"/>
    </row>
    <row r="65" spans="3:17" ht="12">
      <c r="C65" s="1698"/>
      <c r="D65" s="778"/>
      <c r="E65" s="778"/>
      <c r="F65" s="778"/>
      <c r="G65" s="778"/>
      <c r="H65" s="778"/>
      <c r="I65" s="778"/>
      <c r="J65" s="1441"/>
      <c r="K65" s="1441"/>
      <c r="L65" s="778"/>
      <c r="M65" s="1441"/>
      <c r="Q65" s="1431"/>
    </row>
    <row r="66" spans="3:17" ht="12">
      <c r="C66" s="778"/>
      <c r="D66" s="778"/>
      <c r="E66" s="778"/>
      <c r="F66" s="778"/>
      <c r="G66" s="778"/>
      <c r="H66" s="778"/>
      <c r="I66" s="778"/>
      <c r="J66" s="1441"/>
      <c r="K66" s="1442"/>
      <c r="L66" s="778"/>
      <c r="M66" s="1441"/>
      <c r="Q66" s="1431"/>
    </row>
    <row r="67" spans="3:17" ht="12">
      <c r="C67" s="778"/>
      <c r="D67" s="778"/>
      <c r="E67" s="778"/>
      <c r="F67" s="778"/>
      <c r="G67" s="778"/>
      <c r="H67" s="778"/>
      <c r="I67" s="778"/>
      <c r="J67" s="1441"/>
      <c r="K67" s="1442"/>
      <c r="L67" s="778"/>
      <c r="M67" s="1441"/>
      <c r="Q67" s="1431"/>
    </row>
    <row r="68" spans="3:17" ht="12">
      <c r="C68" s="778"/>
      <c r="D68" s="778"/>
      <c r="E68" s="778"/>
      <c r="F68" s="778"/>
      <c r="G68" s="778"/>
      <c r="H68" s="778"/>
      <c r="I68" s="778"/>
      <c r="J68" s="1442"/>
      <c r="K68" s="1442"/>
      <c r="L68" s="778"/>
      <c r="M68" s="1442"/>
      <c r="Q68" s="1427"/>
    </row>
    <row r="69" spans="3:17" ht="12">
      <c r="C69" s="778"/>
      <c r="D69" s="778"/>
      <c r="E69" s="778"/>
      <c r="F69" s="778"/>
      <c r="G69" s="778"/>
      <c r="H69" s="778"/>
      <c r="I69" s="778"/>
      <c r="J69" s="1442"/>
      <c r="K69" s="1442"/>
      <c r="L69" s="778"/>
      <c r="M69" s="1442"/>
      <c r="Q69" s="1427"/>
    </row>
    <row r="70" spans="3:17" ht="12">
      <c r="C70" s="778"/>
      <c r="D70" s="778"/>
      <c r="E70" s="778"/>
      <c r="F70" s="778"/>
      <c r="G70" s="778"/>
      <c r="H70" s="778"/>
      <c r="I70" s="778"/>
      <c r="J70" s="1442"/>
      <c r="K70" s="1443"/>
      <c r="L70" s="778"/>
      <c r="M70" s="1442"/>
      <c r="Q70" s="1430"/>
    </row>
    <row r="71" spans="3:17" ht="12">
      <c r="C71" s="778"/>
      <c r="D71" s="778"/>
      <c r="E71" s="778"/>
      <c r="F71" s="778"/>
      <c r="G71" s="778"/>
      <c r="H71" s="778"/>
      <c r="I71" s="778"/>
      <c r="J71" s="1442"/>
      <c r="K71" s="1443"/>
      <c r="L71" s="778"/>
      <c r="M71" s="1442"/>
      <c r="Q71" s="1427"/>
    </row>
    <row r="72" spans="3:17" ht="12">
      <c r="C72" s="778"/>
      <c r="D72" s="778"/>
      <c r="E72" s="778"/>
      <c r="F72" s="778"/>
      <c r="G72" s="778"/>
      <c r="H72" s="778"/>
      <c r="I72" s="778"/>
      <c r="J72" s="1442"/>
      <c r="K72" s="1786"/>
      <c r="L72" s="778"/>
      <c r="M72" s="1443"/>
      <c r="Q72" s="1431"/>
    </row>
    <row r="73" spans="3:17" ht="12">
      <c r="C73" s="778"/>
      <c r="D73" s="778"/>
      <c r="E73" s="778"/>
      <c r="F73" s="778"/>
      <c r="G73" s="778"/>
      <c r="H73" s="778"/>
      <c r="I73" s="778"/>
      <c r="J73" s="1444"/>
      <c r="K73" s="1444"/>
      <c r="L73" s="778"/>
      <c r="M73" s="1444"/>
      <c r="Q73" s="1431"/>
    </row>
    <row r="74" spans="3:17" ht="12">
      <c r="C74" s="778"/>
      <c r="D74" s="778"/>
      <c r="E74" s="778"/>
      <c r="F74" s="778"/>
      <c r="G74" s="778"/>
      <c r="H74" s="778"/>
      <c r="I74" s="778"/>
      <c r="J74" s="1444"/>
      <c r="K74" s="1444"/>
      <c r="L74" s="778"/>
      <c r="M74" s="1444"/>
      <c r="Q74" s="1431"/>
    </row>
    <row r="75" spans="3:17" ht="12">
      <c r="C75" s="778"/>
      <c r="D75" s="778"/>
      <c r="E75" s="778"/>
      <c r="F75" s="778"/>
      <c r="G75" s="778"/>
      <c r="H75" s="778"/>
      <c r="I75" s="778"/>
      <c r="J75" s="778"/>
      <c r="K75" s="778"/>
      <c r="L75" s="778"/>
      <c r="M75" s="778"/>
      <c r="Q75" s="1428"/>
    </row>
    <row r="76" spans="3:17" ht="12">
      <c r="C76" s="778"/>
      <c r="D76" s="778"/>
      <c r="E76" s="778"/>
      <c r="F76" s="778"/>
      <c r="G76" s="778"/>
      <c r="H76" s="778"/>
      <c r="I76" s="778"/>
      <c r="J76" s="778"/>
      <c r="K76" s="778"/>
      <c r="L76" s="778"/>
      <c r="M76" s="778"/>
    </row>
    <row r="77" spans="3:17" ht="12">
      <c r="C77" s="778"/>
      <c r="D77" s="778"/>
      <c r="E77" s="778"/>
      <c r="F77" s="778"/>
      <c r="G77" s="778"/>
      <c r="H77" s="778"/>
      <c r="I77" s="778"/>
      <c r="J77" s="778"/>
      <c r="K77" s="778"/>
      <c r="L77" s="778"/>
      <c r="M77" s="778"/>
    </row>
    <row r="78" spans="3:17" ht="12"/>
  </sheetData>
  <mergeCells count="9">
    <mergeCell ref="W34:X34"/>
    <mergeCell ref="T36:T38"/>
    <mergeCell ref="P37:Q37"/>
    <mergeCell ref="E9:O9"/>
    <mergeCell ref="E10:G10"/>
    <mergeCell ref="I10:K10"/>
    <mergeCell ref="M10:O10"/>
    <mergeCell ref="A35:O35"/>
    <mergeCell ref="S36:S38"/>
  </mergeCells>
  <conditionalFormatting sqref="Q40:Q56">
    <cfRule type="top10" dxfId="0" priority="1" rank="1"/>
  </conditionalFormatting>
  <printOptions horizontalCentered="1"/>
  <pageMargins left="0.59055118110236227" right="0.59055118110236227" top="0.59055118110236227" bottom="0.59055118110236227" header="0.59055118110236227" footer="0.59055118110236227"/>
  <pageSetup firstPageNumber="34"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T72"/>
  <sheetViews>
    <sheetView showGridLines="0" view="pageBreakPreview" zoomScaleNormal="100" zoomScaleSheetLayoutView="100" workbookViewId="0">
      <selection activeCell="H16" sqref="H16"/>
    </sheetView>
  </sheetViews>
  <sheetFormatPr baseColWidth="10" defaultColWidth="11.42578125" defaultRowHeight="29.25" customHeight="1"/>
  <cols>
    <col min="1" max="1" width="19.7109375" style="725" customWidth="1"/>
    <col min="2" max="2" width="6.7109375" style="727" customWidth="1"/>
    <col min="3" max="6" width="6.7109375" style="725" customWidth="1"/>
    <col min="7" max="7" width="0.7109375" style="725" customWidth="1"/>
    <col min="8" max="12" width="7.7109375" style="725" customWidth="1"/>
    <col min="13" max="13" width="7.85546875" style="725" customWidth="1"/>
    <col min="14" max="14" width="13.7109375" style="725" customWidth="1"/>
    <col min="15" max="15" width="13.28515625" style="725" customWidth="1"/>
    <col min="16" max="16" width="9.42578125" style="725" customWidth="1"/>
    <col min="17" max="17" width="11.28515625" style="725" customWidth="1"/>
    <col min="18" max="18" width="9.5703125" style="725" customWidth="1"/>
    <col min="19" max="16384" width="11.42578125" style="725"/>
  </cols>
  <sheetData>
    <row r="1" spans="1:19" s="1847" customFormat="1" ht="30" customHeight="1">
      <c r="B1" s="2128"/>
      <c r="F1" s="2311"/>
      <c r="G1" s="2311"/>
      <c r="H1" s="2311"/>
      <c r="I1" s="2311"/>
      <c r="J1" s="2311"/>
      <c r="K1" s="2311"/>
      <c r="L1" s="2532" t="s">
        <v>1457</v>
      </c>
      <c r="N1" s="1848"/>
      <c r="O1" s="1848"/>
    </row>
    <row r="2" spans="1:19" s="1847" customFormat="1" ht="5.0999999999999996" customHeight="1">
      <c r="A2" s="1849"/>
      <c r="B2" s="2129"/>
      <c r="C2" s="1849"/>
      <c r="D2" s="1849"/>
      <c r="E2" s="1849"/>
      <c r="F2" s="1849"/>
      <c r="G2" s="1849"/>
      <c r="H2" s="1849"/>
      <c r="I2" s="1849"/>
      <c r="J2" s="1849"/>
      <c r="K2" s="1849"/>
      <c r="L2" s="1849"/>
      <c r="N2" s="1848"/>
      <c r="O2" s="1848"/>
    </row>
    <row r="3" spans="1:19" s="1847" customFormat="1" ht="5.0999999999999996" customHeight="1">
      <c r="A3" s="1850"/>
      <c r="B3" s="1848"/>
      <c r="C3" s="1850"/>
      <c r="D3" s="1850"/>
      <c r="E3" s="1850"/>
      <c r="F3" s="1850"/>
      <c r="G3" s="1850"/>
      <c r="H3" s="1850"/>
      <c r="I3" s="1850"/>
      <c r="J3" s="1850"/>
      <c r="K3" s="1850"/>
      <c r="L3" s="1850"/>
      <c r="N3" s="1848"/>
      <c r="O3" s="1848"/>
    </row>
    <row r="4" spans="1:19" s="1120" customFormat="1" ht="14.25" customHeight="1">
      <c r="A4" s="2349" t="s">
        <v>1356</v>
      </c>
      <c r="B4" s="1398"/>
      <c r="C4" s="1398"/>
      <c r="D4" s="1398"/>
      <c r="E4" s="1398"/>
      <c r="F4" s="1398"/>
      <c r="G4" s="1398"/>
      <c r="H4" s="1398"/>
      <c r="I4" s="1399"/>
      <c r="J4" s="1400"/>
      <c r="M4" s="1847"/>
      <c r="N4" s="1848"/>
      <c r="O4" s="1848"/>
    </row>
    <row r="5" spans="1:19" ht="12" customHeight="1">
      <c r="A5" s="1402"/>
      <c r="B5" s="1401"/>
      <c r="C5" s="1401"/>
      <c r="D5" s="1401"/>
      <c r="E5" s="1401"/>
      <c r="F5" s="1401"/>
      <c r="G5" s="1401"/>
      <c r="H5" s="1401"/>
      <c r="I5" s="1401"/>
      <c r="J5" s="778"/>
      <c r="M5" s="1847"/>
      <c r="N5" s="1848"/>
      <c r="O5" s="1848"/>
    </row>
    <row r="6" spans="1:19" ht="3" customHeight="1">
      <c r="A6" s="1402"/>
      <c r="B6" s="1401"/>
      <c r="C6" s="1401"/>
      <c r="D6" s="1401"/>
      <c r="E6" s="1401"/>
      <c r="F6" s="1401"/>
      <c r="G6" s="1401"/>
      <c r="H6" s="1401"/>
      <c r="I6" s="1401"/>
      <c r="J6" s="1401"/>
      <c r="M6" s="1847"/>
      <c r="N6" s="1848"/>
      <c r="O6" s="1848"/>
    </row>
    <row r="7" spans="1:19" ht="3" customHeight="1">
      <c r="A7" s="1403"/>
      <c r="B7" s="1403"/>
      <c r="C7" s="1403"/>
      <c r="D7" s="1403"/>
      <c r="E7" s="1403"/>
      <c r="F7" s="1403"/>
      <c r="G7" s="1403"/>
      <c r="H7" s="1403"/>
      <c r="I7" s="1403"/>
      <c r="J7" s="730"/>
      <c r="K7" s="730"/>
      <c r="L7" s="730"/>
      <c r="M7" s="1847"/>
      <c r="N7" s="1848"/>
      <c r="O7" s="1848"/>
    </row>
    <row r="8" spans="1:19" ht="13.5" customHeight="1">
      <c r="A8" s="1404"/>
      <c r="B8" s="2905" t="s">
        <v>853</v>
      </c>
      <c r="C8" s="2905"/>
      <c r="D8" s="2905"/>
      <c r="E8" s="2905"/>
      <c r="F8" s="2906"/>
      <c r="H8" s="2905" t="s">
        <v>854</v>
      </c>
      <c r="I8" s="2905"/>
      <c r="J8" s="2905"/>
      <c r="K8" s="2905"/>
      <c r="L8" s="2905"/>
      <c r="M8" s="1847"/>
      <c r="N8" s="1848"/>
      <c r="O8" s="1848"/>
    </row>
    <row r="9" spans="1:19" ht="13.5" customHeight="1">
      <c r="A9" s="1405" t="s">
        <v>652</v>
      </c>
      <c r="B9" s="725">
        <v>2015</v>
      </c>
      <c r="C9" s="725">
        <v>2016</v>
      </c>
      <c r="D9" s="725">
        <v>2017</v>
      </c>
      <c r="E9" s="725">
        <v>2018</v>
      </c>
      <c r="F9" s="725">
        <v>2019</v>
      </c>
      <c r="G9" s="1406"/>
      <c r="H9" s="725">
        <v>2015</v>
      </c>
      <c r="I9" s="725">
        <v>2016</v>
      </c>
      <c r="J9" s="725">
        <v>2017</v>
      </c>
      <c r="K9" s="725">
        <v>2018</v>
      </c>
      <c r="L9" s="725">
        <v>2019</v>
      </c>
      <c r="M9" s="1847"/>
      <c r="P9" s="725">
        <v>2019</v>
      </c>
    </row>
    <row r="10" spans="1:19" ht="3" customHeight="1">
      <c r="A10" s="1407"/>
      <c r="B10" s="1408"/>
      <c r="C10" s="1408"/>
      <c r="D10" s="1408"/>
      <c r="E10" s="1408"/>
      <c r="F10" s="1408"/>
      <c r="G10" s="1406"/>
      <c r="H10" s="1407"/>
      <c r="I10" s="1407"/>
      <c r="J10" s="1409"/>
      <c r="K10" s="1409"/>
      <c r="L10" s="1409"/>
      <c r="M10" s="1847"/>
      <c r="N10" s="1848"/>
      <c r="O10" s="1848"/>
    </row>
    <row r="11" spans="1:19" ht="3" customHeight="1">
      <c r="A11" s="1410"/>
      <c r="B11" s="1410"/>
      <c r="C11" s="1410"/>
      <c r="G11" s="1406"/>
      <c r="H11" s="1411"/>
      <c r="I11" s="1411"/>
      <c r="J11" s="1411"/>
      <c r="K11" s="1411"/>
      <c r="L11" s="1411"/>
      <c r="M11" s="1847"/>
      <c r="N11" s="1848"/>
      <c r="O11" s="1848"/>
    </row>
    <row r="12" spans="1:19" ht="18" customHeight="1">
      <c r="A12" s="1412" t="s">
        <v>429</v>
      </c>
      <c r="B12" s="1413">
        <f>SUM(B13:B28)</f>
        <v>583</v>
      </c>
      <c r="C12" s="1413">
        <f>SUM(C13:C28)</f>
        <v>192</v>
      </c>
      <c r="D12" s="1413">
        <f>SUM(D13:D28)</f>
        <v>359</v>
      </c>
      <c r="E12" s="1413">
        <f>SUM(E13:E28)</f>
        <v>262</v>
      </c>
      <c r="F12" s="1413">
        <f>SUM(F13:F28)</f>
        <v>300</v>
      </c>
      <c r="G12" s="1406"/>
      <c r="H12" s="1414">
        <f t="shared" ref="H12:L12" si="0">SUM(H13:H28)</f>
        <v>8395.5699999999979</v>
      </c>
      <c r="I12" s="1414">
        <f t="shared" si="0"/>
        <v>3327.4900000000002</v>
      </c>
      <c r="J12" s="1414">
        <f t="shared" si="0"/>
        <v>6678.92</v>
      </c>
      <c r="K12" s="1414">
        <f t="shared" si="0"/>
        <v>4693.37</v>
      </c>
      <c r="L12" s="1414">
        <f t="shared" si="0"/>
        <v>1600.7199999999996</v>
      </c>
      <c r="M12" s="1847"/>
      <c r="N12" s="1414"/>
      <c r="O12" s="1414"/>
      <c r="P12" s="800">
        <f>L12/F12</f>
        <v>5.3357333333333319</v>
      </c>
    </row>
    <row r="13" spans="1:19" ht="18" customHeight="1">
      <c r="A13" s="1415" t="s">
        <v>403</v>
      </c>
      <c r="B13" s="725">
        <v>118</v>
      </c>
      <c r="C13" s="2130">
        <v>53</v>
      </c>
      <c r="D13" s="2130">
        <v>71</v>
      </c>
      <c r="E13" s="725">
        <v>85</v>
      </c>
      <c r="F13" s="725">
        <v>84</v>
      </c>
      <c r="G13" s="1417"/>
      <c r="H13" s="1424">
        <v>4074.81</v>
      </c>
      <c r="I13" s="2384">
        <v>889</v>
      </c>
      <c r="J13" s="2384">
        <v>273.12</v>
      </c>
      <c r="K13" s="1424">
        <v>3623.8</v>
      </c>
      <c r="L13" s="1424">
        <v>415.7</v>
      </c>
      <c r="M13" s="1847"/>
      <c r="N13" s="1424"/>
      <c r="O13" s="1414"/>
      <c r="P13" s="800">
        <f t="shared" ref="P13:P29" si="1">L13/F13</f>
        <v>4.9488095238095235</v>
      </c>
    </row>
    <row r="14" spans="1:19" ht="18" customHeight="1">
      <c r="A14" s="1415" t="s">
        <v>773</v>
      </c>
      <c r="B14" s="725">
        <v>17</v>
      </c>
      <c r="C14" s="2130">
        <v>17</v>
      </c>
      <c r="D14" s="2130">
        <v>28</v>
      </c>
      <c r="E14" s="725">
        <v>50</v>
      </c>
      <c r="F14" s="725">
        <v>28</v>
      </c>
      <c r="G14" s="1417"/>
      <c r="H14" s="1424">
        <v>13.56</v>
      </c>
      <c r="I14" s="2384">
        <v>488.81</v>
      </c>
      <c r="J14" s="2384">
        <v>182.13</v>
      </c>
      <c r="K14" s="1424">
        <v>61.19</v>
      </c>
      <c r="L14" s="725">
        <v>53.95</v>
      </c>
      <c r="M14" s="1847"/>
      <c r="N14" s="1424"/>
      <c r="O14" s="1414"/>
      <c r="P14" s="800">
        <f t="shared" si="1"/>
        <v>1.9267857142857143</v>
      </c>
      <c r="S14" s="1424"/>
    </row>
    <row r="15" spans="1:19" ht="18" customHeight="1">
      <c r="A15" s="1415" t="s">
        <v>430</v>
      </c>
      <c r="B15" s="725">
        <v>11</v>
      </c>
      <c r="C15" s="2130">
        <v>6</v>
      </c>
      <c r="D15" s="2130">
        <v>5</v>
      </c>
      <c r="E15" s="725">
        <v>2</v>
      </c>
      <c r="F15" s="725">
        <v>0</v>
      </c>
      <c r="G15" s="1417"/>
      <c r="H15" s="1424">
        <v>20</v>
      </c>
      <c r="I15" s="2384">
        <v>42.8</v>
      </c>
      <c r="J15" s="2384">
        <v>13.5</v>
      </c>
      <c r="K15" s="1424">
        <v>5.5</v>
      </c>
      <c r="L15" s="725">
        <v>0</v>
      </c>
      <c r="M15" s="1847"/>
      <c r="N15" s="1424"/>
      <c r="O15" s="1414"/>
      <c r="P15" s="800" t="e">
        <f t="shared" si="1"/>
        <v>#DIV/0!</v>
      </c>
      <c r="R15" s="795"/>
    </row>
    <row r="16" spans="1:19" ht="18" customHeight="1">
      <c r="A16" s="1415" t="s">
        <v>774</v>
      </c>
      <c r="B16" s="725">
        <v>10</v>
      </c>
      <c r="C16" s="2130">
        <v>8</v>
      </c>
      <c r="D16" s="2130">
        <v>21</v>
      </c>
      <c r="E16" s="725">
        <v>13</v>
      </c>
      <c r="F16" s="725">
        <v>9</v>
      </c>
      <c r="G16" s="1417"/>
      <c r="H16" s="1424">
        <v>27</v>
      </c>
      <c r="I16" s="2384">
        <v>308.33</v>
      </c>
      <c r="J16" s="2384">
        <v>388.34</v>
      </c>
      <c r="K16" s="1424">
        <v>25.73</v>
      </c>
      <c r="L16" s="725">
        <v>99.1</v>
      </c>
      <c r="M16" s="1847"/>
      <c r="N16" s="1424"/>
      <c r="O16" s="1414"/>
      <c r="P16" s="800">
        <f t="shared" si="1"/>
        <v>11.011111111111111</v>
      </c>
    </row>
    <row r="17" spans="1:17" ht="18" customHeight="1">
      <c r="A17" s="1415" t="s">
        <v>431</v>
      </c>
      <c r="B17" s="725">
        <v>45</v>
      </c>
      <c r="C17" s="2130">
        <v>34</v>
      </c>
      <c r="D17" s="2130">
        <v>46</v>
      </c>
      <c r="E17" s="725">
        <v>19</v>
      </c>
      <c r="F17" s="725">
        <v>11</v>
      </c>
      <c r="G17" s="1417"/>
      <c r="H17" s="1424">
        <v>280.14999999999998</v>
      </c>
      <c r="I17" s="2384">
        <v>40.729999999999997</v>
      </c>
      <c r="J17" s="2384">
        <v>1379.6</v>
      </c>
      <c r="K17" s="1424">
        <v>232.2</v>
      </c>
      <c r="L17" s="725">
        <v>13</v>
      </c>
      <c r="M17" s="1847"/>
      <c r="N17" s="1424"/>
      <c r="O17" s="1414"/>
      <c r="P17" s="800">
        <f t="shared" si="1"/>
        <v>1.1818181818181819</v>
      </c>
    </row>
    <row r="18" spans="1:17" ht="18" customHeight="1">
      <c r="A18" s="1415" t="s">
        <v>432</v>
      </c>
      <c r="B18" s="725">
        <v>24</v>
      </c>
      <c r="C18" s="2130">
        <v>6</v>
      </c>
      <c r="D18" s="2130">
        <v>14</v>
      </c>
      <c r="E18" s="725">
        <v>1</v>
      </c>
      <c r="F18" s="725">
        <v>6</v>
      </c>
      <c r="G18" s="1417"/>
      <c r="H18" s="1424">
        <v>105.58</v>
      </c>
      <c r="I18" s="2384">
        <v>9.9</v>
      </c>
      <c r="J18" s="2384">
        <v>95.6</v>
      </c>
      <c r="K18" s="1424">
        <v>80.3</v>
      </c>
      <c r="L18" s="725">
        <v>21</v>
      </c>
      <c r="M18" s="1847"/>
      <c r="N18" s="1424"/>
      <c r="O18" s="1414"/>
      <c r="P18" s="800">
        <f t="shared" si="1"/>
        <v>3.5</v>
      </c>
    </row>
    <row r="19" spans="1:17" ht="18" customHeight="1">
      <c r="A19" s="1415" t="s">
        <v>397</v>
      </c>
      <c r="B19" s="725">
        <v>21</v>
      </c>
      <c r="C19" s="2130">
        <v>5</v>
      </c>
      <c r="D19" s="2130">
        <v>13</v>
      </c>
      <c r="E19" s="725">
        <v>1</v>
      </c>
      <c r="F19" s="725">
        <v>5</v>
      </c>
      <c r="G19" s="1417"/>
      <c r="H19" s="1424">
        <v>43.4</v>
      </c>
      <c r="I19" s="2384">
        <v>9</v>
      </c>
      <c r="J19" s="2384">
        <v>131</v>
      </c>
      <c r="K19" s="1424">
        <v>2.5</v>
      </c>
      <c r="L19" s="725">
        <v>7.5</v>
      </c>
      <c r="M19" s="1449"/>
      <c r="N19" s="1424"/>
      <c r="O19" s="1414"/>
      <c r="P19" s="800">
        <f t="shared" si="1"/>
        <v>1.5</v>
      </c>
    </row>
    <row r="20" spans="1:17" ht="18" customHeight="1">
      <c r="A20" s="1415" t="s">
        <v>433</v>
      </c>
      <c r="B20" s="727">
        <v>18</v>
      </c>
      <c r="C20" s="2130">
        <v>4</v>
      </c>
      <c r="D20" s="2130">
        <v>13</v>
      </c>
      <c r="E20" s="725">
        <v>2</v>
      </c>
      <c r="F20" s="725">
        <v>5</v>
      </c>
      <c r="G20" s="1417"/>
      <c r="H20" s="1432">
        <v>83.83</v>
      </c>
      <c r="I20" s="2384">
        <v>24</v>
      </c>
      <c r="J20" s="2384">
        <v>177.34</v>
      </c>
      <c r="K20" s="1424">
        <v>4.1399999999999997</v>
      </c>
      <c r="L20" s="725">
        <v>8.3000000000000007</v>
      </c>
      <c r="M20" s="1449"/>
      <c r="N20" s="1424"/>
      <c r="O20" s="1414"/>
      <c r="P20" s="800">
        <f t="shared" si="1"/>
        <v>1.6600000000000001</v>
      </c>
    </row>
    <row r="21" spans="1:17" ht="18" customHeight="1">
      <c r="A21" s="1415" t="s">
        <v>280</v>
      </c>
      <c r="B21" s="725">
        <v>6</v>
      </c>
      <c r="C21" s="2130">
        <v>4</v>
      </c>
      <c r="D21" s="2130">
        <v>8</v>
      </c>
      <c r="E21" s="725">
        <v>0</v>
      </c>
      <c r="F21" s="725">
        <v>2</v>
      </c>
      <c r="G21" s="1417"/>
      <c r="H21" s="1424">
        <v>29.9</v>
      </c>
      <c r="I21" s="2384">
        <v>16.11</v>
      </c>
      <c r="J21" s="2384">
        <v>17</v>
      </c>
      <c r="K21" s="1424">
        <v>0</v>
      </c>
      <c r="L21" s="725">
        <v>0</v>
      </c>
      <c r="M21" s="1449"/>
      <c r="N21" s="1424"/>
      <c r="O21" s="1414"/>
      <c r="P21" s="800">
        <f>L21/F21</f>
        <v>0</v>
      </c>
    </row>
    <row r="22" spans="1:17" ht="18" customHeight="1">
      <c r="A22" s="1418" t="s">
        <v>310</v>
      </c>
      <c r="B22" s="725">
        <v>41</v>
      </c>
      <c r="C22" s="2130">
        <v>10</v>
      </c>
      <c r="D22" s="2130">
        <v>18</v>
      </c>
      <c r="E22" s="725">
        <v>11</v>
      </c>
      <c r="F22" s="725">
        <v>22</v>
      </c>
      <c r="G22" s="1417"/>
      <c r="H22" s="1424">
        <v>160.54</v>
      </c>
      <c r="I22" s="2384">
        <v>1270.95</v>
      </c>
      <c r="J22" s="2384">
        <v>444.82</v>
      </c>
      <c r="K22" s="1424">
        <v>207.71</v>
      </c>
      <c r="L22" s="725">
        <v>416.11</v>
      </c>
      <c r="M22" s="1449"/>
      <c r="N22" s="1424"/>
      <c r="O22" s="1414"/>
      <c r="P22" s="800">
        <f t="shared" si="1"/>
        <v>18.914090909090909</v>
      </c>
    </row>
    <row r="23" spans="1:17" ht="18" customHeight="1">
      <c r="A23" s="1415" t="s">
        <v>434</v>
      </c>
      <c r="B23" s="725">
        <v>33</v>
      </c>
      <c r="C23" s="2130">
        <v>5</v>
      </c>
      <c r="D23" s="2130">
        <v>4</v>
      </c>
      <c r="E23" s="725">
        <v>10</v>
      </c>
      <c r="F23" s="725">
        <v>11</v>
      </c>
      <c r="G23" s="1419"/>
      <c r="H23" s="1424">
        <v>154.30000000000001</v>
      </c>
      <c r="I23" s="2384">
        <v>66</v>
      </c>
      <c r="J23" s="2384">
        <v>7.06</v>
      </c>
      <c r="K23" s="1424">
        <v>13.7</v>
      </c>
      <c r="L23" s="725">
        <v>100</v>
      </c>
      <c r="M23" s="1449"/>
      <c r="N23" s="1424"/>
      <c r="O23" s="1414"/>
      <c r="P23" s="800">
        <f t="shared" si="1"/>
        <v>9.0909090909090917</v>
      </c>
    </row>
    <row r="24" spans="1:17" ht="18" customHeight="1">
      <c r="A24" s="1418" t="s">
        <v>312</v>
      </c>
      <c r="B24" s="725">
        <v>121</v>
      </c>
      <c r="C24" s="2130">
        <v>17</v>
      </c>
      <c r="D24" s="2130">
        <v>40</v>
      </c>
      <c r="E24" s="725">
        <v>33</v>
      </c>
      <c r="F24" s="725">
        <v>40</v>
      </c>
      <c r="G24" s="1417"/>
      <c r="H24" s="1424">
        <v>2909.36</v>
      </c>
      <c r="I24" s="2384">
        <v>95.7</v>
      </c>
      <c r="J24" s="2384">
        <v>3017.96</v>
      </c>
      <c r="K24" s="1424">
        <v>294.90000000000003</v>
      </c>
      <c r="L24" s="725">
        <v>164.5</v>
      </c>
      <c r="M24" s="1449"/>
      <c r="N24" s="1424"/>
      <c r="O24" s="1414"/>
      <c r="P24" s="800">
        <f t="shared" si="1"/>
        <v>4.1124999999999998</v>
      </c>
    </row>
    <row r="25" spans="1:17" ht="18" customHeight="1">
      <c r="A25" s="1418" t="s">
        <v>313</v>
      </c>
      <c r="B25" s="725">
        <v>50</v>
      </c>
      <c r="C25" s="2130">
        <v>5</v>
      </c>
      <c r="D25" s="2130">
        <v>25</v>
      </c>
      <c r="E25" s="725">
        <v>5</v>
      </c>
      <c r="F25" s="725">
        <v>11</v>
      </c>
      <c r="G25" s="1417"/>
      <c r="H25" s="1424">
        <v>95.29</v>
      </c>
      <c r="I25" s="2384">
        <v>5.84</v>
      </c>
      <c r="J25" s="2384">
        <v>33.72</v>
      </c>
      <c r="K25" s="1424">
        <v>10.6</v>
      </c>
      <c r="L25" s="725">
        <v>16.86</v>
      </c>
      <c r="M25" s="1449"/>
      <c r="N25" s="1424"/>
      <c r="O25" s="1414"/>
      <c r="P25" s="800">
        <f t="shared" si="1"/>
        <v>1.5327272727272727</v>
      </c>
    </row>
    <row r="26" spans="1:17" ht="18" customHeight="1">
      <c r="A26" s="1418" t="s">
        <v>314</v>
      </c>
      <c r="B26" s="725">
        <v>21</v>
      </c>
      <c r="C26" s="2130">
        <v>4</v>
      </c>
      <c r="D26" s="2130">
        <v>8</v>
      </c>
      <c r="E26" s="725">
        <v>3</v>
      </c>
      <c r="F26" s="725">
        <v>5</v>
      </c>
      <c r="G26" s="1417"/>
      <c r="H26" s="1424">
        <v>72.900000000000006</v>
      </c>
      <c r="I26" s="2384">
        <v>17</v>
      </c>
      <c r="J26" s="2384">
        <v>62.26</v>
      </c>
      <c r="K26" s="1424">
        <v>16.5</v>
      </c>
      <c r="L26" s="725">
        <v>99</v>
      </c>
      <c r="M26" s="1449"/>
      <c r="N26" s="1424"/>
      <c r="O26" s="1414"/>
      <c r="P26" s="800">
        <f t="shared" si="1"/>
        <v>19.8</v>
      </c>
    </row>
    <row r="27" spans="1:17" ht="18" customHeight="1">
      <c r="A27" s="1418" t="s">
        <v>315</v>
      </c>
      <c r="B27" s="725">
        <v>16</v>
      </c>
      <c r="C27" s="2130">
        <v>3</v>
      </c>
      <c r="D27" s="2130">
        <v>15</v>
      </c>
      <c r="E27" s="725">
        <v>0</v>
      </c>
      <c r="F27" s="725">
        <v>7</v>
      </c>
      <c r="G27" s="1417"/>
      <c r="H27" s="1424">
        <v>203.15</v>
      </c>
      <c r="I27" s="2384">
        <v>8.52</v>
      </c>
      <c r="J27" s="2384">
        <v>331.04</v>
      </c>
      <c r="K27" s="1424">
        <v>0</v>
      </c>
      <c r="L27" s="725">
        <v>20.100000000000001</v>
      </c>
      <c r="M27" s="1449"/>
      <c r="N27" s="1424"/>
      <c r="O27" s="1414"/>
      <c r="P27" s="800">
        <f t="shared" si="1"/>
        <v>2.8714285714285714</v>
      </c>
    </row>
    <row r="28" spans="1:17" ht="18" customHeight="1">
      <c r="A28" s="1418" t="s">
        <v>245</v>
      </c>
      <c r="B28" s="725">
        <v>31</v>
      </c>
      <c r="C28" s="2130">
        <v>11</v>
      </c>
      <c r="D28" s="2130">
        <v>30</v>
      </c>
      <c r="E28" s="725">
        <v>27</v>
      </c>
      <c r="F28" s="725">
        <v>54</v>
      </c>
      <c r="G28" s="1417"/>
      <c r="H28" s="1424">
        <v>121.8</v>
      </c>
      <c r="I28" s="2384">
        <v>34.799999999999997</v>
      </c>
      <c r="J28" s="2384">
        <v>124.43</v>
      </c>
      <c r="K28" s="1424">
        <v>114.6</v>
      </c>
      <c r="L28" s="725">
        <v>165.6</v>
      </c>
      <c r="M28" s="1449"/>
      <c r="N28" s="1424"/>
      <c r="O28" s="1414"/>
      <c r="P28" s="800">
        <f t="shared" si="1"/>
        <v>3.0666666666666664</v>
      </c>
    </row>
    <row r="29" spans="1:17" ht="3" customHeight="1">
      <c r="A29" s="1420"/>
      <c r="B29" s="1421"/>
      <c r="C29" s="1421"/>
      <c r="D29" s="1421"/>
      <c r="E29" s="1421"/>
      <c r="F29" s="1391"/>
      <c r="G29" s="1422"/>
      <c r="H29" s="1422"/>
      <c r="I29" s="1422"/>
      <c r="J29" s="1422"/>
      <c r="K29" s="1423"/>
      <c r="L29" s="1423"/>
      <c r="O29" s="1361"/>
      <c r="P29" s="800" t="e">
        <f t="shared" si="1"/>
        <v>#DIV/0!</v>
      </c>
    </row>
    <row r="30" spans="1:17" ht="3" customHeight="1">
      <c r="A30" s="2165"/>
      <c r="B30" s="2165"/>
      <c r="C30" s="2165"/>
      <c r="D30" s="2165"/>
      <c r="E30" s="2165"/>
      <c r="F30" s="2165"/>
      <c r="G30" s="2165"/>
      <c r="H30" s="2165"/>
      <c r="I30" s="2165"/>
      <c r="O30" s="1361"/>
      <c r="P30" s="794"/>
      <c r="Q30" s="797"/>
    </row>
    <row r="31" spans="1:17" ht="13.5" customHeight="1" thickBot="1">
      <c r="A31" s="2131" t="s">
        <v>934</v>
      </c>
      <c r="B31" s="2165"/>
      <c r="C31" s="2165"/>
      <c r="D31" s="2165"/>
      <c r="E31" s="2165"/>
      <c r="F31" s="2165"/>
      <c r="G31" s="2165"/>
      <c r="H31" s="2165"/>
      <c r="I31" s="2165"/>
      <c r="O31" s="798"/>
    </row>
    <row r="32" spans="1:17" ht="13.5" customHeight="1" thickBot="1">
      <c r="A32" s="2115"/>
      <c r="B32" s="2166"/>
      <c r="C32" s="2115"/>
      <c r="D32" s="2115"/>
      <c r="E32" s="1231"/>
      <c r="N32" s="2811" t="s">
        <v>820</v>
      </c>
      <c r="O32" s="2812"/>
    </row>
    <row r="33" spans="1:20" s="1120" customFormat="1" ht="14.25" customHeight="1">
      <c r="A33" s="2907" t="s">
        <v>138</v>
      </c>
      <c r="B33" s="2907"/>
      <c r="C33" s="2907"/>
      <c r="D33" s="2907"/>
      <c r="E33" s="2907"/>
      <c r="F33" s="2907"/>
      <c r="G33" s="2907"/>
      <c r="H33" s="2907"/>
      <c r="I33" s="2907"/>
      <c r="J33" s="2907"/>
      <c r="K33" s="2907"/>
      <c r="L33" s="2907"/>
      <c r="M33" s="2167"/>
      <c r="N33" s="2168"/>
      <c r="O33" s="2908" t="str">
        <f>A33</f>
        <v>Superficie afectada por número de evento</v>
      </c>
    </row>
    <row r="34" spans="1:20" ht="14.25" customHeight="1">
      <c r="A34" s="802"/>
      <c r="B34" s="803"/>
      <c r="C34" s="803"/>
      <c r="D34" s="803"/>
      <c r="N34" s="2169"/>
      <c r="O34" s="2909"/>
    </row>
    <row r="35" spans="1:20" ht="14.25" customHeight="1">
      <c r="A35" s="803"/>
      <c r="B35" s="803"/>
      <c r="C35" s="803"/>
      <c r="D35" s="803"/>
      <c r="N35" s="2621">
        <v>2019</v>
      </c>
      <c r="O35" s="2909"/>
    </row>
    <row r="36" spans="1:20" ht="14.25" customHeight="1" thickBot="1">
      <c r="A36" s="803"/>
      <c r="B36" s="803"/>
      <c r="C36" s="803"/>
      <c r="D36" s="803"/>
      <c r="N36" s="2170"/>
      <c r="O36" s="2910"/>
      <c r="P36" s="1425"/>
    </row>
    <row r="37" spans="1:20" ht="14.25" customHeight="1">
      <c r="A37" s="803"/>
      <c r="B37" s="803"/>
      <c r="C37" s="803"/>
      <c r="D37" s="803"/>
      <c r="N37" s="2171" t="str">
        <f>A12</f>
        <v>Cuba</v>
      </c>
      <c r="O37" s="2172">
        <f>P12</f>
        <v>5.3357333333333319</v>
      </c>
    </row>
    <row r="38" spans="1:20" ht="14.25" customHeight="1">
      <c r="A38" s="803"/>
      <c r="B38" s="803"/>
      <c r="C38" s="803"/>
      <c r="D38" s="803"/>
      <c r="M38" s="725">
        <v>1</v>
      </c>
      <c r="N38" s="2173" t="str">
        <f t="shared" ref="N38:N49" si="2">A13</f>
        <v>Pinar del Río</v>
      </c>
      <c r="O38" s="2172">
        <f t="shared" ref="O38:O53" si="3">P13</f>
        <v>4.9488095238095235</v>
      </c>
      <c r="P38" s="2903"/>
      <c r="Q38" s="2904"/>
      <c r="R38" s="2904"/>
      <c r="S38" s="2904"/>
      <c r="T38" s="2904"/>
    </row>
    <row r="39" spans="1:20" ht="14.25" customHeight="1">
      <c r="A39" s="803"/>
      <c r="B39" s="803"/>
      <c r="C39" s="803"/>
      <c r="D39" s="803"/>
      <c r="M39" s="725">
        <v>2</v>
      </c>
      <c r="N39" s="2173" t="str">
        <f t="shared" si="2"/>
        <v>Artemisa</v>
      </c>
      <c r="O39" s="2172">
        <f t="shared" si="3"/>
        <v>1.9267857142857143</v>
      </c>
      <c r="P39" s="2903"/>
      <c r="Q39" s="2904"/>
      <c r="R39" s="2904"/>
      <c r="S39" s="2904"/>
      <c r="T39" s="2904"/>
    </row>
    <row r="40" spans="1:20" ht="14.25" customHeight="1">
      <c r="A40" s="803"/>
      <c r="B40" s="803"/>
      <c r="C40" s="803"/>
      <c r="D40" s="803"/>
      <c r="M40" s="725">
        <v>3</v>
      </c>
      <c r="N40" s="2173" t="str">
        <f t="shared" si="2"/>
        <v>La Habana</v>
      </c>
      <c r="O40" s="2172" t="e">
        <f t="shared" si="3"/>
        <v>#DIV/0!</v>
      </c>
    </row>
    <row r="41" spans="1:20" ht="14.25" customHeight="1">
      <c r="A41" s="803"/>
      <c r="B41" s="803"/>
      <c r="C41" s="803"/>
      <c r="D41" s="803"/>
      <c r="M41" s="725">
        <v>4</v>
      </c>
      <c r="N41" s="2173" t="str">
        <f t="shared" si="2"/>
        <v>Mayabeque</v>
      </c>
      <c r="O41" s="2172">
        <f t="shared" si="3"/>
        <v>11.011111111111111</v>
      </c>
    </row>
    <row r="42" spans="1:20" ht="14.25" customHeight="1">
      <c r="A42" s="803"/>
      <c r="B42" s="803"/>
      <c r="C42" s="803"/>
      <c r="D42" s="803"/>
      <c r="F42" s="800"/>
      <c r="G42" s="800"/>
      <c r="H42" s="800"/>
      <c r="M42" s="725">
        <v>5</v>
      </c>
      <c r="N42" s="2173" t="str">
        <f t="shared" si="2"/>
        <v>Matanzas</v>
      </c>
      <c r="O42" s="2172">
        <f t="shared" si="3"/>
        <v>1.1818181818181819</v>
      </c>
    </row>
    <row r="43" spans="1:20" ht="14.25" customHeight="1">
      <c r="A43" s="803"/>
      <c r="B43" s="803"/>
      <c r="C43" s="803"/>
      <c r="D43" s="803"/>
      <c r="M43" s="725">
        <v>6</v>
      </c>
      <c r="N43" s="2173" t="str">
        <f t="shared" si="2"/>
        <v>Villa Clara</v>
      </c>
      <c r="O43" s="2172">
        <f t="shared" si="3"/>
        <v>3.5</v>
      </c>
      <c r="P43" s="1425"/>
    </row>
    <row r="44" spans="1:20" ht="14.25" customHeight="1">
      <c r="A44" s="2158"/>
      <c r="B44" s="803"/>
      <c r="C44" s="803"/>
      <c r="D44" s="803"/>
      <c r="M44" s="725">
        <v>7</v>
      </c>
      <c r="N44" s="2173" t="str">
        <f t="shared" si="2"/>
        <v>Cienfuegos</v>
      </c>
      <c r="O44" s="2172">
        <f t="shared" si="3"/>
        <v>1.5</v>
      </c>
    </row>
    <row r="45" spans="1:20" ht="14.25" customHeight="1">
      <c r="A45" s="2174"/>
      <c r="B45" s="803"/>
      <c r="C45" s="803"/>
      <c r="D45" s="803"/>
      <c r="M45" s="725">
        <v>8</v>
      </c>
      <c r="N45" s="2173" t="str">
        <f t="shared" si="2"/>
        <v>Sancti Spíritus</v>
      </c>
      <c r="O45" s="2172">
        <f t="shared" si="3"/>
        <v>1.6600000000000001</v>
      </c>
    </row>
    <row r="46" spans="1:20" ht="15.75" customHeight="1">
      <c r="A46" s="1307"/>
      <c r="B46" s="803"/>
      <c r="C46" s="803"/>
      <c r="D46" s="803"/>
      <c r="E46" s="800"/>
      <c r="M46" s="725">
        <v>9</v>
      </c>
      <c r="N46" s="2173" t="str">
        <f t="shared" si="2"/>
        <v>Ciego de Ávila</v>
      </c>
      <c r="O46" s="2172">
        <f t="shared" si="3"/>
        <v>0</v>
      </c>
    </row>
    <row r="47" spans="1:20" ht="15.75" customHeight="1">
      <c r="A47" s="1307"/>
      <c r="B47" s="803"/>
      <c r="C47" s="803"/>
      <c r="D47" s="803"/>
      <c r="E47" s="800"/>
      <c r="M47" s="725">
        <v>10</v>
      </c>
      <c r="N47" s="2175" t="str">
        <f t="shared" si="2"/>
        <v xml:space="preserve">    Camagüey</v>
      </c>
      <c r="O47" s="2172">
        <f t="shared" si="3"/>
        <v>18.914090909090909</v>
      </c>
    </row>
    <row r="48" spans="1:20" ht="15.75" customHeight="1">
      <c r="A48" s="1307"/>
      <c r="B48" s="803"/>
      <c r="C48" s="803"/>
      <c r="D48" s="803"/>
      <c r="E48" s="800"/>
      <c r="M48" s="725">
        <v>11</v>
      </c>
      <c r="N48" s="2173" t="str">
        <f t="shared" si="2"/>
        <v>Las Tunas</v>
      </c>
      <c r="O48" s="2172">
        <f t="shared" si="3"/>
        <v>9.0909090909090917</v>
      </c>
    </row>
    <row r="49" spans="1:15" ht="15.75" customHeight="1">
      <c r="A49" s="1307"/>
      <c r="B49" s="803"/>
      <c r="C49" s="803"/>
      <c r="D49" s="803"/>
      <c r="E49" s="800"/>
      <c r="M49" s="725">
        <v>12</v>
      </c>
      <c r="N49" s="2175" t="str">
        <f t="shared" si="2"/>
        <v xml:space="preserve">    Holguín</v>
      </c>
      <c r="O49" s="2172">
        <f t="shared" si="3"/>
        <v>4.1124999999999998</v>
      </c>
    </row>
    <row r="50" spans="1:15" ht="14.25" customHeight="1">
      <c r="A50" s="2176" t="s">
        <v>935</v>
      </c>
      <c r="B50" s="803"/>
      <c r="C50" s="803"/>
      <c r="D50" s="803"/>
      <c r="E50" s="800"/>
      <c r="M50" s="725">
        <v>13</v>
      </c>
      <c r="N50" s="2175" t="s">
        <v>1195</v>
      </c>
      <c r="O50" s="2172">
        <f t="shared" si="3"/>
        <v>1.5327272727272727</v>
      </c>
    </row>
    <row r="51" spans="1:15" ht="12" customHeight="1">
      <c r="A51" s="803" t="s">
        <v>936</v>
      </c>
      <c r="B51" s="803"/>
      <c r="C51" s="803"/>
      <c r="D51" s="803"/>
      <c r="E51" s="800"/>
      <c r="M51" s="725">
        <v>14</v>
      </c>
      <c r="N51" s="2175" t="str">
        <f>A26</f>
        <v xml:space="preserve">    Santiago de Cuba</v>
      </c>
      <c r="O51" s="2172">
        <f t="shared" si="3"/>
        <v>19.8</v>
      </c>
    </row>
    <row r="52" spans="1:15" ht="12" customHeight="1">
      <c r="M52" s="725">
        <v>15</v>
      </c>
      <c r="N52" s="2175" t="str">
        <f>A27</f>
        <v xml:space="preserve">    Guantánamo</v>
      </c>
      <c r="O52" s="2172">
        <f t="shared" si="3"/>
        <v>2.8714285714285714</v>
      </c>
    </row>
    <row r="53" spans="1:15" ht="12" customHeight="1">
      <c r="M53" s="725">
        <v>16</v>
      </c>
      <c r="N53" s="2175" t="str">
        <f>A28</f>
        <v xml:space="preserve">    Isla de la Juventud</v>
      </c>
      <c r="O53" s="2172">
        <f t="shared" si="3"/>
        <v>3.0666666666666664</v>
      </c>
    </row>
    <row r="54" spans="1:15" ht="12" customHeight="1" thickBot="1">
      <c r="C54" s="778"/>
      <c r="D54" s="778"/>
      <c r="E54" s="778"/>
      <c r="F54" s="1690"/>
      <c r="G54" s="1315"/>
      <c r="H54" s="1315"/>
      <c r="I54" s="778"/>
      <c r="J54" s="778"/>
      <c r="K54" s="778"/>
      <c r="L54" s="778"/>
      <c r="M54" s="778"/>
      <c r="N54" s="2177"/>
      <c r="O54" s="2178"/>
    </row>
    <row r="55" spans="1:15" ht="12">
      <c r="C55" s="1691"/>
      <c r="D55" s="1692"/>
      <c r="E55" s="778"/>
      <c r="F55" s="1441"/>
      <c r="G55" s="778"/>
      <c r="H55" s="1441"/>
      <c r="I55" s="778"/>
      <c r="J55" s="778"/>
      <c r="K55" s="778"/>
      <c r="L55" s="778"/>
      <c r="M55" s="778"/>
      <c r="N55" s="778"/>
    </row>
    <row r="56" spans="1:15" ht="12">
      <c r="C56" s="1693"/>
      <c r="D56" s="1693"/>
      <c r="E56" s="778"/>
      <c r="F56" s="1441"/>
      <c r="G56" s="778"/>
      <c r="H56" s="1441"/>
      <c r="I56" s="778"/>
      <c r="J56" s="778"/>
      <c r="K56" s="778"/>
      <c r="L56" s="778"/>
      <c r="M56" s="1443"/>
      <c r="N56" s="778"/>
      <c r="O56" s="1424"/>
    </row>
    <row r="57" spans="1:15" ht="12">
      <c r="C57" s="1694"/>
      <c r="D57" s="1694"/>
      <c r="E57" s="778"/>
      <c r="F57" s="1441"/>
      <c r="G57" s="778"/>
      <c r="H57" s="1441"/>
      <c r="I57" s="778"/>
      <c r="J57" s="778"/>
      <c r="K57" s="778"/>
      <c r="L57" s="778"/>
      <c r="M57" s="1444"/>
      <c r="N57" s="778"/>
      <c r="O57" s="1424"/>
    </row>
    <row r="58" spans="1:15" ht="12">
      <c r="C58" s="1695"/>
      <c r="D58" s="1695"/>
      <c r="E58" s="778"/>
      <c r="F58" s="1441"/>
      <c r="G58" s="778"/>
      <c r="H58" s="1441"/>
      <c r="I58" s="778"/>
      <c r="J58" s="778"/>
      <c r="K58" s="778"/>
      <c r="L58" s="778"/>
      <c r="M58" s="1441"/>
      <c r="N58" s="778"/>
    </row>
    <row r="59" spans="1:15" ht="12">
      <c r="C59" s="1696"/>
      <c r="D59" s="1696"/>
      <c r="E59" s="778"/>
      <c r="F59" s="1441"/>
      <c r="G59" s="778"/>
      <c r="H59" s="1441"/>
      <c r="I59" s="778"/>
      <c r="J59" s="778"/>
      <c r="K59" s="778"/>
      <c r="L59" s="778"/>
      <c r="M59" s="1697"/>
      <c r="N59" s="778"/>
    </row>
    <row r="60" spans="1:15" ht="12">
      <c r="C60" s="1696"/>
      <c r="D60" s="1696"/>
      <c r="E60" s="778"/>
      <c r="F60" s="1441"/>
      <c r="G60" s="778"/>
      <c r="H60" s="1441"/>
      <c r="I60" s="778"/>
      <c r="J60" s="778"/>
      <c r="K60" s="778"/>
      <c r="L60" s="778"/>
      <c r="M60" s="1443"/>
      <c r="N60" s="778"/>
    </row>
    <row r="61" spans="1:15" ht="12">
      <c r="C61" s="1698"/>
      <c r="D61" s="778"/>
      <c r="E61" s="778"/>
      <c r="F61" s="1442"/>
      <c r="G61" s="778"/>
      <c r="H61" s="1697"/>
      <c r="I61" s="778"/>
      <c r="J61" s="778"/>
      <c r="K61" s="778"/>
      <c r="L61" s="778"/>
      <c r="M61" s="1441"/>
      <c r="N61" s="778"/>
    </row>
    <row r="62" spans="1:15" ht="12">
      <c r="C62" s="1698"/>
      <c r="D62" s="778"/>
      <c r="E62" s="778"/>
      <c r="F62" s="1442"/>
      <c r="G62" s="778"/>
      <c r="H62" s="1697"/>
      <c r="I62" s="778"/>
      <c r="J62" s="778"/>
      <c r="K62" s="778"/>
      <c r="L62" s="778"/>
      <c r="M62" s="1441"/>
      <c r="N62" s="778"/>
    </row>
    <row r="63" spans="1:15" ht="12">
      <c r="C63" s="1698"/>
      <c r="D63" s="778"/>
      <c r="E63" s="778"/>
      <c r="F63" s="1442"/>
      <c r="G63" s="778"/>
      <c r="H63" s="1697"/>
      <c r="I63" s="778"/>
      <c r="J63" s="778"/>
      <c r="K63" s="778"/>
      <c r="L63" s="778"/>
      <c r="M63" s="1697"/>
      <c r="N63" s="778"/>
    </row>
    <row r="64" spans="1:15" ht="12">
      <c r="C64" s="1698"/>
      <c r="D64" s="778"/>
      <c r="E64" s="778"/>
      <c r="F64" s="1442"/>
      <c r="G64" s="778"/>
      <c r="H64" s="1697"/>
      <c r="I64" s="778"/>
      <c r="J64" s="778"/>
      <c r="K64" s="778"/>
      <c r="L64" s="778"/>
      <c r="M64" s="1443"/>
      <c r="N64" s="778"/>
    </row>
    <row r="65" spans="3:14" ht="12">
      <c r="C65" s="1698"/>
      <c r="D65" s="778"/>
      <c r="E65" s="778"/>
      <c r="F65" s="1442"/>
      <c r="G65" s="778"/>
      <c r="H65" s="1443"/>
      <c r="I65" s="778"/>
      <c r="J65" s="778"/>
      <c r="K65" s="778"/>
      <c r="L65" s="778"/>
      <c r="M65" s="1444"/>
      <c r="N65" s="778"/>
    </row>
    <row r="66" spans="3:14" ht="12">
      <c r="C66" s="1698"/>
      <c r="D66" s="778"/>
      <c r="E66" s="778"/>
      <c r="F66" s="1443"/>
      <c r="G66" s="778"/>
      <c r="H66" s="1443"/>
      <c r="I66" s="778"/>
      <c r="J66" s="778"/>
      <c r="K66" s="778"/>
      <c r="L66" s="778"/>
      <c r="M66" s="1444"/>
      <c r="N66" s="778"/>
    </row>
    <row r="67" spans="3:14" ht="12">
      <c r="C67" s="1698"/>
      <c r="D67" s="778"/>
      <c r="E67" s="778"/>
      <c r="F67" s="1443"/>
      <c r="G67" s="778"/>
      <c r="H67" s="1443"/>
      <c r="I67" s="778"/>
      <c r="J67" s="778"/>
      <c r="K67" s="778"/>
      <c r="L67" s="778"/>
      <c r="M67" s="1697"/>
      <c r="N67" s="778"/>
    </row>
    <row r="68" spans="3:14" ht="12">
      <c r="C68" s="1698"/>
      <c r="D68" s="778"/>
      <c r="E68" s="778"/>
      <c r="F68" s="1444"/>
      <c r="G68" s="778"/>
      <c r="H68" s="1444"/>
      <c r="I68" s="778"/>
      <c r="J68" s="778"/>
      <c r="K68" s="778"/>
      <c r="L68" s="778"/>
      <c r="M68" s="1441"/>
      <c r="N68" s="778"/>
    </row>
    <row r="69" spans="3:14" ht="12">
      <c r="C69" s="1698"/>
      <c r="D69" s="778"/>
      <c r="E69" s="778"/>
      <c r="F69" s="1444"/>
      <c r="G69" s="778"/>
      <c r="H69" s="1444"/>
      <c r="I69" s="778"/>
      <c r="J69" s="778"/>
      <c r="K69" s="778"/>
      <c r="L69" s="778"/>
      <c r="M69" s="1697"/>
      <c r="N69" s="778"/>
    </row>
    <row r="70" spans="3:14" ht="12">
      <c r="C70" s="1698"/>
      <c r="D70" s="778"/>
      <c r="E70" s="778"/>
      <c r="F70" s="1444"/>
      <c r="G70" s="778"/>
      <c r="H70" s="1444"/>
      <c r="I70" s="778"/>
      <c r="J70" s="778"/>
      <c r="K70" s="778"/>
      <c r="L70" s="778"/>
      <c r="M70" s="1441"/>
      <c r="N70" s="778"/>
    </row>
    <row r="71" spans="3:14" ht="11.25" customHeight="1">
      <c r="C71" s="778"/>
      <c r="D71" s="778"/>
      <c r="E71" s="778"/>
      <c r="F71" s="778"/>
      <c r="G71" s="778"/>
      <c r="H71" s="778"/>
      <c r="I71" s="778"/>
      <c r="J71" s="778"/>
      <c r="K71" s="778"/>
      <c r="L71" s="778"/>
      <c r="M71" s="1441"/>
      <c r="N71" s="778"/>
    </row>
    <row r="72" spans="3:14" ht="29.25" customHeight="1">
      <c r="C72" s="778"/>
      <c r="D72" s="778"/>
      <c r="E72" s="778"/>
      <c r="F72" s="778"/>
      <c r="G72" s="778"/>
      <c r="H72" s="778"/>
      <c r="I72" s="778"/>
      <c r="J72" s="778"/>
      <c r="K72" s="778"/>
      <c r="L72" s="778"/>
      <c r="M72" s="778"/>
      <c r="N72" s="778"/>
    </row>
  </sheetData>
  <mergeCells count="7">
    <mergeCell ref="P39:T39"/>
    <mergeCell ref="B8:F8"/>
    <mergeCell ref="H8:L8"/>
    <mergeCell ref="N32:O32"/>
    <mergeCell ref="A33:L33"/>
    <mergeCell ref="O33:O36"/>
    <mergeCell ref="P38:T38"/>
  </mergeCells>
  <printOptions horizontalCentered="1"/>
  <pageMargins left="0.59055118110236227" right="0.59055118110236227" top="0.59055118110236227" bottom="0.59055118110236227" header="0.59055118110236227" footer="0.59055118110236227"/>
  <pageSetup firstPageNumber="35" orientation="portrait" r:id="rId1"/>
  <ignoredErrors>
    <ignoredError sqref="P21:P28" evalError="1"/>
  </ignoredErrors>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M64"/>
  <sheetViews>
    <sheetView showGridLines="0" view="pageBreakPreview" topLeftCell="A10" zoomScaleNormal="100" zoomScaleSheetLayoutView="100" workbookViewId="0">
      <selection activeCell="G49" sqref="G49"/>
    </sheetView>
  </sheetViews>
  <sheetFormatPr baseColWidth="10" defaultColWidth="6" defaultRowHeight="12"/>
  <cols>
    <col min="1" max="1" width="31.7109375" style="803" customWidth="1"/>
    <col min="2" max="5" width="15.7109375" style="803" customWidth="1"/>
    <col min="6" max="237" width="11.42578125" style="803" customWidth="1"/>
    <col min="238" max="238" width="18.7109375" style="803" customWidth="1"/>
    <col min="239" max="16384" width="6" style="803"/>
  </cols>
  <sheetData>
    <row r="1" spans="1:12" s="1105" customFormat="1" ht="30" customHeight="1">
      <c r="C1" s="2308"/>
      <c r="D1" s="2306"/>
      <c r="E1" s="2536" t="s">
        <v>1457</v>
      </c>
    </row>
    <row r="2" spans="1:12" s="1105" customFormat="1" ht="5.0999999999999996" customHeight="1">
      <c r="A2" s="1106"/>
      <c r="B2" s="1106"/>
      <c r="C2" s="1106"/>
      <c r="D2" s="1106"/>
      <c r="E2" s="1106"/>
    </row>
    <row r="3" spans="1:12" s="1105" customFormat="1" ht="5.0999999999999996" customHeight="1">
      <c r="A3" s="1108"/>
      <c r="B3" s="1108"/>
      <c r="C3" s="1108"/>
      <c r="D3" s="1108"/>
      <c r="E3" s="1108"/>
    </row>
    <row r="4" spans="1:12" ht="15" customHeight="1">
      <c r="A4" s="2349" t="s">
        <v>1534</v>
      </c>
      <c r="B4" s="727"/>
      <c r="C4" s="1231"/>
      <c r="D4" s="1231"/>
      <c r="E4" s="1231"/>
      <c r="F4" s="725"/>
      <c r="G4" s="725"/>
      <c r="H4" s="725"/>
      <c r="I4" s="725"/>
      <c r="J4" s="725"/>
      <c r="K4" s="725"/>
      <c r="L4" s="725"/>
    </row>
    <row r="5" spans="1:12" ht="15" customHeight="1">
      <c r="A5" s="1209"/>
      <c r="B5" s="727"/>
      <c r="C5" s="1231"/>
      <c r="D5" s="1231"/>
      <c r="E5" s="1231"/>
      <c r="F5" s="725"/>
      <c r="G5" s="725"/>
      <c r="H5" s="725"/>
      <c r="I5" s="725"/>
      <c r="J5" s="725"/>
      <c r="K5" s="725"/>
      <c r="L5" s="725"/>
    </row>
    <row r="6" spans="1:12" ht="3" customHeight="1">
      <c r="A6" s="1391"/>
      <c r="B6" s="1391"/>
      <c r="C6" s="1391"/>
      <c r="D6" s="1391"/>
      <c r="E6" s="1391"/>
      <c r="F6" s="725"/>
      <c r="G6" s="725"/>
      <c r="H6" s="725"/>
      <c r="I6" s="725"/>
      <c r="J6" s="725"/>
      <c r="K6" s="725"/>
      <c r="L6" s="725"/>
    </row>
    <row r="7" spans="1:12" ht="3" customHeight="1">
      <c r="A7" s="732"/>
      <c r="B7" s="1375"/>
      <c r="C7" s="1377"/>
      <c r="D7" s="1378"/>
      <c r="E7" s="1378"/>
    </row>
    <row r="8" spans="1:12">
      <c r="A8" s="732" t="s">
        <v>1357</v>
      </c>
      <c r="B8" s="2912" t="s">
        <v>855</v>
      </c>
      <c r="C8" s="2911" t="s">
        <v>850</v>
      </c>
      <c r="D8" s="2911"/>
      <c r="E8" s="2911"/>
    </row>
    <row r="9" spans="1:12" ht="12.75">
      <c r="A9" s="1376" t="s">
        <v>1150</v>
      </c>
      <c r="B9" s="2912"/>
      <c r="C9" s="1529" t="s">
        <v>348</v>
      </c>
      <c r="D9" s="1445" t="s">
        <v>851</v>
      </c>
      <c r="E9" s="1445" t="s">
        <v>852</v>
      </c>
    </row>
    <row r="10" spans="1:12" ht="3" customHeight="1">
      <c r="A10" s="1383"/>
      <c r="B10" s="1397"/>
      <c r="C10" s="1530"/>
      <c r="D10" s="1395"/>
      <c r="E10" s="1385"/>
    </row>
    <row r="11" spans="1:12" ht="3" customHeight="1">
      <c r="A11" s="732"/>
      <c r="B11" s="1396"/>
      <c r="C11" s="1531"/>
      <c r="D11" s="1394"/>
      <c r="E11" s="1377"/>
    </row>
    <row r="12" spans="1:12" s="1446" customFormat="1" ht="14.1" customHeight="1">
      <c r="A12" s="1379" t="s">
        <v>348</v>
      </c>
      <c r="B12" s="1724">
        <f t="shared" ref="B12" si="0">SUM(B13:B22)</f>
        <v>36</v>
      </c>
      <c r="C12" s="1725">
        <f>SUM(C13:C22)</f>
        <v>131.4</v>
      </c>
      <c r="D12" s="1725">
        <f>SUM(D13:D22)</f>
        <v>76.099999999999994</v>
      </c>
      <c r="E12" s="1725">
        <f>SUM(E13:E22)</f>
        <v>55.3</v>
      </c>
      <c r="F12" s="1750"/>
    </row>
    <row r="13" spans="1:12" ht="14.1" customHeight="1">
      <c r="A13" s="1380" t="s">
        <v>1524</v>
      </c>
      <c r="B13" s="1749">
        <v>1</v>
      </c>
      <c r="C13" s="1377">
        <v>1.5</v>
      </c>
      <c r="D13" s="2715" t="s">
        <v>396</v>
      </c>
      <c r="E13" s="1500">
        <v>1.5</v>
      </c>
      <c r="F13" s="1750"/>
    </row>
    <row r="14" spans="1:12" ht="14.1" customHeight="1">
      <c r="A14" s="1380" t="s">
        <v>1525</v>
      </c>
      <c r="B14" s="2715" t="s">
        <v>396</v>
      </c>
      <c r="C14" s="2715" t="s">
        <v>396</v>
      </c>
      <c r="D14" s="2715" t="s">
        <v>396</v>
      </c>
      <c r="E14" s="2715" t="s">
        <v>396</v>
      </c>
      <c r="F14" s="1750"/>
    </row>
    <row r="15" spans="1:12" ht="14.1" customHeight="1">
      <c r="A15" s="1380" t="s">
        <v>1526</v>
      </c>
      <c r="B15" s="2715" t="s">
        <v>396</v>
      </c>
      <c r="C15" s="2715" t="s">
        <v>396</v>
      </c>
      <c r="D15" s="2715" t="s">
        <v>396</v>
      </c>
      <c r="E15" s="2715" t="s">
        <v>396</v>
      </c>
      <c r="F15" s="1750"/>
    </row>
    <row r="16" spans="1:12" ht="14.1" customHeight="1">
      <c r="A16" s="1380" t="s">
        <v>1527</v>
      </c>
      <c r="B16" s="2715" t="s">
        <v>396</v>
      </c>
      <c r="C16" s="2715" t="s">
        <v>396</v>
      </c>
      <c r="D16" s="2715" t="s">
        <v>396</v>
      </c>
      <c r="E16" s="2715" t="s">
        <v>396</v>
      </c>
      <c r="F16" s="1750"/>
    </row>
    <row r="17" spans="1:13" ht="14.1" customHeight="1">
      <c r="A17" s="1381" t="s">
        <v>1528</v>
      </c>
      <c r="B17" s="2715" t="s">
        <v>396</v>
      </c>
      <c r="C17" s="2715" t="s">
        <v>396</v>
      </c>
      <c r="D17" s="2715" t="s">
        <v>396</v>
      </c>
      <c r="E17" s="2715" t="s">
        <v>396</v>
      </c>
      <c r="F17" s="1750"/>
    </row>
    <row r="18" spans="1:13" ht="14.1" customHeight="1">
      <c r="A18" s="1380" t="s">
        <v>1529</v>
      </c>
      <c r="B18" s="2715">
        <v>2</v>
      </c>
      <c r="C18" s="1501">
        <v>1.5</v>
      </c>
      <c r="D18" s="2715" t="s">
        <v>396</v>
      </c>
      <c r="E18" s="1501">
        <v>1.5</v>
      </c>
      <c r="F18" s="1750"/>
    </row>
    <row r="19" spans="1:13" ht="14.1" customHeight="1">
      <c r="A19" s="1380" t="s">
        <v>1530</v>
      </c>
      <c r="B19" s="1749">
        <v>24</v>
      </c>
      <c r="C19" s="1377">
        <v>104.1</v>
      </c>
      <c r="D19" s="2715">
        <v>67.8</v>
      </c>
      <c r="E19" s="1500">
        <v>36.299999999999997</v>
      </c>
      <c r="F19" s="1750"/>
    </row>
    <row r="20" spans="1:13" ht="14.1" customHeight="1">
      <c r="A20" s="1380" t="s">
        <v>1531</v>
      </c>
      <c r="B20" s="1833">
        <v>8</v>
      </c>
      <c r="C20" s="1377">
        <v>23.5</v>
      </c>
      <c r="D20" s="1834">
        <v>7.5</v>
      </c>
      <c r="E20" s="1500">
        <v>16</v>
      </c>
      <c r="F20" s="1750"/>
    </row>
    <row r="21" spans="1:13" ht="14.1" customHeight="1">
      <c r="A21" s="1381" t="s">
        <v>1532</v>
      </c>
      <c r="B21" s="2715">
        <v>1</v>
      </c>
      <c r="C21" s="2715">
        <v>0.8</v>
      </c>
      <c r="D21" s="2715">
        <v>0.8</v>
      </c>
      <c r="E21" s="2715" t="s">
        <v>396</v>
      </c>
      <c r="F21" s="1750"/>
    </row>
    <row r="22" spans="1:13" ht="14.1" customHeight="1">
      <c r="A22" s="1380" t="s">
        <v>1533</v>
      </c>
      <c r="B22" s="2715" t="s">
        <v>396</v>
      </c>
      <c r="C22" s="2715" t="s">
        <v>396</v>
      </c>
      <c r="D22" s="2715" t="s">
        <v>396</v>
      </c>
      <c r="E22" s="2715" t="s">
        <v>396</v>
      </c>
      <c r="F22" s="1751"/>
    </row>
    <row r="23" spans="1:13" ht="5.25" customHeight="1">
      <c r="A23" s="1383"/>
      <c r="B23" s="1384"/>
      <c r="C23" s="1384"/>
      <c r="D23" s="1384"/>
      <c r="E23" s="1384"/>
    </row>
    <row r="24" spans="1:13" ht="5.25" customHeight="1">
      <c r="A24" s="1382"/>
      <c r="B24" s="1382"/>
      <c r="C24" s="1382"/>
      <c r="D24" s="770"/>
      <c r="E24" s="732"/>
      <c r="F24" s="732"/>
      <c r="G24" s="732"/>
    </row>
    <row r="25" spans="1:13" ht="15">
      <c r="A25" s="799" t="s">
        <v>934</v>
      </c>
      <c r="B25" s="1374"/>
      <c r="C25"/>
      <c r="D25"/>
      <c r="E25" s="1231"/>
      <c r="F25" s="725"/>
      <c r="G25" s="725"/>
      <c r="H25" s="725"/>
      <c r="I25" s="725"/>
      <c r="J25" s="725"/>
      <c r="K25" s="725"/>
      <c r="L25" s="725"/>
    </row>
    <row r="27" spans="1:13" s="725" customFormat="1" ht="14.1" customHeight="1">
      <c r="A27" s="2349" t="s">
        <v>1239</v>
      </c>
      <c r="B27" s="1365"/>
      <c r="C27" s="1365"/>
      <c r="D27" s="1365"/>
      <c r="E27" s="800"/>
    </row>
    <row r="28" spans="1:13" s="725" customFormat="1" ht="9.9499999999999993" customHeight="1">
      <c r="A28" s="1366"/>
      <c r="B28" s="1365"/>
      <c r="C28" s="1365"/>
      <c r="D28" s="1365"/>
      <c r="E28" s="800"/>
    </row>
    <row r="29" spans="1:13" s="725" customFormat="1" ht="14.1" customHeight="1">
      <c r="A29" s="1367"/>
      <c r="B29" s="778"/>
      <c r="C29" s="1389"/>
      <c r="D29" s="1368"/>
      <c r="E29" s="66" t="s">
        <v>470</v>
      </c>
      <c r="F29" s="778"/>
      <c r="G29" s="778"/>
      <c r="H29" s="778"/>
      <c r="I29" s="778"/>
    </row>
    <row r="30" spans="1:13" s="725" customFormat="1" ht="3" customHeight="1">
      <c r="A30" s="1390"/>
      <c r="B30" s="1391"/>
      <c r="C30" s="1390"/>
      <c r="D30" s="1363"/>
      <c r="E30" s="787"/>
      <c r="F30" s="787"/>
      <c r="G30" s="787"/>
      <c r="H30" s="787"/>
      <c r="I30" s="787"/>
      <c r="J30" s="787"/>
      <c r="K30" s="787"/>
      <c r="L30" s="787"/>
      <c r="M30" s="787"/>
    </row>
    <row r="31" spans="1:13" s="725" customFormat="1" ht="3" customHeight="1">
      <c r="A31" s="809"/>
      <c r="C31" s="809"/>
      <c r="D31" s="1364"/>
      <c r="E31" s="808"/>
      <c r="F31" s="809"/>
      <c r="G31" s="809"/>
      <c r="H31" s="809"/>
      <c r="I31" s="809"/>
      <c r="J31" s="809"/>
      <c r="K31" s="809"/>
      <c r="L31" s="809"/>
      <c r="M31" s="809"/>
    </row>
    <row r="32" spans="1:13" s="725" customFormat="1" ht="14.25" customHeight="1">
      <c r="A32" s="812" t="s">
        <v>1142</v>
      </c>
      <c r="C32" s="727" t="s">
        <v>1160</v>
      </c>
      <c r="D32" s="884" t="s">
        <v>848</v>
      </c>
      <c r="E32" s="810" t="s">
        <v>849</v>
      </c>
      <c r="F32" s="810"/>
      <c r="G32" s="810"/>
      <c r="H32" s="810"/>
      <c r="I32" s="810"/>
      <c r="J32" s="810"/>
      <c r="K32" s="810"/>
      <c r="L32" s="810"/>
      <c r="M32" s="813"/>
    </row>
    <row r="33" spans="1:13" s="725" customFormat="1" ht="3" customHeight="1">
      <c r="A33" s="1393"/>
      <c r="B33" s="1393"/>
      <c r="C33" s="1391"/>
      <c r="D33" s="1447"/>
      <c r="E33" s="1447"/>
      <c r="F33" s="810"/>
      <c r="G33" s="810"/>
      <c r="H33" s="810"/>
      <c r="I33" s="810"/>
      <c r="J33" s="810"/>
      <c r="K33" s="810"/>
      <c r="L33" s="810"/>
      <c r="M33" s="810"/>
    </row>
    <row r="34" spans="1:13" s="725" customFormat="1" ht="3" customHeight="1">
      <c r="A34" s="1392"/>
      <c r="D34" s="1322"/>
      <c r="E34" s="1322"/>
      <c r="F34" s="1362"/>
      <c r="G34" s="1362"/>
      <c r="H34" s="694"/>
      <c r="I34" s="694"/>
      <c r="J34" s="1362"/>
      <c r="K34" s="1362"/>
      <c r="L34" s="1362"/>
      <c r="M34" s="694"/>
    </row>
    <row r="35" spans="1:13" s="725" customFormat="1" ht="14.1" customHeight="1">
      <c r="A35" s="1370" t="s">
        <v>429</v>
      </c>
      <c r="D35" s="727"/>
      <c r="E35" s="1371"/>
    </row>
    <row r="36" spans="1:13" ht="14.1" customHeight="1">
      <c r="A36" s="2267">
        <v>2015</v>
      </c>
      <c r="C36" s="1574">
        <v>34565.554983648115</v>
      </c>
      <c r="D36" s="1836">
        <v>5171.0362962453482</v>
      </c>
      <c r="E36" s="1574">
        <v>29394.518687402768</v>
      </c>
    </row>
    <row r="37" spans="1:13" ht="14.1" customHeight="1">
      <c r="A37" s="2267">
        <v>2016</v>
      </c>
      <c r="C37" s="1372">
        <f>D37+E37</f>
        <v>2744.7681900000007</v>
      </c>
      <c r="D37" s="1372">
        <v>1279.3558300000002</v>
      </c>
      <c r="E37" s="1372">
        <v>1465.4123600000003</v>
      </c>
    </row>
    <row r="38" spans="1:13" ht="14.1" customHeight="1">
      <c r="A38" s="2267">
        <v>2017</v>
      </c>
      <c r="C38" s="1372">
        <v>27131.014689999993</v>
      </c>
      <c r="D38" s="1372">
        <v>4460.2898599999999</v>
      </c>
      <c r="E38" s="1372">
        <v>22670.724829999992</v>
      </c>
    </row>
    <row r="39" spans="1:13" ht="14.1" customHeight="1">
      <c r="A39" s="2267">
        <v>2018</v>
      </c>
      <c r="C39" s="1372">
        <v>20403.951799999995</v>
      </c>
      <c r="D39" s="1372">
        <v>1174.4773699999998</v>
      </c>
      <c r="E39" s="1372">
        <v>19229.474429999995</v>
      </c>
    </row>
    <row r="40" spans="1:13" ht="14.1" customHeight="1">
      <c r="A40" s="1370">
        <v>2019</v>
      </c>
      <c r="C40" s="1373">
        <f>D40+E40</f>
        <v>2775.3540200000007</v>
      </c>
      <c r="D40" s="1373">
        <f>SUM(D41:D56)</f>
        <v>649.34374000000003</v>
      </c>
      <c r="E40" s="1373">
        <f>SUM(E41:E56)</f>
        <v>2126.0102800000004</v>
      </c>
    </row>
    <row r="41" spans="1:13" ht="14.1" customHeight="1">
      <c r="A41" s="82" t="s">
        <v>403</v>
      </c>
      <c r="C41" s="1372">
        <v>435.18058000000002</v>
      </c>
      <c r="D41" s="1835">
        <v>77.738939999999999</v>
      </c>
      <c r="E41" s="1752">
        <v>357.44164000000001</v>
      </c>
    </row>
    <row r="42" spans="1:13" ht="14.1" customHeight="1">
      <c r="A42" s="82" t="s">
        <v>773</v>
      </c>
      <c r="C42" s="1372">
        <v>42.64132</v>
      </c>
      <c r="D42" s="1835">
        <v>42.64132</v>
      </c>
      <c r="E42" s="1752">
        <v>0</v>
      </c>
    </row>
    <row r="43" spans="1:13" ht="14.1" customHeight="1">
      <c r="A43" s="82" t="s">
        <v>430</v>
      </c>
      <c r="C43" s="1372" t="s">
        <v>396</v>
      </c>
      <c r="D43" s="1372" t="s">
        <v>396</v>
      </c>
      <c r="E43" s="1372" t="s">
        <v>396</v>
      </c>
    </row>
    <row r="44" spans="1:13" ht="14.1" customHeight="1">
      <c r="A44" s="82" t="s">
        <v>774</v>
      </c>
      <c r="C44" s="1372">
        <v>98.929069999999996</v>
      </c>
      <c r="D44" s="1835">
        <v>96.400619999999989</v>
      </c>
      <c r="E44" s="1752">
        <v>2.5284499999999999</v>
      </c>
    </row>
    <row r="45" spans="1:13" ht="14.1" customHeight="1">
      <c r="A45" s="82" t="s">
        <v>431</v>
      </c>
      <c r="C45" s="1372">
        <v>108.84402</v>
      </c>
      <c r="D45" s="1835">
        <v>27.923650000000002</v>
      </c>
      <c r="E45" s="1752">
        <v>80.920369999999991</v>
      </c>
    </row>
    <row r="46" spans="1:13" ht="14.1" customHeight="1">
      <c r="A46" s="82" t="s">
        <v>432</v>
      </c>
      <c r="C46" s="1372">
        <v>9.0493699999999997</v>
      </c>
      <c r="D46" s="1835">
        <v>1.4387000000000001</v>
      </c>
      <c r="E46" s="1752">
        <v>7.6106699999999998</v>
      </c>
    </row>
    <row r="47" spans="1:13" ht="14.1" customHeight="1">
      <c r="A47" s="82" t="s">
        <v>397</v>
      </c>
      <c r="C47" s="1372">
        <v>2.8688400000000001</v>
      </c>
      <c r="D47" s="1835">
        <v>0.82098000000000004</v>
      </c>
      <c r="E47" s="1752">
        <v>2.04786</v>
      </c>
    </row>
    <row r="48" spans="1:13" ht="14.1" customHeight="1">
      <c r="A48" s="82" t="s">
        <v>433</v>
      </c>
      <c r="C48" s="1372">
        <v>220.62060000000002</v>
      </c>
      <c r="D48" s="1835">
        <v>36.36806</v>
      </c>
      <c r="E48" s="1752">
        <v>184.25254000000001</v>
      </c>
    </row>
    <row r="49" spans="1:5" ht="14.1" customHeight="1">
      <c r="A49" s="82" t="s">
        <v>280</v>
      </c>
      <c r="C49" s="1372">
        <v>0.14354</v>
      </c>
      <c r="D49" s="1835">
        <v>0.14354</v>
      </c>
      <c r="E49" s="2605">
        <v>0</v>
      </c>
    </row>
    <row r="50" spans="1:5" ht="14.1" customHeight="1">
      <c r="A50" s="82" t="s">
        <v>439</v>
      </c>
      <c r="C50" s="1372">
        <v>228.98156</v>
      </c>
      <c r="D50" s="1835">
        <v>38.957380000000001</v>
      </c>
      <c r="E50" s="1752">
        <v>190.02418</v>
      </c>
    </row>
    <row r="51" spans="1:5" ht="14.1" customHeight="1">
      <c r="A51" s="82" t="s">
        <v>434</v>
      </c>
      <c r="C51" s="1372">
        <v>788.10422999999992</v>
      </c>
      <c r="D51" s="1835">
        <v>165.44601999999998</v>
      </c>
      <c r="E51" s="1752">
        <v>622.65820999999994</v>
      </c>
    </row>
    <row r="52" spans="1:5" ht="14.1" customHeight="1">
      <c r="A52" s="82" t="s">
        <v>435</v>
      </c>
      <c r="C52" s="1372">
        <v>632.40200000000004</v>
      </c>
      <c r="D52" s="1835">
        <v>118.50026</v>
      </c>
      <c r="E52" s="1752">
        <v>513.90174000000002</v>
      </c>
    </row>
    <row r="53" spans="1:5" ht="14.1" customHeight="1">
      <c r="A53" s="82" t="s">
        <v>398</v>
      </c>
      <c r="C53" s="1372">
        <v>53.935980000000001</v>
      </c>
      <c r="D53" s="1835">
        <v>12.841899999999999</v>
      </c>
      <c r="E53" s="2717">
        <v>41.094080000000005</v>
      </c>
    </row>
    <row r="54" spans="1:5" ht="14.1" customHeight="1">
      <c r="A54" s="82" t="s">
        <v>404</v>
      </c>
      <c r="C54" s="1372">
        <v>16.902749999999997</v>
      </c>
      <c r="D54" s="2716">
        <v>2.65259</v>
      </c>
      <c r="E54" s="1752">
        <v>14.250159999999999</v>
      </c>
    </row>
    <row r="55" spans="1:5" ht="14.1" customHeight="1">
      <c r="A55" s="82" t="s">
        <v>415</v>
      </c>
      <c r="C55" s="1372">
        <v>90.327500000000001</v>
      </c>
      <c r="D55" s="1835">
        <v>14.85216</v>
      </c>
      <c r="E55" s="2605">
        <v>75.475340000000003</v>
      </c>
    </row>
    <row r="56" spans="1:5" ht="14.1" customHeight="1">
      <c r="A56" s="82" t="s">
        <v>440</v>
      </c>
      <c r="C56" s="1372">
        <v>46.42266</v>
      </c>
      <c r="D56" s="1835">
        <v>12.617620000000001</v>
      </c>
      <c r="E56" s="1752">
        <v>33.805039999999998</v>
      </c>
    </row>
    <row r="57" spans="1:5" ht="3" customHeight="1">
      <c r="A57" s="1386"/>
      <c r="B57" s="1387"/>
      <c r="C57" s="1388"/>
      <c r="D57" s="1753"/>
      <c r="E57" s="1388"/>
    </row>
    <row r="58" spans="1:5" ht="3" customHeight="1">
      <c r="A58" s="1369"/>
      <c r="C58" s="1368"/>
      <c r="D58" s="1368"/>
      <c r="E58" s="1368"/>
    </row>
    <row r="59" spans="1:5">
      <c r="A59" s="799" t="s">
        <v>934</v>
      </c>
    </row>
    <row r="60" spans="1:5">
      <c r="A60" s="801"/>
    </row>
    <row r="64" spans="1:5">
      <c r="A64" s="803" t="s">
        <v>856</v>
      </c>
    </row>
  </sheetData>
  <mergeCells count="2">
    <mergeCell ref="C8:E8"/>
    <mergeCell ref="B8:B9"/>
  </mergeCells>
  <phoneticPr fontId="117" type="noConversion"/>
  <printOptions horizontalCentered="1"/>
  <pageMargins left="0.59055118110236227" right="0.59055118110236227" top="0.59055118110236227" bottom="0.59055118110236227" header="0.59055118110236227" footer="0.59055118110236227"/>
  <pageSetup firstPageNumber="36"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Q80"/>
  <sheetViews>
    <sheetView showGridLines="0" view="pageBreakPreview" topLeftCell="A10" zoomScaleNormal="100" zoomScaleSheetLayoutView="100" workbookViewId="0">
      <selection activeCell="C59" sqref="C59"/>
    </sheetView>
  </sheetViews>
  <sheetFormatPr baseColWidth="10" defaultColWidth="11.42578125" defaultRowHeight="12"/>
  <cols>
    <col min="1" max="1" width="31.140625" style="804" customWidth="1"/>
    <col min="2" max="6" width="12.7109375" style="804" customWidth="1"/>
    <col min="7" max="16384" width="11.42578125" style="804"/>
  </cols>
  <sheetData>
    <row r="1" spans="1:17" s="1216" customFormat="1" ht="30" customHeight="1">
      <c r="C1" s="2312"/>
      <c r="D1" s="2312"/>
      <c r="E1" s="2312"/>
      <c r="F1" s="2326" t="s">
        <v>1457</v>
      </c>
      <c r="G1" s="1214"/>
      <c r="H1" s="1215"/>
      <c r="I1" s="1214"/>
      <c r="J1" s="1214"/>
      <c r="K1" s="1214"/>
      <c r="L1" s="1214"/>
      <c r="M1" s="1214"/>
      <c r="N1" s="1215"/>
      <c r="O1" s="1214"/>
      <c r="P1" s="1214"/>
      <c r="Q1" s="1214"/>
    </row>
    <row r="2" spans="1:17" s="1216" customFormat="1" ht="5.0999999999999996" customHeight="1">
      <c r="A2" s="1217"/>
      <c r="B2" s="1217"/>
      <c r="C2" s="1217"/>
      <c r="D2" s="1217"/>
      <c r="E2" s="1217"/>
      <c r="F2" s="1217"/>
      <c r="G2" s="1214"/>
      <c r="H2" s="1215"/>
      <c r="I2" s="1214"/>
      <c r="J2" s="1214"/>
      <c r="K2" s="1214"/>
      <c r="L2" s="1214"/>
      <c r="M2" s="1214"/>
      <c r="N2" s="1215"/>
      <c r="O2" s="1214"/>
      <c r="P2" s="1214"/>
      <c r="Q2" s="1214"/>
    </row>
    <row r="3" spans="1:17" s="1216" customFormat="1" ht="5.0999999999999996" customHeight="1">
      <c r="A3" s="1218"/>
      <c r="B3" s="1218"/>
      <c r="C3" s="1218"/>
      <c r="D3" s="1218"/>
      <c r="E3" s="1218"/>
      <c r="F3" s="1218"/>
      <c r="G3" s="1214"/>
      <c r="H3" s="1215"/>
      <c r="I3" s="1214"/>
      <c r="J3" s="1214"/>
      <c r="K3" s="1214"/>
      <c r="L3" s="1214"/>
      <c r="M3" s="1214"/>
      <c r="N3" s="1215"/>
      <c r="O3" s="1214"/>
      <c r="P3" s="1214"/>
      <c r="Q3" s="1214"/>
    </row>
    <row r="4" spans="1:17" s="1124" customFormat="1" ht="15" customHeight="1">
      <c r="A4" s="2349" t="s">
        <v>1240</v>
      </c>
      <c r="B4" s="1122"/>
      <c r="C4" s="1122"/>
      <c r="D4" s="1122"/>
      <c r="G4" s="1214"/>
      <c r="H4" s="1215"/>
      <c r="I4" s="1214"/>
      <c r="J4" s="1214"/>
      <c r="K4" s="1214"/>
      <c r="L4" s="1214"/>
      <c r="M4" s="1214"/>
      <c r="N4" s="1215"/>
      <c r="O4" s="1214"/>
      <c r="P4" s="1214"/>
      <c r="Q4" s="1214"/>
    </row>
    <row r="5" spans="1:17" s="1124" customFormat="1" ht="15" customHeight="1">
      <c r="A5" s="1125"/>
      <c r="G5" s="1214"/>
      <c r="H5" s="1215"/>
      <c r="I5" s="1214"/>
      <c r="J5" s="1214"/>
      <c r="K5" s="1214"/>
      <c r="L5" s="1214"/>
      <c r="M5" s="1214"/>
      <c r="N5" s="1215"/>
      <c r="O5" s="1214"/>
      <c r="P5" s="1214"/>
      <c r="Q5" s="1214"/>
    </row>
    <row r="6" spans="1:17" ht="5.0999999999999996" customHeight="1">
      <c r="A6" s="821"/>
      <c r="B6" s="821"/>
      <c r="C6" s="821"/>
      <c r="D6" s="821"/>
      <c r="E6" s="821"/>
      <c r="F6" s="821"/>
      <c r="G6" s="1219"/>
      <c r="H6" s="1220"/>
      <c r="I6" s="1219"/>
      <c r="J6" s="1219"/>
      <c r="K6" s="1219"/>
      <c r="L6" s="1219"/>
      <c r="M6" s="1219"/>
      <c r="N6" s="1220"/>
      <c r="O6" s="1219"/>
      <c r="P6" s="1219"/>
      <c r="Q6" s="1219"/>
    </row>
    <row r="7" spans="1:17" ht="5.0999999999999996" customHeight="1">
      <c r="A7" s="822"/>
      <c r="B7" s="822"/>
      <c r="C7" s="822"/>
      <c r="D7" s="822"/>
      <c r="E7" s="822"/>
      <c r="F7" s="822"/>
      <c r="G7" s="1219"/>
      <c r="H7" s="1220"/>
      <c r="I7" s="1219"/>
      <c r="J7" s="1219"/>
      <c r="K7" s="1219"/>
      <c r="L7" s="1219"/>
      <c r="M7" s="1219"/>
      <c r="N7" s="1220"/>
      <c r="O7" s="1219"/>
      <c r="P7" s="1219"/>
      <c r="Q7" s="1219"/>
    </row>
    <row r="8" spans="1:17" ht="13.5" customHeight="1">
      <c r="A8" s="823"/>
      <c r="B8" s="823"/>
      <c r="C8" s="823"/>
      <c r="D8" s="823"/>
      <c r="E8" s="824" t="s">
        <v>535</v>
      </c>
      <c r="F8" s="824"/>
      <c r="G8" s="1219"/>
      <c r="H8" s="1220"/>
      <c r="I8" s="1219"/>
      <c r="J8" s="1219"/>
      <c r="K8" s="1219"/>
      <c r="L8" s="1219"/>
      <c r="M8" s="1219"/>
      <c r="N8" s="1220"/>
      <c r="O8" s="1219"/>
      <c r="P8" s="1219"/>
      <c r="Q8" s="1219"/>
    </row>
    <row r="9" spans="1:17" ht="13.5" customHeight="1">
      <c r="A9" s="823" t="s">
        <v>707</v>
      </c>
      <c r="B9" s="824" t="s">
        <v>536</v>
      </c>
      <c r="C9" s="824" t="s">
        <v>537</v>
      </c>
      <c r="D9" s="824" t="s">
        <v>717</v>
      </c>
      <c r="E9" s="824" t="s">
        <v>708</v>
      </c>
      <c r="F9" s="824" t="s">
        <v>139</v>
      </c>
      <c r="G9" s="1219"/>
      <c r="H9" s="1220"/>
      <c r="I9" s="1219"/>
      <c r="J9" s="1219"/>
      <c r="K9" s="1219"/>
      <c r="L9" s="1219"/>
      <c r="M9" s="1219"/>
      <c r="N9" s="1220"/>
      <c r="O9" s="1219"/>
      <c r="P9" s="1219"/>
      <c r="Q9" s="1219"/>
    </row>
    <row r="10" spans="1:17" ht="5.0999999999999996" customHeight="1">
      <c r="A10" s="825"/>
      <c r="B10" s="825"/>
      <c r="C10" s="825"/>
      <c r="D10" s="825"/>
      <c r="E10" s="825"/>
      <c r="F10" s="825"/>
      <c r="G10" s="1219"/>
      <c r="H10" s="1220"/>
      <c r="I10" s="1219"/>
      <c r="J10" s="1219"/>
      <c r="K10" s="1219"/>
      <c r="L10" s="1219"/>
      <c r="M10" s="1219"/>
      <c r="N10" s="1220"/>
      <c r="O10" s="1219"/>
      <c r="P10" s="1219"/>
      <c r="Q10" s="1219"/>
    </row>
    <row r="11" spans="1:17" ht="5.0999999999999996" customHeight="1">
      <c r="A11" s="826"/>
      <c r="B11" s="826"/>
      <c r="C11" s="826"/>
      <c r="D11" s="826"/>
      <c r="E11" s="826"/>
      <c r="F11" s="826"/>
      <c r="G11" s="1219"/>
      <c r="H11" s="1220"/>
      <c r="I11" s="1219"/>
      <c r="J11" s="1219"/>
      <c r="K11" s="1219"/>
      <c r="L11" s="1219"/>
      <c r="M11" s="1219"/>
      <c r="N11" s="1220"/>
      <c r="O11" s="1219"/>
      <c r="P11" s="1219"/>
      <c r="Q11" s="1219"/>
    </row>
    <row r="12" spans="1:17" ht="13.5" customHeight="1">
      <c r="A12" s="2606" t="s">
        <v>538</v>
      </c>
      <c r="B12" s="2487">
        <v>1551</v>
      </c>
      <c r="C12" s="1495" t="s">
        <v>464</v>
      </c>
      <c r="D12" s="1783">
        <v>5.8</v>
      </c>
      <c r="E12" s="1495">
        <v>15</v>
      </c>
      <c r="F12" s="1495">
        <v>8</v>
      </c>
      <c r="G12" s="1219"/>
      <c r="H12" s="1220"/>
      <c r="I12" s="1219"/>
      <c r="J12" s="1219"/>
      <c r="K12" s="1219"/>
      <c r="L12" s="1219"/>
      <c r="M12" s="1219"/>
      <c r="N12" s="1220"/>
      <c r="O12" s="1219"/>
      <c r="P12" s="1219"/>
      <c r="Q12" s="1219"/>
    </row>
    <row r="13" spans="1:17" ht="13.5" customHeight="1">
      <c r="A13" s="2606" t="s">
        <v>404</v>
      </c>
      <c r="B13" s="2488" t="s">
        <v>539</v>
      </c>
      <c r="C13" s="1495" t="s">
        <v>464</v>
      </c>
      <c r="D13" s="1783">
        <v>6.8</v>
      </c>
      <c r="E13" s="1495">
        <v>30</v>
      </c>
      <c r="F13" s="1495">
        <v>8</v>
      </c>
    </row>
    <row r="14" spans="1:17" ht="13.5" customHeight="1">
      <c r="A14" s="2606" t="s">
        <v>404</v>
      </c>
      <c r="B14" s="2487">
        <v>1580</v>
      </c>
      <c r="C14" s="1495" t="s">
        <v>464</v>
      </c>
      <c r="D14" s="1783">
        <v>5.8</v>
      </c>
      <c r="E14" s="1495">
        <v>30</v>
      </c>
      <c r="F14" s="1495">
        <v>7</v>
      </c>
    </row>
    <row r="15" spans="1:17" ht="13.5" customHeight="1">
      <c r="A15" s="2606" t="s">
        <v>538</v>
      </c>
      <c r="B15" s="2488" t="s">
        <v>540</v>
      </c>
      <c r="C15" s="1495" t="s">
        <v>464</v>
      </c>
      <c r="D15" s="1783">
        <v>5.2</v>
      </c>
      <c r="E15" s="1495">
        <v>15</v>
      </c>
      <c r="F15" s="1495">
        <v>7</v>
      </c>
    </row>
    <row r="16" spans="1:17" ht="13.5" customHeight="1">
      <c r="A16" s="2606" t="s">
        <v>404</v>
      </c>
      <c r="B16" s="1495" t="s">
        <v>541</v>
      </c>
      <c r="C16" s="1495" t="s">
        <v>464</v>
      </c>
      <c r="D16" s="1783">
        <v>5.8</v>
      </c>
      <c r="E16" s="1495">
        <v>30</v>
      </c>
      <c r="F16" s="1495">
        <v>7</v>
      </c>
    </row>
    <row r="17" spans="1:6" ht="13.5" customHeight="1">
      <c r="A17" s="2606" t="s">
        <v>404</v>
      </c>
      <c r="B17" s="1495" t="s">
        <v>542</v>
      </c>
      <c r="C17" s="2489">
        <v>0.62430555555555556</v>
      </c>
      <c r="D17" s="1783">
        <v>6.8</v>
      </c>
      <c r="E17" s="1495">
        <v>30</v>
      </c>
      <c r="F17" s="1495">
        <v>8</v>
      </c>
    </row>
    <row r="18" spans="1:6" ht="13.5" customHeight="1">
      <c r="A18" s="2606" t="s">
        <v>404</v>
      </c>
      <c r="B18" s="2487">
        <v>1682</v>
      </c>
      <c r="C18" s="1495" t="s">
        <v>464</v>
      </c>
      <c r="D18" s="1783">
        <v>5.8</v>
      </c>
      <c r="E18" s="1495">
        <v>30</v>
      </c>
      <c r="F18" s="1495">
        <v>7</v>
      </c>
    </row>
    <row r="19" spans="1:6" ht="13.5" customHeight="1">
      <c r="A19" s="2606" t="s">
        <v>404</v>
      </c>
      <c r="B19" s="2488" t="s">
        <v>543</v>
      </c>
      <c r="C19" s="1495" t="s">
        <v>464</v>
      </c>
      <c r="D19" s="1783">
        <v>5.8</v>
      </c>
      <c r="E19" s="1495">
        <v>30</v>
      </c>
      <c r="F19" s="1495">
        <v>7</v>
      </c>
    </row>
    <row r="20" spans="1:6" ht="13.5" customHeight="1">
      <c r="A20" s="2606" t="s">
        <v>404</v>
      </c>
      <c r="B20" s="1495" t="s">
        <v>544</v>
      </c>
      <c r="C20" s="1495" t="s">
        <v>464</v>
      </c>
      <c r="D20" s="1783">
        <v>6.8</v>
      </c>
      <c r="E20" s="1495">
        <v>30</v>
      </c>
      <c r="F20" s="1495">
        <v>8</v>
      </c>
    </row>
    <row r="21" spans="1:6" ht="13.5" customHeight="1">
      <c r="A21" s="2606" t="s">
        <v>404</v>
      </c>
      <c r="B21" s="1495" t="s">
        <v>545</v>
      </c>
      <c r="C21" s="2489">
        <v>0.21805555555555556</v>
      </c>
      <c r="D21" s="1783">
        <v>7.6</v>
      </c>
      <c r="E21" s="1495">
        <v>35</v>
      </c>
      <c r="F21" s="1495">
        <v>9</v>
      </c>
    </row>
    <row r="22" spans="1:6" ht="13.5" customHeight="1">
      <c r="A22" s="2606" t="s">
        <v>404</v>
      </c>
      <c r="B22" s="1495" t="s">
        <v>546</v>
      </c>
      <c r="C22" s="1495" t="s">
        <v>464</v>
      </c>
      <c r="D22" s="1783">
        <v>5.8</v>
      </c>
      <c r="E22" s="1495">
        <v>30</v>
      </c>
      <c r="F22" s="1495">
        <v>7</v>
      </c>
    </row>
    <row r="23" spans="1:6" ht="13.5" customHeight="1">
      <c r="A23" s="2606" t="s">
        <v>404</v>
      </c>
      <c r="B23" s="1495" t="s">
        <v>547</v>
      </c>
      <c r="C23" s="2489">
        <v>0.39513888888888887</v>
      </c>
      <c r="D23" s="1783">
        <v>5.8</v>
      </c>
      <c r="E23" s="1495">
        <v>30</v>
      </c>
      <c r="F23" s="1495">
        <v>7</v>
      </c>
    </row>
    <row r="24" spans="1:6" ht="13.5" customHeight="1">
      <c r="A24" s="2606" t="s">
        <v>404</v>
      </c>
      <c r="B24" s="1495" t="s">
        <v>548</v>
      </c>
      <c r="C24" s="1495" t="s">
        <v>464</v>
      </c>
      <c r="D24" s="1783">
        <v>6</v>
      </c>
      <c r="E24" s="1495">
        <v>30</v>
      </c>
      <c r="F24" s="1495">
        <v>7</v>
      </c>
    </row>
    <row r="25" spans="1:6" ht="13.5" customHeight="1">
      <c r="A25" s="2606" t="s">
        <v>404</v>
      </c>
      <c r="B25" s="1495" t="s">
        <v>549</v>
      </c>
      <c r="C25" s="2489">
        <v>0.58680555555555558</v>
      </c>
      <c r="D25" s="1783">
        <v>7.3</v>
      </c>
      <c r="E25" s="1495">
        <v>30</v>
      </c>
      <c r="F25" s="1495">
        <v>9</v>
      </c>
    </row>
    <row r="26" spans="1:6" ht="13.5" customHeight="1">
      <c r="A26" s="2606" t="s">
        <v>404</v>
      </c>
      <c r="B26" s="1495" t="s">
        <v>550</v>
      </c>
      <c r="C26" s="2489">
        <v>0.36388888888888887</v>
      </c>
      <c r="D26" s="1783">
        <v>7</v>
      </c>
      <c r="E26" s="1495">
        <v>35</v>
      </c>
      <c r="F26" s="1495">
        <v>8</v>
      </c>
    </row>
    <row r="27" spans="1:6" ht="13.5" customHeight="1">
      <c r="A27" s="2606" t="s">
        <v>404</v>
      </c>
      <c r="B27" s="1495" t="s">
        <v>551</v>
      </c>
      <c r="C27" s="2489">
        <v>0.9194444444444444</v>
      </c>
      <c r="D27" s="1783">
        <v>6.5</v>
      </c>
      <c r="E27" s="1495">
        <v>30</v>
      </c>
      <c r="F27" s="1495">
        <v>7</v>
      </c>
    </row>
    <row r="28" spans="1:6" ht="13.5" customHeight="1">
      <c r="A28" s="2606" t="s">
        <v>552</v>
      </c>
      <c r="B28" s="1495" t="s">
        <v>553</v>
      </c>
      <c r="C28" s="2489">
        <v>0.19375000000000001</v>
      </c>
      <c r="D28" s="1783">
        <v>6</v>
      </c>
      <c r="E28" s="1495">
        <v>15</v>
      </c>
      <c r="F28" s="1495">
        <v>8</v>
      </c>
    </row>
    <row r="29" spans="1:6" ht="13.5" customHeight="1">
      <c r="A29" s="2606" t="s">
        <v>404</v>
      </c>
      <c r="B29" s="2488">
        <v>1361</v>
      </c>
      <c r="C29" s="2489">
        <v>0.33958333333333335</v>
      </c>
      <c r="D29" s="1783">
        <v>5.7</v>
      </c>
      <c r="E29" s="1495">
        <v>30</v>
      </c>
      <c r="F29" s="1495">
        <v>7</v>
      </c>
    </row>
    <row r="30" spans="1:6" ht="13.5" customHeight="1">
      <c r="A30" s="2606" t="s">
        <v>404</v>
      </c>
      <c r="B30" s="2488">
        <v>2365</v>
      </c>
      <c r="C30" s="2489">
        <v>0.29791666666666666</v>
      </c>
      <c r="D30" s="1783">
        <v>6.2</v>
      </c>
      <c r="E30" s="1495">
        <v>30</v>
      </c>
      <c r="F30" s="1495">
        <v>7</v>
      </c>
    </row>
    <row r="31" spans="1:6" ht="13.5" customHeight="1">
      <c r="A31" s="2606" t="s">
        <v>554</v>
      </c>
      <c r="B31" s="2488">
        <v>5173</v>
      </c>
      <c r="C31" s="2489">
        <v>0.22152777777777777</v>
      </c>
      <c r="D31" s="1783">
        <v>6.2</v>
      </c>
      <c r="E31" s="1495">
        <v>32</v>
      </c>
      <c r="F31" s="1495">
        <v>7</v>
      </c>
    </row>
    <row r="32" spans="1:6" ht="13.5" customHeight="1">
      <c r="A32" s="2606" t="s">
        <v>404</v>
      </c>
      <c r="B32" s="2488">
        <v>5473</v>
      </c>
      <c r="C32" s="2489">
        <v>0.22152777777777777</v>
      </c>
      <c r="D32" s="1783">
        <v>6.7</v>
      </c>
      <c r="E32" s="1495">
        <v>30</v>
      </c>
      <c r="F32" s="1495">
        <v>7</v>
      </c>
    </row>
    <row r="33" spans="1:6" ht="13.5" customHeight="1">
      <c r="A33" s="2606" t="s">
        <v>556</v>
      </c>
      <c r="B33" s="2488">
        <v>9712</v>
      </c>
      <c r="C33" s="2489">
        <v>0.47916666666666669</v>
      </c>
      <c r="D33" s="1783">
        <v>5.4</v>
      </c>
      <c r="E33" s="1495">
        <v>15</v>
      </c>
      <c r="F33" s="1495">
        <v>7</v>
      </c>
    </row>
    <row r="34" spans="1:6" ht="13.5" customHeight="1">
      <c r="A34" s="2606" t="s">
        <v>404</v>
      </c>
      <c r="B34" s="2488">
        <v>10975</v>
      </c>
      <c r="C34" s="2489">
        <v>0.5</v>
      </c>
      <c r="D34" s="1783">
        <v>5.8</v>
      </c>
      <c r="E34" s="1495">
        <v>25</v>
      </c>
      <c r="F34" s="1495">
        <v>7</v>
      </c>
    </row>
    <row r="35" spans="1:6" ht="13.5" customHeight="1">
      <c r="A35" s="2606" t="s">
        <v>404</v>
      </c>
      <c r="B35" s="2488">
        <v>11722</v>
      </c>
      <c r="C35" s="2489">
        <v>0.26041666666666669</v>
      </c>
      <c r="D35" s="1783">
        <v>6.8</v>
      </c>
      <c r="E35" s="1495" t="s">
        <v>464</v>
      </c>
      <c r="F35" s="1495">
        <v>8</v>
      </c>
    </row>
    <row r="36" spans="1:6" ht="13.5" customHeight="1">
      <c r="A36" s="2606" t="s">
        <v>557</v>
      </c>
      <c r="B36" s="2488">
        <v>14472</v>
      </c>
      <c r="C36" s="2489">
        <v>0.16111111111111112</v>
      </c>
      <c r="D36" s="1783">
        <v>5.6</v>
      </c>
      <c r="E36" s="1495" t="s">
        <v>464</v>
      </c>
      <c r="F36" s="1495">
        <v>7</v>
      </c>
    </row>
    <row r="37" spans="1:6" ht="13.5" customHeight="1">
      <c r="A37" s="2606" t="s">
        <v>404</v>
      </c>
      <c r="B37" s="2488">
        <v>17386</v>
      </c>
      <c r="C37" s="2489">
        <v>2.7777777777777776E-2</v>
      </c>
      <c r="D37" s="1783">
        <v>6.8</v>
      </c>
      <c r="E37" s="1495">
        <v>50</v>
      </c>
      <c r="F37" s="1495">
        <v>7</v>
      </c>
    </row>
    <row r="38" spans="1:6" ht="13.5" customHeight="1">
      <c r="A38" s="2606" t="s">
        <v>558</v>
      </c>
      <c r="B38" s="2488">
        <v>27809</v>
      </c>
      <c r="C38" s="2489">
        <v>0.58263888888888882</v>
      </c>
      <c r="D38" s="1783">
        <v>5.7</v>
      </c>
      <c r="E38" s="1495">
        <v>15</v>
      </c>
      <c r="F38" s="1495">
        <v>8</v>
      </c>
    </row>
    <row r="39" spans="1:6" ht="13.5" customHeight="1">
      <c r="A39" s="2606" t="s">
        <v>559</v>
      </c>
      <c r="B39" s="2488">
        <v>33749</v>
      </c>
      <c r="C39" s="2489">
        <v>0.70486111111111116</v>
      </c>
      <c r="D39" s="1783">
        <v>7</v>
      </c>
      <c r="E39" s="1495">
        <v>30</v>
      </c>
      <c r="F39" s="1495">
        <v>7</v>
      </c>
    </row>
    <row r="40" spans="1:6" ht="13.5" customHeight="1">
      <c r="A40" s="2606" t="s">
        <v>477</v>
      </c>
      <c r="B40" s="2488">
        <v>36157</v>
      </c>
      <c r="C40" s="2489">
        <v>0.30763888888888891</v>
      </c>
      <c r="D40" s="1783">
        <v>5.5</v>
      </c>
      <c r="E40" s="1495">
        <v>5</v>
      </c>
      <c r="F40" s="1495">
        <v>6</v>
      </c>
    </row>
    <row r="41" spans="1:6" ht="13.5" customHeight="1">
      <c r="A41" s="2606" t="s">
        <v>1535</v>
      </c>
      <c r="B41" s="2488">
        <v>37834</v>
      </c>
      <c r="C41" s="2489">
        <v>0.57291666666666663</v>
      </c>
      <c r="D41" s="1783">
        <v>5.0999999999999996</v>
      </c>
      <c r="E41" s="1495">
        <v>5.0999999999999996</v>
      </c>
      <c r="F41" s="1495">
        <v>3</v>
      </c>
    </row>
    <row r="42" spans="1:6" ht="13.5" customHeight="1">
      <c r="A42" s="2606" t="s">
        <v>440</v>
      </c>
      <c r="B42" s="2488">
        <v>38335</v>
      </c>
      <c r="C42" s="2489">
        <v>0.97222222222222221</v>
      </c>
      <c r="D42" s="1783">
        <v>6.1</v>
      </c>
      <c r="E42" s="1495">
        <v>17.3</v>
      </c>
      <c r="F42" s="1495">
        <v>5</v>
      </c>
    </row>
    <row r="43" spans="1:6" ht="13.5" customHeight="1">
      <c r="A43" s="2606" t="s">
        <v>559</v>
      </c>
      <c r="B43" s="2488">
        <v>39117</v>
      </c>
      <c r="C43" s="2489">
        <v>0.87222222222222223</v>
      </c>
      <c r="D43" s="1783">
        <v>6.1</v>
      </c>
      <c r="E43" s="1495">
        <v>25</v>
      </c>
      <c r="F43" s="1495">
        <v>5</v>
      </c>
    </row>
    <row r="44" spans="1:6" ht="13.5" customHeight="1">
      <c r="A44" s="2606" t="s">
        <v>440</v>
      </c>
      <c r="B44" s="2488">
        <v>39961</v>
      </c>
      <c r="C44" s="2489">
        <v>0.35000000000000003</v>
      </c>
      <c r="D44" s="1783">
        <v>7.1</v>
      </c>
      <c r="E44" s="1495">
        <v>10</v>
      </c>
      <c r="F44" s="1495">
        <v>3</v>
      </c>
    </row>
    <row r="45" spans="1:6" ht="13.5" customHeight="1">
      <c r="A45" s="2606" t="s">
        <v>404</v>
      </c>
      <c r="B45" s="2488">
        <v>40257</v>
      </c>
      <c r="C45" s="2489">
        <v>0.75555555555555554</v>
      </c>
      <c r="D45" s="1783">
        <v>5.6</v>
      </c>
      <c r="E45" s="1495">
        <v>8.8000000000000007</v>
      </c>
      <c r="F45" s="1495">
        <v>6</v>
      </c>
    </row>
    <row r="46" spans="1:6" ht="13.5" customHeight="1">
      <c r="A46" s="2606" t="s">
        <v>404</v>
      </c>
      <c r="B46" s="2488">
        <v>40455</v>
      </c>
      <c r="C46" s="2489">
        <v>0.4916666666666667</v>
      </c>
      <c r="D46" s="1783">
        <v>5.0999999999999996</v>
      </c>
      <c r="E46" s="1495">
        <v>16.2</v>
      </c>
      <c r="F46" s="1495">
        <v>3</v>
      </c>
    </row>
    <row r="47" spans="1:6" ht="13.5" customHeight="1">
      <c r="A47" s="2606" t="s">
        <v>559</v>
      </c>
      <c r="B47" s="2488">
        <v>40801</v>
      </c>
      <c r="C47" s="2489">
        <v>0.36319444444444443</v>
      </c>
      <c r="D47" s="1783">
        <v>5</v>
      </c>
      <c r="E47" s="1495">
        <v>10</v>
      </c>
      <c r="F47" s="1495">
        <v>3</v>
      </c>
    </row>
    <row r="48" spans="1:6" ht="13.5" customHeight="1">
      <c r="A48" s="2606" t="s">
        <v>404</v>
      </c>
      <c r="B48" s="2488">
        <v>42386</v>
      </c>
      <c r="C48" s="2489">
        <v>0.35416666666666669</v>
      </c>
      <c r="D48" s="1783">
        <v>5</v>
      </c>
      <c r="E48" s="1495">
        <v>5</v>
      </c>
      <c r="F48" s="1495">
        <v>4</v>
      </c>
    </row>
    <row r="49" spans="1:6" ht="13.5" customHeight="1">
      <c r="A49" s="2606" t="s">
        <v>404</v>
      </c>
      <c r="B49" s="2488">
        <v>42752</v>
      </c>
      <c r="C49" s="2489">
        <v>0.38055555555555554</v>
      </c>
      <c r="D49" s="1783">
        <v>5.8</v>
      </c>
      <c r="E49" s="1495">
        <v>7</v>
      </c>
      <c r="F49" s="1495">
        <v>6</v>
      </c>
    </row>
    <row r="50" spans="1:6" ht="5.0999999999999996" customHeight="1">
      <c r="A50" s="833"/>
      <c r="B50" s="833"/>
      <c r="C50" s="833"/>
      <c r="D50" s="833"/>
      <c r="E50" s="833"/>
      <c r="F50" s="833"/>
    </row>
    <row r="51" spans="1:6" ht="5.0999999999999996" customHeight="1"/>
    <row r="52" spans="1:6" ht="12" customHeight="1">
      <c r="A52" s="806" t="s">
        <v>1151</v>
      </c>
    </row>
    <row r="53" spans="1:6" ht="12" customHeight="1">
      <c r="A53" s="806" t="s">
        <v>1344</v>
      </c>
    </row>
    <row r="54" spans="1:6" ht="12" customHeight="1">
      <c r="A54" s="1221" t="s">
        <v>1358</v>
      </c>
    </row>
    <row r="55" spans="1:6" ht="11.25" customHeight="1"/>
    <row r="56" spans="1:6" ht="11.25" customHeight="1">
      <c r="A56" s="1122"/>
      <c r="B56" s="1222"/>
      <c r="C56" s="1222"/>
      <c r="D56" s="1222"/>
    </row>
    <row r="57" spans="1:6" ht="11.25" customHeight="1">
      <c r="A57" s="1223"/>
    </row>
    <row r="58" spans="1:6" ht="11.25" customHeight="1">
      <c r="A58" s="1223"/>
    </row>
    <row r="59" spans="1:6" ht="12" customHeight="1">
      <c r="A59" s="821"/>
      <c r="B59" s="821"/>
      <c r="C59" s="821"/>
      <c r="D59" s="821"/>
      <c r="E59" s="821"/>
      <c r="F59" s="821"/>
    </row>
    <row r="60" spans="1:6" ht="12" customHeight="1">
      <c r="A60" s="823"/>
      <c r="B60" s="823"/>
      <c r="C60" s="823"/>
      <c r="D60" s="823"/>
      <c r="E60" s="823"/>
      <c r="F60" s="823"/>
    </row>
    <row r="61" spans="1:6" ht="12" customHeight="1">
      <c r="A61" s="823"/>
      <c r="B61" s="823"/>
      <c r="C61" s="823"/>
      <c r="D61" s="824"/>
      <c r="E61" s="824"/>
      <c r="F61" s="824"/>
    </row>
    <row r="62" spans="1:6" ht="12" customHeight="1">
      <c r="A62" s="823"/>
      <c r="B62" s="824"/>
      <c r="C62" s="824"/>
      <c r="D62" s="824"/>
      <c r="E62" s="824"/>
      <c r="F62" s="824"/>
    </row>
    <row r="63" spans="1:6" ht="12" customHeight="1">
      <c r="A63" s="823"/>
      <c r="B63" s="823"/>
      <c r="C63" s="823"/>
      <c r="D63" s="823"/>
      <c r="E63" s="823"/>
      <c r="F63" s="823"/>
    </row>
    <row r="64" spans="1:6" ht="12" customHeight="1">
      <c r="A64" s="821"/>
      <c r="B64" s="821"/>
      <c r="C64" s="821"/>
      <c r="D64" s="821"/>
      <c r="E64" s="821"/>
      <c r="F64" s="821"/>
    </row>
    <row r="65" spans="1:6" ht="11.25" customHeight="1">
      <c r="A65" s="827"/>
      <c r="B65" s="828"/>
      <c r="C65" s="829"/>
      <c r="D65" s="830"/>
      <c r="E65" s="830"/>
      <c r="F65" s="831"/>
    </row>
    <row r="66" spans="1:6" ht="11.25" customHeight="1">
      <c r="A66" s="827"/>
      <c r="B66" s="828"/>
      <c r="C66" s="829"/>
      <c r="D66" s="830"/>
      <c r="E66" s="830"/>
      <c r="F66" s="832"/>
    </row>
    <row r="67" spans="1:6" ht="11.25" customHeight="1">
      <c r="A67" s="827"/>
      <c r="B67" s="828"/>
      <c r="C67" s="829"/>
      <c r="D67" s="830"/>
      <c r="E67" s="830"/>
      <c r="F67" s="831"/>
    </row>
    <row r="68" spans="1:6" ht="11.25" customHeight="1">
      <c r="A68" s="827"/>
      <c r="B68" s="828"/>
      <c r="C68" s="829"/>
      <c r="D68" s="830"/>
      <c r="E68" s="830"/>
      <c r="F68" s="831"/>
    </row>
    <row r="69" spans="1:6" ht="11.25" customHeight="1">
      <c r="A69" s="827"/>
      <c r="B69" s="828"/>
      <c r="C69" s="829"/>
      <c r="D69" s="830"/>
      <c r="E69" s="830"/>
      <c r="F69" s="831"/>
    </row>
    <row r="70" spans="1:6" ht="11.25" customHeight="1">
      <c r="A70" s="827"/>
      <c r="B70" s="828"/>
      <c r="C70" s="829"/>
      <c r="D70" s="830"/>
      <c r="E70" s="830"/>
      <c r="F70" s="831"/>
    </row>
    <row r="71" spans="1:6" ht="11.25" customHeight="1">
      <c r="A71" s="827"/>
      <c r="B71" s="828"/>
      <c r="C71" s="829"/>
      <c r="D71" s="830"/>
      <c r="E71" s="830"/>
      <c r="F71" s="831"/>
    </row>
    <row r="72" spans="1:6" ht="11.25" customHeight="1">
      <c r="A72" s="827"/>
      <c r="B72" s="828"/>
      <c r="C72" s="829"/>
      <c r="D72" s="830"/>
      <c r="E72" s="830"/>
      <c r="F72" s="831"/>
    </row>
    <row r="73" spans="1:6" ht="11.25" customHeight="1">
      <c r="A73" s="827"/>
      <c r="B73" s="828"/>
      <c r="C73" s="829"/>
      <c r="D73" s="830"/>
      <c r="E73" s="830"/>
      <c r="F73" s="831"/>
    </row>
    <row r="74" spans="1:6" ht="11.25" customHeight="1">
      <c r="A74" s="827"/>
      <c r="B74" s="828"/>
      <c r="C74" s="829"/>
      <c r="D74" s="830"/>
      <c r="E74" s="830"/>
      <c r="F74" s="831"/>
    </row>
    <row r="75" spans="1:6" ht="11.25" customHeight="1">
      <c r="A75" s="1224"/>
      <c r="B75" s="1224"/>
      <c r="C75" s="1224"/>
      <c r="D75" s="1224"/>
      <c r="E75" s="1224"/>
      <c r="F75" s="1224"/>
    </row>
    <row r="76" spans="1:6" ht="11.25" customHeight="1">
      <c r="A76" s="1224"/>
      <c r="B76" s="1224"/>
      <c r="C76" s="1224"/>
      <c r="D76" s="1224"/>
      <c r="E76" s="1221"/>
      <c r="F76" s="1221"/>
    </row>
    <row r="77" spans="1:6" ht="11.25" customHeight="1">
      <c r="A77" s="806"/>
      <c r="B77" s="1224"/>
      <c r="C77" s="1224"/>
      <c r="D77" s="1224"/>
      <c r="E77" s="1221"/>
      <c r="F77" s="1221"/>
    </row>
    <row r="78" spans="1:6" ht="11.25" customHeight="1">
      <c r="A78" s="806"/>
      <c r="B78" s="1224"/>
      <c r="C78" s="1224"/>
      <c r="D78" s="1224"/>
      <c r="E78" s="1221"/>
      <c r="F78" s="1221"/>
    </row>
    <row r="79" spans="1:6" ht="11.25" customHeight="1">
      <c r="A79" s="806"/>
      <c r="B79" s="1224"/>
      <c r="C79" s="1224"/>
      <c r="D79" s="1224"/>
      <c r="E79" s="1221"/>
      <c r="F79" s="1221"/>
    </row>
    <row r="80" spans="1:6" ht="11.25" customHeight="1">
      <c r="A80" s="1221"/>
      <c r="B80" s="1221"/>
      <c r="C80" s="1221"/>
      <c r="D80" s="1221"/>
      <c r="E80" s="1221"/>
      <c r="F80" s="1221"/>
    </row>
  </sheetData>
  <phoneticPr fontId="117" type="noConversion"/>
  <printOptions horizontalCentered="1"/>
  <pageMargins left="0.59055118110236227" right="0.59055118110236227" top="0.59055118110236227" bottom="0.59055118110236227" header="0.59055118110236227" footer="0.59055118110236227"/>
  <pageSetup firstPageNumber="37"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P50"/>
  <sheetViews>
    <sheetView showGridLines="0" view="pageBreakPreview" zoomScaleNormal="100" zoomScaleSheetLayoutView="100" workbookViewId="0">
      <selection activeCell="L16" sqref="L16"/>
    </sheetView>
  </sheetViews>
  <sheetFormatPr baseColWidth="10" defaultColWidth="11.42578125" defaultRowHeight="12"/>
  <cols>
    <col min="1" max="1" width="35.85546875" style="804" customWidth="1"/>
    <col min="2" max="6" width="11.7109375" style="804" customWidth="1"/>
    <col min="7" max="16384" width="11.42578125" style="804"/>
  </cols>
  <sheetData>
    <row r="1" spans="1:16" s="1105" customFormat="1" ht="30" customHeight="1">
      <c r="C1" s="2308"/>
      <c r="D1" s="2308"/>
      <c r="E1" s="2308"/>
      <c r="F1" s="2536" t="s">
        <v>1457</v>
      </c>
      <c r="G1" s="1100"/>
      <c r="H1" s="1104"/>
      <c r="I1" s="1104"/>
      <c r="J1" s="1104"/>
      <c r="K1" s="1104"/>
      <c r="L1" s="1104"/>
      <c r="M1" s="1100"/>
      <c r="N1" s="1104"/>
      <c r="O1" s="1104"/>
      <c r="P1" s="1104"/>
    </row>
    <row r="2" spans="1:16" s="1105" customFormat="1" ht="5.0999999999999996" customHeight="1">
      <c r="A2" s="1106"/>
      <c r="B2" s="1106"/>
      <c r="C2" s="1106"/>
      <c r="D2" s="1106"/>
      <c r="E2" s="1106"/>
      <c r="F2" s="1106"/>
      <c r="G2" s="1100"/>
      <c r="H2" s="1104"/>
      <c r="I2" s="1104"/>
      <c r="J2" s="1104"/>
      <c r="K2" s="1104"/>
      <c r="L2" s="1104"/>
      <c r="M2" s="1100"/>
      <c r="N2" s="1104"/>
      <c r="O2" s="1104"/>
      <c r="P2" s="1104"/>
    </row>
    <row r="3" spans="1:16" s="1105" customFormat="1" ht="5.0999999999999996" customHeight="1">
      <c r="A3" s="1108"/>
      <c r="B3" s="1108"/>
      <c r="C3" s="1108"/>
      <c r="D3" s="1108"/>
      <c r="E3" s="1108"/>
      <c r="F3" s="1108"/>
      <c r="G3" s="1100"/>
      <c r="H3" s="1104"/>
      <c r="I3" s="1104"/>
      <c r="J3" s="1104"/>
      <c r="K3" s="1104"/>
      <c r="L3" s="1104"/>
      <c r="M3" s="1100"/>
      <c r="N3" s="1104"/>
      <c r="O3" s="1104"/>
      <c r="P3" s="1104"/>
    </row>
    <row r="4" spans="1:16" s="1124" customFormat="1" ht="15" customHeight="1">
      <c r="A4" s="2349" t="s">
        <v>1536</v>
      </c>
      <c r="B4" s="1122"/>
      <c r="C4" s="1122"/>
      <c r="D4" s="1122"/>
      <c r="G4" s="1100"/>
      <c r="H4" s="1104"/>
      <c r="I4" s="1104"/>
      <c r="J4" s="1104"/>
      <c r="K4" s="1104"/>
      <c r="L4" s="1104"/>
      <c r="M4" s="1100"/>
      <c r="N4" s="1104"/>
      <c r="O4" s="1104"/>
      <c r="P4" s="1104"/>
    </row>
    <row r="5" spans="1:16" ht="15" customHeight="1">
      <c r="A5" s="805"/>
      <c r="G5" s="406"/>
      <c r="H5" s="134"/>
      <c r="I5" s="134"/>
      <c r="J5" s="134"/>
      <c r="K5" s="134"/>
      <c r="L5" s="134"/>
      <c r="M5" s="406"/>
      <c r="N5" s="134"/>
      <c r="O5" s="134"/>
      <c r="P5" s="134"/>
    </row>
    <row r="6" spans="1:16" ht="5.0999999999999996" customHeight="1">
      <c r="A6" s="821"/>
      <c r="B6" s="821"/>
      <c r="C6" s="821"/>
      <c r="D6" s="821"/>
      <c r="E6" s="821"/>
      <c r="F6" s="821"/>
      <c r="G6" s="406"/>
      <c r="H6" s="134"/>
      <c r="I6" s="134"/>
      <c r="J6" s="134"/>
      <c r="K6" s="134"/>
      <c r="L6" s="134"/>
      <c r="M6" s="406"/>
      <c r="N6" s="134"/>
      <c r="O6" s="134"/>
      <c r="P6" s="134"/>
    </row>
    <row r="7" spans="1:16" ht="5.0999999999999996" customHeight="1">
      <c r="A7" s="822"/>
      <c r="B7" s="822"/>
      <c r="C7" s="822"/>
      <c r="D7" s="822"/>
      <c r="E7" s="822"/>
      <c r="F7" s="822"/>
      <c r="G7" s="406"/>
      <c r="H7" s="134"/>
      <c r="I7" s="134"/>
      <c r="J7" s="134"/>
      <c r="K7" s="134"/>
      <c r="L7" s="134"/>
      <c r="M7" s="406"/>
      <c r="N7" s="134"/>
      <c r="O7" s="134"/>
      <c r="P7" s="134"/>
    </row>
    <row r="8" spans="1:16" ht="12.75" customHeight="1">
      <c r="A8" s="823"/>
      <c r="B8" s="823"/>
      <c r="C8" s="823"/>
      <c r="D8" s="823"/>
      <c r="E8" s="824" t="s">
        <v>535</v>
      </c>
      <c r="F8" s="824"/>
      <c r="G8" s="406"/>
      <c r="H8" s="134"/>
      <c r="I8" s="134"/>
      <c r="J8" s="134"/>
      <c r="K8" s="134"/>
      <c r="L8" s="134"/>
      <c r="M8" s="406"/>
      <c r="N8" s="134"/>
      <c r="O8" s="134"/>
      <c r="P8" s="134"/>
    </row>
    <row r="9" spans="1:16" ht="12.75" customHeight="1">
      <c r="A9" s="823" t="s">
        <v>707</v>
      </c>
      <c r="B9" s="824" t="s">
        <v>536</v>
      </c>
      <c r="C9" s="824" t="s">
        <v>537</v>
      </c>
      <c r="D9" s="824" t="s">
        <v>717</v>
      </c>
      <c r="E9" s="824" t="s">
        <v>708</v>
      </c>
      <c r="F9" s="824" t="s">
        <v>139</v>
      </c>
      <c r="G9" s="406"/>
      <c r="H9" s="134"/>
      <c r="I9" s="134"/>
      <c r="J9" s="134"/>
      <c r="K9" s="134"/>
      <c r="L9" s="134"/>
      <c r="M9" s="406"/>
      <c r="N9" s="134"/>
      <c r="O9" s="134"/>
      <c r="P9" s="134"/>
    </row>
    <row r="10" spans="1:16" ht="5.0999999999999996" customHeight="1">
      <c r="A10" s="825"/>
      <c r="B10" s="1533"/>
      <c r="C10" s="1533"/>
      <c r="D10" s="1533"/>
      <c r="E10" s="1533"/>
      <c r="F10" s="1533"/>
      <c r="G10" s="406"/>
      <c r="H10" s="134"/>
      <c r="I10" s="134"/>
      <c r="J10" s="134"/>
      <c r="K10" s="134"/>
      <c r="L10" s="134"/>
      <c r="M10" s="406"/>
      <c r="N10" s="134"/>
      <c r="O10" s="134"/>
      <c r="P10" s="134"/>
    </row>
    <row r="11" spans="1:16" ht="5.0999999999999996" customHeight="1">
      <c r="A11" s="826"/>
      <c r="B11" s="1534"/>
      <c r="C11" s="1534"/>
      <c r="D11" s="1534"/>
      <c r="E11" s="1534"/>
      <c r="F11" s="1534"/>
      <c r="G11" s="406"/>
      <c r="H11" s="134"/>
      <c r="I11" s="134"/>
      <c r="J11" s="134"/>
      <c r="K11" s="134"/>
      <c r="L11" s="134"/>
      <c r="M11" s="406"/>
      <c r="N11" s="134"/>
      <c r="O11" s="134"/>
      <c r="P11" s="134"/>
    </row>
    <row r="12" spans="1:16" ht="25.5" customHeight="1">
      <c r="A12" s="2710" t="s">
        <v>1537</v>
      </c>
      <c r="B12" s="2711">
        <v>43601</v>
      </c>
      <c r="C12" s="2711" t="s">
        <v>1538</v>
      </c>
      <c r="D12" s="1495">
        <v>3</v>
      </c>
      <c r="E12" s="1495">
        <v>3.6</v>
      </c>
      <c r="F12" s="2712" t="s">
        <v>1406</v>
      </c>
      <c r="G12" s="406"/>
      <c r="H12" s="134"/>
      <c r="I12" s="134"/>
      <c r="J12" s="134"/>
      <c r="K12" s="134"/>
      <c r="L12" s="134"/>
      <c r="M12" s="406"/>
      <c r="N12" s="134"/>
      <c r="O12" s="134"/>
      <c r="P12" s="134"/>
    </row>
    <row r="13" spans="1:16" ht="25.5" customHeight="1">
      <c r="A13" s="2710" t="s">
        <v>1539</v>
      </c>
      <c r="B13" s="2711">
        <v>43677</v>
      </c>
      <c r="C13" s="2936">
        <v>8.1250000000000003E-2</v>
      </c>
      <c r="D13" s="1495">
        <v>2.9</v>
      </c>
      <c r="E13" s="1495">
        <v>5</v>
      </c>
      <c r="F13" s="2712" t="s">
        <v>1406</v>
      </c>
    </row>
    <row r="14" spans="1:16" ht="25.5" customHeight="1">
      <c r="A14" s="2710" t="s">
        <v>1540</v>
      </c>
      <c r="B14" s="2711">
        <v>43681</v>
      </c>
      <c r="C14" s="2936">
        <v>2.361111111111111E-2</v>
      </c>
      <c r="D14" s="1495">
        <v>4.4000000000000004</v>
      </c>
      <c r="E14" s="1495">
        <v>15.5</v>
      </c>
      <c r="F14" s="2712" t="s">
        <v>1406</v>
      </c>
    </row>
    <row r="15" spans="1:16" ht="25.5" customHeight="1">
      <c r="A15" s="2710" t="s">
        <v>1541</v>
      </c>
      <c r="B15" s="2711">
        <v>43763</v>
      </c>
      <c r="C15" s="2936">
        <v>0.37916666666666665</v>
      </c>
      <c r="D15" s="1495">
        <v>3.1</v>
      </c>
      <c r="E15" s="1495">
        <v>2.6</v>
      </c>
      <c r="F15" s="2712" t="s">
        <v>1406</v>
      </c>
    </row>
    <row r="16" spans="1:16" ht="25.5" customHeight="1">
      <c r="A16" s="2710" t="s">
        <v>1542</v>
      </c>
      <c r="B16" s="2711">
        <v>43767</v>
      </c>
      <c r="C16" s="2936">
        <v>0.15972222222222224</v>
      </c>
      <c r="D16" s="1495">
        <v>3.3</v>
      </c>
      <c r="E16" s="1495">
        <v>11.8</v>
      </c>
      <c r="F16" s="2712" t="s">
        <v>1406</v>
      </c>
    </row>
    <row r="17" spans="1:6" ht="25.5" customHeight="1">
      <c r="A17" s="2710" t="s">
        <v>1543</v>
      </c>
      <c r="B17" s="2711">
        <v>43787</v>
      </c>
      <c r="C17" s="2936">
        <v>0.53402777777777777</v>
      </c>
      <c r="D17" s="1495">
        <v>3.3</v>
      </c>
      <c r="E17" s="1495">
        <v>36</v>
      </c>
      <c r="F17" s="2712" t="s">
        <v>1406</v>
      </c>
    </row>
    <row r="18" spans="1:6" ht="12" customHeight="1">
      <c r="A18" s="2710"/>
      <c r="B18" s="2711"/>
      <c r="C18" s="2711"/>
      <c r="D18" s="1495"/>
      <c r="E18" s="1495"/>
      <c r="F18" s="2712"/>
    </row>
    <row r="19" spans="1:6" s="1613" customFormat="1" ht="5.0999999999999996" customHeight="1">
      <c r="A19" s="866"/>
      <c r="B19" s="866"/>
      <c r="C19" s="867"/>
      <c r="D19" s="867"/>
      <c r="E19" s="867"/>
      <c r="F19" s="867"/>
    </row>
    <row r="20" spans="1:6" s="1613" customFormat="1" ht="5.0999999999999996" customHeight="1">
      <c r="A20" s="71"/>
      <c r="B20" s="71"/>
    </row>
    <row r="21" spans="1:6" ht="15.75" customHeight="1">
      <c r="A21" s="806" t="s">
        <v>1151</v>
      </c>
      <c r="D21" s="1783"/>
      <c r="E21" s="1783"/>
      <c r="F21" s="1788"/>
    </row>
    <row r="22" spans="1:6" ht="15.75" customHeight="1">
      <c r="A22" s="806" t="s">
        <v>1344</v>
      </c>
      <c r="D22" s="1783"/>
      <c r="E22" s="1783"/>
      <c r="F22" s="1788"/>
    </row>
    <row r="23" spans="1:6" ht="15.75" customHeight="1">
      <c r="A23" s="1221" t="s">
        <v>1358</v>
      </c>
    </row>
    <row r="24" spans="1:6" ht="5.0999999999999996" customHeight="1">
      <c r="A24" s="1108"/>
      <c r="B24" s="1108"/>
      <c r="C24" s="1108"/>
      <c r="D24" s="1108"/>
      <c r="E24" s="1108"/>
      <c r="F24" s="1108"/>
    </row>
    <row r="25" spans="1:6" ht="5.0999999999999996" customHeight="1">
      <c r="A25" s="1108"/>
      <c r="B25" s="1108"/>
      <c r="C25" s="1108"/>
      <c r="D25" s="1108"/>
      <c r="E25" s="1108"/>
      <c r="F25" s="1108"/>
    </row>
    <row r="26" spans="1:6" ht="12" customHeight="1">
      <c r="A26" s="1209"/>
      <c r="B26" s="1122"/>
      <c r="C26" s="1122"/>
      <c r="D26" s="1122"/>
      <c r="E26" s="1124"/>
      <c r="F26" s="1124"/>
    </row>
    <row r="27" spans="1:6" ht="12" customHeight="1">
      <c r="A27" s="805"/>
    </row>
    <row r="28" spans="1:6" ht="4.5" customHeight="1">
      <c r="A28" s="821"/>
      <c r="B28" s="821"/>
      <c r="C28" s="821"/>
      <c r="D28" s="821"/>
      <c r="E28" s="821"/>
      <c r="F28" s="821"/>
    </row>
    <row r="29" spans="1:6" ht="4.5" customHeight="1">
      <c r="A29" s="823"/>
      <c r="B29" s="823"/>
      <c r="C29" s="823"/>
      <c r="D29" s="823"/>
      <c r="E29" s="823"/>
      <c r="F29" s="823"/>
    </row>
    <row r="30" spans="1:6" ht="1.5" customHeight="1">
      <c r="A30" s="823"/>
      <c r="B30" s="823"/>
      <c r="C30" s="823"/>
      <c r="D30" s="823"/>
      <c r="E30" s="824"/>
      <c r="F30" s="824"/>
    </row>
    <row r="31" spans="1:6" ht="12" hidden="1" customHeight="1">
      <c r="A31" s="823"/>
      <c r="B31" s="824"/>
      <c r="C31" s="824"/>
      <c r="D31" s="824"/>
      <c r="E31" s="824"/>
      <c r="F31" s="824"/>
    </row>
    <row r="32" spans="1:6" ht="4.5" hidden="1" customHeight="1">
      <c r="A32" s="823"/>
      <c r="B32" s="824"/>
      <c r="C32" s="824"/>
      <c r="D32" s="824"/>
      <c r="E32" s="824"/>
      <c r="F32" s="824"/>
    </row>
    <row r="33" spans="1:6" ht="4.5" hidden="1" customHeight="1">
      <c r="A33" s="821"/>
      <c r="B33" s="831"/>
      <c r="C33" s="831"/>
      <c r="D33" s="831"/>
      <c r="E33" s="831"/>
      <c r="F33" s="831"/>
    </row>
    <row r="34" spans="1:6" ht="15.75" hidden="1" customHeight="1"/>
    <row r="35" spans="1:6" ht="15.75" hidden="1" customHeight="1"/>
    <row r="36" spans="1:6" ht="15.75" hidden="1" customHeight="1"/>
    <row r="37" spans="1:6" ht="15.75" hidden="1" customHeight="1"/>
    <row r="38" spans="1:6" ht="15.75" hidden="1" customHeight="1"/>
    <row r="39" spans="1:6" ht="11.25" hidden="1" customHeight="1"/>
    <row r="40" spans="1:6" ht="15.75" hidden="1" customHeight="1"/>
    <row r="41" spans="1:6" ht="15.75" hidden="1" customHeight="1"/>
    <row r="42" spans="1:6" ht="15.75" hidden="1" customHeight="1"/>
    <row r="43" spans="1:6" ht="15.75" hidden="1" customHeight="1"/>
    <row r="44" spans="1:6" ht="15.75" hidden="1" customHeight="1"/>
    <row r="45" spans="1:6" ht="15.75" hidden="1" customHeight="1"/>
    <row r="46" spans="1:6" ht="15.75" hidden="1" customHeight="1"/>
    <row r="47" spans="1:6" ht="15.75" hidden="1" customHeight="1"/>
    <row r="48" spans="1:6" s="1613" customFormat="1" ht="4.5" hidden="1" customHeight="1">
      <c r="A48" s="71"/>
      <c r="B48" s="71"/>
    </row>
    <row r="49" spans="1:2" s="1613" customFormat="1" ht="4.5" hidden="1" customHeight="1">
      <c r="A49" s="71"/>
      <c r="B49" s="71"/>
    </row>
    <row r="50" spans="1:2" hidden="1"/>
  </sheetData>
  <phoneticPr fontId="117" type="noConversion"/>
  <printOptions horizontalCentered="1"/>
  <pageMargins left="0.59055118110236227" right="0.59055118110236227" top="0.59055118110236227" bottom="0.59055118110236227" header="0.59055118110236227" footer="0.59055118110236227"/>
  <pageSetup firstPageNumber="38"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N63"/>
  <sheetViews>
    <sheetView showGridLines="0" view="pageBreakPreview" zoomScaleNormal="100" zoomScaleSheetLayoutView="100" workbookViewId="0">
      <selection activeCell="D49" sqref="D49"/>
    </sheetView>
  </sheetViews>
  <sheetFormatPr baseColWidth="10" defaultColWidth="10.140625" defaultRowHeight="16.5" customHeight="1"/>
  <cols>
    <col min="1" max="1" width="37.5703125" style="855" customWidth="1"/>
    <col min="2" max="2" width="8.7109375" style="855" customWidth="1"/>
    <col min="3" max="7" width="9.7109375" style="856" customWidth="1"/>
    <col min="8" max="16384" width="10.140625" style="856"/>
  </cols>
  <sheetData>
    <row r="1" spans="1:14" s="1105" customFormat="1" ht="30" customHeight="1">
      <c r="E1" s="1104"/>
      <c r="F1" s="1199"/>
      <c r="G1" s="2536" t="s">
        <v>1376</v>
      </c>
      <c r="H1" s="1104"/>
      <c r="I1" s="1104"/>
      <c r="J1" s="1104"/>
      <c r="K1" s="1100"/>
      <c r="L1" s="1104"/>
      <c r="M1" s="1104"/>
      <c r="N1" s="1104"/>
    </row>
    <row r="2" spans="1:14" s="1105" customFormat="1" ht="5.0999999999999996" customHeight="1">
      <c r="A2" s="1106"/>
      <c r="B2" s="1106"/>
      <c r="C2" s="1106"/>
      <c r="D2" s="1106"/>
      <c r="E2" s="1106"/>
      <c r="F2" s="1227"/>
      <c r="G2" s="1227"/>
      <c r="H2" s="1104"/>
      <c r="I2" s="1104"/>
      <c r="J2" s="1104"/>
      <c r="K2" s="1100"/>
      <c r="L2" s="1104"/>
      <c r="M2" s="1104"/>
      <c r="N2" s="1104"/>
    </row>
    <row r="3" spans="1:14" s="1105" customFormat="1" ht="5.0999999999999996" customHeight="1">
      <c r="A3" s="1108"/>
      <c r="B3" s="1108"/>
      <c r="C3" s="1108"/>
      <c r="D3" s="1108"/>
      <c r="E3" s="1108"/>
      <c r="F3" s="1108"/>
      <c r="G3" s="1108"/>
      <c r="H3" s="1104"/>
      <c r="I3" s="1104"/>
      <c r="J3" s="1104"/>
      <c r="K3" s="1100"/>
      <c r="L3" s="1104"/>
      <c r="M3" s="1104"/>
      <c r="N3" s="1104"/>
    </row>
    <row r="4" spans="1:14" s="1128" customFormat="1" ht="15" customHeight="1">
      <c r="A4" s="2349" t="s">
        <v>1241</v>
      </c>
      <c r="B4" s="1122"/>
      <c r="C4" s="1122"/>
      <c r="D4" s="1122"/>
      <c r="E4" s="1122"/>
      <c r="F4" s="1122"/>
      <c r="G4" s="1122"/>
    </row>
    <row r="5" spans="1:14" s="799" customFormat="1" ht="13.5" customHeight="1">
      <c r="A5" s="834"/>
      <c r="B5" s="835"/>
      <c r="C5" s="836"/>
      <c r="D5" s="837"/>
      <c r="E5" s="837"/>
    </row>
    <row r="6" spans="1:14" s="799" customFormat="1" ht="13.5" customHeight="1">
      <c r="C6" s="65"/>
      <c r="D6" s="838"/>
      <c r="F6" s="66"/>
      <c r="G6" s="66" t="s">
        <v>140</v>
      </c>
    </row>
    <row r="7" spans="1:14" s="799" customFormat="1" ht="5.0999999999999996" customHeight="1">
      <c r="A7" s="843"/>
      <c r="B7" s="843"/>
      <c r="C7" s="65"/>
      <c r="D7" s="65"/>
    </row>
    <row r="8" spans="1:14" s="799" customFormat="1" ht="5.0999999999999996" customHeight="1">
      <c r="A8" s="857"/>
      <c r="B8" s="857"/>
      <c r="C8" s="858"/>
      <c r="D8" s="858"/>
      <c r="E8" s="859"/>
      <c r="F8" s="859"/>
      <c r="G8" s="859"/>
    </row>
    <row r="9" spans="1:14" s="799" customFormat="1" ht="15" customHeight="1">
      <c r="A9" s="860" t="s">
        <v>1142</v>
      </c>
      <c r="B9" s="1262"/>
      <c r="C9" s="1532">
        <v>2015</v>
      </c>
      <c r="D9" s="1532">
        <v>2016</v>
      </c>
      <c r="E9" s="1532">
        <v>2017</v>
      </c>
      <c r="F9" s="1532">
        <v>2018</v>
      </c>
      <c r="G9" s="1532">
        <v>2019</v>
      </c>
    </row>
    <row r="10" spans="1:14" s="799" customFormat="1" ht="5.0999999999999996" customHeight="1">
      <c r="A10" s="862"/>
      <c r="B10" s="862"/>
      <c r="C10" s="863"/>
      <c r="D10" s="863"/>
      <c r="E10" s="863"/>
      <c r="F10" s="863"/>
      <c r="G10" s="863"/>
    </row>
    <row r="11" spans="1:14" s="799" customFormat="1" ht="5.0999999999999996" customHeight="1">
      <c r="A11" s="864"/>
      <c r="B11" s="864"/>
      <c r="C11" s="865"/>
      <c r="D11" s="865"/>
    </row>
    <row r="12" spans="1:14" s="799" customFormat="1" ht="16.5" hidden="1" customHeight="1">
      <c r="A12" s="1248">
        <v>2007</v>
      </c>
      <c r="B12" s="1247">
        <v>24419.3</v>
      </c>
      <c r="C12" s="840"/>
      <c r="D12" s="840"/>
      <c r="E12" s="840"/>
      <c r="G12" s="1208"/>
    </row>
    <row r="13" spans="1:14" s="799" customFormat="1" ht="16.5" hidden="1" customHeight="1">
      <c r="A13" s="1558">
        <v>2008</v>
      </c>
      <c r="B13" s="670">
        <v>29510.999999999996</v>
      </c>
      <c r="C13" s="840"/>
      <c r="D13" s="840"/>
      <c r="E13" s="840"/>
      <c r="G13" s="1208"/>
    </row>
    <row r="14" spans="1:14" s="799" customFormat="1" ht="16.5" hidden="1" customHeight="1">
      <c r="A14" s="1558" t="s">
        <v>1455</v>
      </c>
      <c r="B14" s="670">
        <v>25679.000000000007</v>
      </c>
      <c r="C14" s="840"/>
      <c r="D14" s="840"/>
      <c r="E14" s="840"/>
      <c r="G14" s="1208"/>
    </row>
    <row r="15" spans="1:14" s="849" customFormat="1" ht="18" customHeight="1">
      <c r="A15" s="839" t="s">
        <v>429</v>
      </c>
      <c r="B15" s="839"/>
      <c r="C15" s="1614">
        <f>SUM(C16:C31)</f>
        <v>27619.799999999996</v>
      </c>
      <c r="D15" s="840">
        <f>SUM(D16:D31)</f>
        <v>28045.400000000005</v>
      </c>
      <c r="E15" s="1614">
        <f>SUM(E16:E31)</f>
        <v>28571.899999999998</v>
      </c>
      <c r="F15" s="1614">
        <f>SUM(F16:F31)</f>
        <v>29810.399999999994</v>
      </c>
      <c r="G15" s="1614">
        <f>SUM(G16:G31)</f>
        <v>29912.900000000005</v>
      </c>
    </row>
    <row r="16" spans="1:14" s="799" customFormat="1" ht="18" customHeight="1">
      <c r="A16" s="841" t="s">
        <v>304</v>
      </c>
      <c r="B16" s="841"/>
      <c r="C16" s="1617">
        <v>833.4</v>
      </c>
      <c r="D16" s="1617">
        <v>826.7</v>
      </c>
      <c r="E16" s="1617">
        <v>808</v>
      </c>
      <c r="F16" s="1615">
        <v>855.1</v>
      </c>
      <c r="G16" s="799">
        <v>888.2</v>
      </c>
    </row>
    <row r="17" spans="1:7" s="799" customFormat="1" ht="18" customHeight="1">
      <c r="A17" s="1246" t="s">
        <v>773</v>
      </c>
      <c r="B17" s="841"/>
      <c r="C17" s="1617">
        <v>2961.6</v>
      </c>
      <c r="D17" s="1617">
        <v>2963.6</v>
      </c>
      <c r="E17" s="1617">
        <v>2331</v>
      </c>
      <c r="F17" s="1615">
        <v>2013.7</v>
      </c>
      <c r="G17" s="799">
        <v>1894.8</v>
      </c>
    </row>
    <row r="18" spans="1:7" s="799" customFormat="1" ht="18" customHeight="1">
      <c r="A18" s="841" t="s">
        <v>305</v>
      </c>
      <c r="B18" s="841"/>
      <c r="C18" s="1617">
        <v>6147</v>
      </c>
      <c r="D18" s="1617">
        <v>7012.3</v>
      </c>
      <c r="E18" s="1617">
        <v>7729.8</v>
      </c>
      <c r="F18" s="1615">
        <v>7828.7</v>
      </c>
      <c r="G18" s="799">
        <v>7828.7</v>
      </c>
    </row>
    <row r="19" spans="1:7" s="799" customFormat="1" ht="18" customHeight="1">
      <c r="A19" s="1246" t="s">
        <v>774</v>
      </c>
      <c r="B19" s="841"/>
      <c r="C19" s="1617">
        <v>2666.2</v>
      </c>
      <c r="D19" s="1617">
        <v>2704.8</v>
      </c>
      <c r="E19" s="1617">
        <v>2699.4</v>
      </c>
      <c r="F19" s="1615">
        <v>2685.4</v>
      </c>
      <c r="G19" s="799">
        <v>2663.7</v>
      </c>
    </row>
    <row r="20" spans="1:7" s="799" customFormat="1" ht="18" customHeight="1">
      <c r="A20" s="841" t="s">
        <v>306</v>
      </c>
      <c r="B20" s="841"/>
      <c r="C20" s="1617">
        <v>1053.8</v>
      </c>
      <c r="D20" s="1617">
        <v>1079</v>
      </c>
      <c r="E20" s="1617">
        <v>1047.7</v>
      </c>
      <c r="F20" s="1615">
        <v>1141.5</v>
      </c>
      <c r="G20" s="799">
        <v>1141.5</v>
      </c>
    </row>
    <row r="21" spans="1:7" s="799" customFormat="1" ht="18" customHeight="1">
      <c r="A21" s="841" t="s">
        <v>307</v>
      </c>
      <c r="B21" s="841"/>
      <c r="C21" s="1617">
        <v>1253.2</v>
      </c>
      <c r="D21" s="1617">
        <v>1288.4000000000001</v>
      </c>
      <c r="E21" s="1617">
        <v>1345.5</v>
      </c>
      <c r="F21" s="1615">
        <v>1842</v>
      </c>
      <c r="G21" s="799">
        <v>1953</v>
      </c>
    </row>
    <row r="22" spans="1:7" s="799" customFormat="1" ht="18" customHeight="1">
      <c r="A22" s="841" t="s">
        <v>308</v>
      </c>
      <c r="B22" s="841"/>
      <c r="C22" s="1617">
        <v>877.8</v>
      </c>
      <c r="D22" s="1617">
        <v>877.8</v>
      </c>
      <c r="E22" s="1617">
        <v>998</v>
      </c>
      <c r="F22" s="1615">
        <v>922.3</v>
      </c>
      <c r="G22" s="799">
        <v>828.7</v>
      </c>
    </row>
    <row r="23" spans="1:7" s="799" customFormat="1" ht="18" customHeight="1">
      <c r="A23" s="841" t="s">
        <v>309</v>
      </c>
      <c r="B23" s="841"/>
      <c r="C23" s="1617">
        <v>1100.3</v>
      </c>
      <c r="D23" s="1617">
        <v>1144.8</v>
      </c>
      <c r="E23" s="1617">
        <v>1232.0999999999999</v>
      </c>
      <c r="F23" s="1615">
        <v>1023.1</v>
      </c>
      <c r="G23" s="799">
        <v>1406.9</v>
      </c>
    </row>
    <row r="24" spans="1:7" s="799" customFormat="1" ht="18" customHeight="1">
      <c r="A24" s="841" t="s">
        <v>244</v>
      </c>
      <c r="B24" s="841"/>
      <c r="C24" s="1617">
        <v>969.4</v>
      </c>
      <c r="D24" s="1617">
        <v>969.4</v>
      </c>
      <c r="E24" s="1617">
        <v>1222</v>
      </c>
      <c r="F24" s="1615">
        <v>1009.6</v>
      </c>
      <c r="G24" s="799">
        <v>817.9</v>
      </c>
    </row>
    <row r="25" spans="1:7" s="799" customFormat="1" ht="18" customHeight="1">
      <c r="A25" s="841" t="s">
        <v>310</v>
      </c>
      <c r="B25" s="841"/>
      <c r="C25" s="1617">
        <v>1782.6</v>
      </c>
      <c r="D25" s="1617">
        <v>1391.6</v>
      </c>
      <c r="E25" s="1617">
        <v>1191.3</v>
      </c>
      <c r="F25" s="1615">
        <v>1845.8</v>
      </c>
      <c r="G25" s="799">
        <v>1867.1</v>
      </c>
    </row>
    <row r="26" spans="1:7" s="799" customFormat="1" ht="18" customHeight="1">
      <c r="A26" s="841" t="s">
        <v>311</v>
      </c>
      <c r="B26" s="841"/>
      <c r="C26" s="1617">
        <v>1132.5999999999999</v>
      </c>
      <c r="D26" s="1617">
        <v>1051.7</v>
      </c>
      <c r="E26" s="1617">
        <v>1229.0999999999999</v>
      </c>
      <c r="F26" s="1615">
        <v>1151.9000000000001</v>
      </c>
      <c r="G26" s="799">
        <v>1211.2</v>
      </c>
    </row>
    <row r="27" spans="1:7" s="799" customFormat="1" ht="18" customHeight="1">
      <c r="A27" s="841" t="s">
        <v>312</v>
      </c>
      <c r="B27" s="841"/>
      <c r="C27" s="1617">
        <v>1994.8</v>
      </c>
      <c r="D27" s="1617">
        <v>1994.8</v>
      </c>
      <c r="E27" s="1617">
        <v>2036.1</v>
      </c>
      <c r="F27" s="1615">
        <v>2344.3000000000002</v>
      </c>
      <c r="G27" s="799">
        <v>2109.8000000000002</v>
      </c>
    </row>
    <row r="28" spans="1:7" s="799" customFormat="1" ht="18" customHeight="1">
      <c r="A28" s="841" t="s">
        <v>313</v>
      </c>
      <c r="B28" s="841"/>
      <c r="C28" s="1617">
        <v>1841.2</v>
      </c>
      <c r="D28" s="1617">
        <v>1841.2</v>
      </c>
      <c r="E28" s="1617">
        <v>1964</v>
      </c>
      <c r="F28" s="1615">
        <v>2080.1</v>
      </c>
      <c r="G28" s="799">
        <v>2106.6999999999998</v>
      </c>
    </row>
    <row r="29" spans="1:7" s="799" customFormat="1" ht="18" customHeight="1">
      <c r="A29" s="841" t="s">
        <v>314</v>
      </c>
      <c r="B29" s="841"/>
      <c r="C29" s="1617">
        <v>1809</v>
      </c>
      <c r="D29" s="1617">
        <v>1804</v>
      </c>
      <c r="E29" s="1617">
        <v>1701.9</v>
      </c>
      <c r="F29" s="1615">
        <v>1792.8</v>
      </c>
      <c r="G29" s="799">
        <v>1897.6</v>
      </c>
    </row>
    <row r="30" spans="1:7" s="799" customFormat="1" ht="18" customHeight="1">
      <c r="A30" s="841" t="s">
        <v>315</v>
      </c>
      <c r="B30" s="841"/>
      <c r="C30" s="1617">
        <v>941.6</v>
      </c>
      <c r="D30" s="1617">
        <v>965.4</v>
      </c>
      <c r="E30" s="1617">
        <v>906.1</v>
      </c>
      <c r="F30" s="1615">
        <v>904</v>
      </c>
      <c r="G30" s="799">
        <v>903.7</v>
      </c>
    </row>
    <row r="31" spans="1:7" s="799" customFormat="1" ht="18" customHeight="1">
      <c r="A31" s="841" t="s">
        <v>245</v>
      </c>
      <c r="B31" s="841"/>
      <c r="C31" s="1617">
        <v>255.3</v>
      </c>
      <c r="D31" s="1617">
        <v>129.9</v>
      </c>
      <c r="E31" s="1617">
        <v>129.9</v>
      </c>
      <c r="F31" s="1615">
        <v>370.1</v>
      </c>
      <c r="G31" s="799">
        <v>393.4</v>
      </c>
    </row>
    <row r="32" spans="1:7" s="799" customFormat="1" ht="5.0999999999999996" customHeight="1">
      <c r="A32" s="866"/>
      <c r="B32" s="866"/>
      <c r="C32" s="867"/>
      <c r="D32" s="867"/>
      <c r="E32" s="867"/>
      <c r="F32" s="867"/>
      <c r="G32" s="867"/>
    </row>
    <row r="33" spans="1:10" s="799" customFormat="1" ht="5.0999999999999996" customHeight="1">
      <c r="A33" s="71"/>
      <c r="B33" s="71"/>
    </row>
    <row r="34" spans="1:10" s="799" customFormat="1" ht="13.5" customHeight="1">
      <c r="A34" s="842"/>
      <c r="B34" s="842"/>
    </row>
    <row r="35" spans="1:10" s="1128" customFormat="1" ht="15" customHeight="1">
      <c r="A35" s="2349" t="s">
        <v>1242</v>
      </c>
      <c r="B35" s="1126"/>
      <c r="C35" s="1126"/>
      <c r="D35" s="1126"/>
      <c r="E35" s="1127"/>
      <c r="F35" s="1127"/>
      <c r="G35" s="1127"/>
      <c r="H35" s="1127"/>
    </row>
    <row r="36" spans="1:10" s="845" customFormat="1" ht="13.5" customHeight="1">
      <c r="A36" s="844"/>
      <c r="B36" s="844"/>
    </row>
    <row r="37" spans="1:10" s="799" customFormat="1" ht="5.0999999999999996" customHeight="1">
      <c r="A37" s="868"/>
      <c r="B37" s="868"/>
      <c r="C37" s="191"/>
      <c r="D37" s="191"/>
      <c r="E37" s="191"/>
      <c r="F37" s="191"/>
      <c r="G37" s="191"/>
    </row>
    <row r="38" spans="1:10" s="799" customFormat="1" ht="5.0999999999999996" customHeight="1">
      <c r="A38" s="869"/>
      <c r="B38" s="869"/>
      <c r="C38" s="195"/>
      <c r="D38" s="195"/>
      <c r="E38" s="195"/>
      <c r="F38" s="195"/>
      <c r="G38" s="195"/>
    </row>
    <row r="39" spans="1:10" s="799" customFormat="1" ht="15" customHeight="1">
      <c r="A39" s="870" t="s">
        <v>675</v>
      </c>
      <c r="B39" s="1540" t="s">
        <v>392</v>
      </c>
      <c r="C39" s="871">
        <v>2015</v>
      </c>
      <c r="D39" s="871">
        <v>2016</v>
      </c>
      <c r="E39" s="871">
        <v>2017</v>
      </c>
      <c r="F39" s="871">
        <v>2018</v>
      </c>
      <c r="G39" s="871">
        <v>2019</v>
      </c>
      <c r="H39" s="871"/>
      <c r="I39" s="871"/>
      <c r="J39" s="871"/>
    </row>
    <row r="40" spans="1:10" s="799" customFormat="1" ht="5.0999999999999996" customHeight="1">
      <c r="A40" s="872"/>
      <c r="B40" s="1541"/>
      <c r="C40" s="1462"/>
      <c r="D40" s="1462"/>
      <c r="E40" s="873"/>
      <c r="F40" s="873"/>
      <c r="G40" s="1292"/>
      <c r="H40" s="1742"/>
    </row>
    <row r="41" spans="1:10" s="799" customFormat="1" ht="5.0999999999999996" customHeight="1">
      <c r="A41" s="846"/>
      <c r="B41" s="1542"/>
    </row>
    <row r="42" spans="1:10" s="849" customFormat="1" ht="18" customHeight="1">
      <c r="A42" s="69" t="s">
        <v>142</v>
      </c>
      <c r="B42" s="1961" t="s">
        <v>463</v>
      </c>
      <c r="C42" s="1622">
        <f>C15/6</f>
        <v>4603.2999999999993</v>
      </c>
      <c r="D42" s="1622">
        <f>D15/6</f>
        <v>4674.2333333333345</v>
      </c>
      <c r="E42" s="1622">
        <f>E15/6</f>
        <v>4761.9833333333327</v>
      </c>
      <c r="F42" s="1622">
        <f>F15/6</f>
        <v>4968.3999999999987</v>
      </c>
      <c r="G42" s="1622">
        <f>G15/6</f>
        <v>4985.4833333333345</v>
      </c>
      <c r="H42" s="1617"/>
    </row>
    <row r="43" spans="1:10" s="799" customFormat="1" ht="18" customHeight="1">
      <c r="A43" s="1816" t="s">
        <v>1179</v>
      </c>
      <c r="B43" s="1543" t="s">
        <v>463</v>
      </c>
      <c r="C43" s="1617">
        <v>441.9</v>
      </c>
      <c r="D43" s="1617">
        <v>443</v>
      </c>
      <c r="E43" s="1617">
        <v>499.2</v>
      </c>
      <c r="F43" s="1617">
        <v>458.5</v>
      </c>
      <c r="G43" s="1617">
        <v>308.39999999999998</v>
      </c>
      <c r="H43" s="67"/>
    </row>
    <row r="44" spans="1:10" s="849" customFormat="1" ht="18" customHeight="1">
      <c r="A44" s="1336" t="s">
        <v>143</v>
      </c>
      <c r="B44" s="1544" t="s">
        <v>353</v>
      </c>
      <c r="C44" s="1616">
        <v>923</v>
      </c>
      <c r="D44" s="1617">
        <v>903</v>
      </c>
      <c r="E44" s="1616">
        <v>891</v>
      </c>
      <c r="F44" s="1617">
        <v>885</v>
      </c>
      <c r="G44" s="1617">
        <v>907</v>
      </c>
      <c r="H44" s="1337"/>
      <c r="I44" s="67"/>
    </row>
    <row r="45" spans="1:10" s="849" customFormat="1" ht="18" customHeight="1">
      <c r="A45" s="1336" t="s">
        <v>144</v>
      </c>
      <c r="B45" s="1544" t="s">
        <v>463</v>
      </c>
      <c r="C45" s="1617">
        <v>4831.8</v>
      </c>
      <c r="D45" s="1617">
        <v>5375.5</v>
      </c>
      <c r="E45" s="1617">
        <v>5916.5</v>
      </c>
      <c r="F45" s="1617">
        <v>6033.7</v>
      </c>
      <c r="G45" s="1617">
        <v>5782.1</v>
      </c>
      <c r="H45" s="67"/>
      <c r="I45" s="67"/>
    </row>
    <row r="46" spans="1:10" s="849" customFormat="1" ht="18" customHeight="1">
      <c r="A46" s="1338" t="s">
        <v>145</v>
      </c>
      <c r="B46" s="1545"/>
      <c r="C46" s="1617"/>
      <c r="D46" s="1613"/>
      <c r="E46" s="1617"/>
      <c r="F46" s="1613"/>
      <c r="G46" s="1613"/>
      <c r="H46" s="799"/>
      <c r="I46" s="67"/>
    </row>
    <row r="47" spans="1:10" s="849" customFormat="1" ht="18" customHeight="1">
      <c r="A47" s="1817" t="s">
        <v>146</v>
      </c>
      <c r="B47" s="1543" t="s">
        <v>317</v>
      </c>
      <c r="C47" s="1617">
        <v>8636.6</v>
      </c>
      <c r="D47" s="1617">
        <v>8641.7999999999993</v>
      </c>
      <c r="E47" s="1617">
        <v>8638.9050000000007</v>
      </c>
      <c r="F47" s="1617">
        <v>8636.2309999999998</v>
      </c>
      <c r="G47" s="1617">
        <v>8630.4680000000008</v>
      </c>
      <c r="H47" s="67"/>
      <c r="I47" s="67"/>
    </row>
    <row r="48" spans="1:10" s="849" customFormat="1" ht="18" customHeight="1">
      <c r="A48" s="850" t="s">
        <v>147</v>
      </c>
      <c r="B48" s="1543"/>
      <c r="C48" s="1617"/>
      <c r="D48" s="1613"/>
      <c r="E48" s="1617"/>
      <c r="F48" s="1613"/>
      <c r="G48" s="1613"/>
      <c r="H48" s="799"/>
      <c r="I48" s="1337"/>
    </row>
    <row r="49" spans="1:9" s="849" customFormat="1" ht="18" customHeight="1">
      <c r="A49" s="1817" t="s">
        <v>148</v>
      </c>
      <c r="B49" s="1543" t="s">
        <v>331</v>
      </c>
      <c r="C49" s="1617">
        <v>76.900000000000006</v>
      </c>
      <c r="D49" s="1617">
        <v>76.900000000000006</v>
      </c>
      <c r="E49" s="1617">
        <v>76.989999999999995</v>
      </c>
      <c r="F49" s="1617">
        <v>77.040000000000006</v>
      </c>
      <c r="G49" s="1617">
        <v>77.099999999999994</v>
      </c>
      <c r="H49" s="67"/>
      <c r="I49" s="67"/>
    </row>
    <row r="50" spans="1:9" s="849" customFormat="1" ht="18" customHeight="1">
      <c r="A50" s="1338" t="s">
        <v>149</v>
      </c>
      <c r="B50" s="1543"/>
      <c r="C50" s="1617"/>
      <c r="D50" s="1613"/>
      <c r="E50" s="1617"/>
      <c r="F50" s="1613"/>
      <c r="G50" s="1613"/>
      <c r="H50" s="799"/>
      <c r="I50" s="67"/>
    </row>
    <row r="51" spans="1:9" s="849" customFormat="1" ht="18" customHeight="1">
      <c r="A51" s="1817" t="s">
        <v>150</v>
      </c>
      <c r="B51" s="1543" t="s">
        <v>331</v>
      </c>
      <c r="C51" s="1617">
        <v>100</v>
      </c>
      <c r="D51" s="1613">
        <v>100</v>
      </c>
      <c r="E51" s="1617">
        <v>100</v>
      </c>
      <c r="F51" s="1613">
        <v>100</v>
      </c>
      <c r="G51" s="1613">
        <v>100</v>
      </c>
      <c r="H51" s="851"/>
      <c r="I51" s="67"/>
    </row>
    <row r="52" spans="1:9" s="853" customFormat="1" ht="5.0999999999999996" customHeight="1">
      <c r="A52" s="1207"/>
      <c r="B52" s="1207"/>
      <c r="C52" s="623"/>
      <c r="D52" s="623"/>
      <c r="E52" s="623"/>
      <c r="F52" s="623"/>
      <c r="G52" s="623"/>
      <c r="H52" s="548"/>
      <c r="I52" s="67"/>
    </row>
    <row r="53" spans="1:9" s="853" customFormat="1" ht="5.0999999999999996" customHeight="1">
      <c r="A53" s="850"/>
      <c r="B53" s="850"/>
      <c r="C53" s="548"/>
      <c r="D53" s="548"/>
      <c r="E53" s="548"/>
      <c r="F53" s="851"/>
      <c r="G53" s="851"/>
      <c r="H53" s="548"/>
      <c r="I53" s="67"/>
    </row>
    <row r="54" spans="1:9" s="854" customFormat="1" ht="15" customHeight="1">
      <c r="A54" s="842"/>
      <c r="B54" s="842"/>
      <c r="C54" s="65"/>
      <c r="D54" s="65"/>
      <c r="E54" s="66"/>
      <c r="F54" s="66"/>
      <c r="I54" s="67"/>
    </row>
    <row r="55" spans="1:9" s="854" customFormat="1" ht="15.75" customHeight="1">
      <c r="A55" s="843"/>
      <c r="B55" s="843"/>
      <c r="C55" s="65"/>
      <c r="D55" s="65"/>
      <c r="E55" s="66"/>
      <c r="F55" s="66"/>
      <c r="I55" s="67"/>
    </row>
    <row r="56" spans="1:9" s="799" customFormat="1" ht="20.100000000000001" customHeight="1">
      <c r="A56" s="71"/>
      <c r="B56" s="71"/>
    </row>
    <row r="57" spans="1:9" s="799" customFormat="1" ht="15.75" customHeight="1">
      <c r="A57" s="71"/>
      <c r="B57" s="71"/>
    </row>
    <row r="58" spans="1:9" s="799" customFormat="1" ht="15.75" customHeight="1">
      <c r="A58" s="71"/>
      <c r="B58" s="71"/>
    </row>
    <row r="59" spans="1:9" s="799" customFormat="1" ht="15.75" customHeight="1">
      <c r="A59" s="850"/>
      <c r="B59" s="850"/>
      <c r="C59" s="851"/>
      <c r="D59" s="851"/>
      <c r="E59" s="67"/>
      <c r="F59" s="67"/>
    </row>
    <row r="60" spans="1:9" s="799" customFormat="1" ht="15.75" customHeight="1">
      <c r="A60" s="71"/>
      <c r="B60" s="71"/>
    </row>
    <row r="61" spans="1:9" s="799" customFormat="1" ht="15.75" customHeight="1">
      <c r="A61" s="71"/>
      <c r="B61" s="71"/>
    </row>
    <row r="62" spans="1:9" ht="15.75" customHeight="1"/>
    <row r="63" spans="1:9" ht="15.75" customHeight="1"/>
  </sheetData>
  <phoneticPr fontId="117" type="noConversion"/>
  <printOptions horizontalCentered="1"/>
  <pageMargins left="0.59055118110236227" right="0.59055118110236227" top="0.59055118110236227" bottom="0.59055118110236227" header="0.59055118110236227" footer="0.59055118110236227"/>
  <pageSetup firstPageNumber="39"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Q78"/>
  <sheetViews>
    <sheetView showGridLines="0" view="pageBreakPreview" zoomScaleNormal="100" zoomScaleSheetLayoutView="100" workbookViewId="0">
      <selection activeCell="H27" sqref="H27"/>
    </sheetView>
  </sheetViews>
  <sheetFormatPr baseColWidth="10" defaultColWidth="10.140625" defaultRowHeight="16.5" customHeight="1"/>
  <cols>
    <col min="1" max="1" width="28.7109375" style="2192" customWidth="1"/>
    <col min="2" max="2" width="7" style="2455" customWidth="1"/>
    <col min="3" max="3" width="14.5703125" style="2183" hidden="1" customWidth="1"/>
    <col min="4" max="8" width="11.7109375" style="1662" customWidth="1"/>
    <col min="9" max="9" width="29.140625" style="1662" customWidth="1"/>
    <col min="10" max="16384" width="10.140625" style="1662"/>
  </cols>
  <sheetData>
    <row r="1" spans="1:9" s="1847" customFormat="1" ht="30" customHeight="1">
      <c r="B1" s="2128"/>
      <c r="H1" s="2268" t="s">
        <v>1457</v>
      </c>
      <c r="I1" s="2086"/>
    </row>
    <row r="2" spans="1:9" s="1847" customFormat="1" ht="5.0999999999999996" customHeight="1">
      <c r="A2" s="1849"/>
      <c r="B2" s="2129"/>
      <c r="C2" s="2129"/>
      <c r="D2" s="2129"/>
      <c r="E2" s="2416"/>
      <c r="F2" s="2416"/>
      <c r="G2" s="2416"/>
      <c r="H2" s="2416"/>
      <c r="I2" s="2086"/>
    </row>
    <row r="3" spans="1:9" s="1847" customFormat="1" ht="5.0999999999999996" customHeight="1">
      <c r="A3" s="1850"/>
      <c r="B3" s="1848"/>
      <c r="C3" s="1848"/>
      <c r="D3" s="1848"/>
      <c r="E3" s="1848"/>
      <c r="F3" s="1848"/>
      <c r="G3" s="1848"/>
      <c r="H3" s="1848"/>
      <c r="I3" s="2086"/>
    </row>
    <row r="4" spans="1:9" s="2418" customFormat="1" ht="15" customHeight="1">
      <c r="A4" s="1209" t="s">
        <v>1243</v>
      </c>
      <c r="B4" s="1130"/>
      <c r="C4" s="2417"/>
      <c r="D4" s="2086"/>
      <c r="E4" s="2086"/>
      <c r="F4" s="2086"/>
      <c r="G4" s="2086"/>
      <c r="H4" s="2086"/>
    </row>
    <row r="5" spans="1:9" s="2131" customFormat="1" ht="9.9499999999999993" customHeight="1">
      <c r="B5" s="2132"/>
      <c r="C5" s="2132"/>
      <c r="D5" s="1240"/>
      <c r="E5" s="1240"/>
      <c r="F5" s="1240"/>
      <c r="G5" s="1240"/>
      <c r="H5" s="1240"/>
    </row>
    <row r="6" spans="1:9" s="2131" customFormat="1" ht="3" customHeight="1">
      <c r="A6" s="843"/>
      <c r="B6" s="878"/>
      <c r="C6" s="2132"/>
      <c r="D6" s="2132"/>
      <c r="E6" s="2419"/>
      <c r="F6" s="2416"/>
      <c r="G6" s="2416"/>
      <c r="H6" s="2416"/>
    </row>
    <row r="7" spans="1:9" s="2131" customFormat="1" ht="3" customHeight="1">
      <c r="A7" s="857"/>
      <c r="B7" s="879"/>
      <c r="C7" s="858"/>
      <c r="D7" s="858"/>
      <c r="E7" s="1463"/>
      <c r="F7" s="1463"/>
      <c r="G7" s="1463"/>
      <c r="H7" s="1463"/>
    </row>
    <row r="8" spans="1:9" s="2131" customFormat="1" ht="15" customHeight="1">
      <c r="A8" s="860" t="s">
        <v>151</v>
      </c>
      <c r="B8" s="1546" t="s">
        <v>392</v>
      </c>
      <c r="C8" s="861">
        <v>2012</v>
      </c>
      <c r="D8" s="861">
        <v>2015</v>
      </c>
      <c r="E8" s="861">
        <v>2016</v>
      </c>
      <c r="F8" s="861">
        <v>2017</v>
      </c>
      <c r="G8" s="861">
        <v>2018</v>
      </c>
      <c r="H8" s="861">
        <v>2019</v>
      </c>
    </row>
    <row r="9" spans="1:9" s="2131" customFormat="1" ht="3" customHeight="1">
      <c r="A9" s="862"/>
      <c r="B9" s="1547"/>
      <c r="C9" s="863"/>
      <c r="D9" s="863"/>
      <c r="E9" s="1464"/>
      <c r="F9" s="2416"/>
      <c r="G9" s="2416"/>
      <c r="H9" s="2416"/>
    </row>
    <row r="10" spans="1:9" s="2131" customFormat="1" ht="3" customHeight="1">
      <c r="A10" s="864"/>
      <c r="B10" s="1548"/>
    </row>
    <row r="11" spans="1:9" s="2131" customFormat="1" ht="15" customHeight="1">
      <c r="A11" s="874" t="s">
        <v>284</v>
      </c>
      <c r="B11" s="1549" t="s">
        <v>285</v>
      </c>
      <c r="C11" s="2420">
        <f t="shared" ref="C11" si="0">SUM(C12:C14)</f>
        <v>318483.8</v>
      </c>
      <c r="D11" s="2186">
        <f>SUM(D12:D14)</f>
        <v>268822.8</v>
      </c>
      <c r="E11" s="2186">
        <f>SUM(E12:E14)</f>
        <v>252006.9</v>
      </c>
      <c r="F11" s="2186">
        <f>SUM(F12:F14)</f>
        <v>244565.80000000002</v>
      </c>
      <c r="G11" s="2186">
        <f>SUM(G12:G14)</f>
        <v>221941.59999999998</v>
      </c>
      <c r="H11" s="2420">
        <f>SUM(H12:H14)</f>
        <v>177783.6</v>
      </c>
      <c r="I11" s="2131">
        <f>(H11/G11*100)-100</f>
        <v>-19.896224952870483</v>
      </c>
    </row>
    <row r="12" spans="1:9" s="2131" customFormat="1" ht="15" customHeight="1">
      <c r="A12" s="875" t="s">
        <v>152</v>
      </c>
      <c r="B12" s="1550"/>
      <c r="C12" s="1619">
        <v>290141.2</v>
      </c>
      <c r="D12" s="1619">
        <v>250662.8</v>
      </c>
      <c r="E12" s="1619">
        <v>234931.6</v>
      </c>
      <c r="F12" s="1619">
        <v>230312.5</v>
      </c>
      <c r="G12" s="2421">
        <v>207124.8</v>
      </c>
      <c r="H12" s="2421">
        <v>165842.20000000001</v>
      </c>
      <c r="I12" s="2131">
        <f t="shared" ref="I12:I26" si="1">(G12/F12*100)-100</f>
        <v>-10.067929443690645</v>
      </c>
    </row>
    <row r="13" spans="1:9" s="2131" customFormat="1" ht="15" customHeight="1">
      <c r="A13" s="875" t="s">
        <v>810</v>
      </c>
      <c r="B13" s="1550"/>
      <c r="C13" s="2422">
        <v>781.6</v>
      </c>
      <c r="D13" s="1619">
        <v>1419.6</v>
      </c>
      <c r="E13" s="1619">
        <v>1728.3</v>
      </c>
      <c r="F13" s="1619">
        <v>1627.2</v>
      </c>
      <c r="G13" s="2421">
        <v>1501.5</v>
      </c>
      <c r="H13" s="2421">
        <v>1090.4000000000001</v>
      </c>
      <c r="I13" s="2131">
        <f t="shared" si="1"/>
        <v>-7.7249262536873147</v>
      </c>
    </row>
    <row r="14" spans="1:9" s="2131" customFormat="1" ht="15" customHeight="1">
      <c r="A14" s="875" t="s">
        <v>1544</v>
      </c>
      <c r="B14" s="1550"/>
      <c r="C14" s="1619">
        <v>27561</v>
      </c>
      <c r="D14" s="1619">
        <v>16740.400000000001</v>
      </c>
      <c r="E14" s="1619">
        <v>15347</v>
      </c>
      <c r="F14" s="1619">
        <v>12626.1</v>
      </c>
      <c r="G14" s="2421">
        <v>13315.3</v>
      </c>
      <c r="H14" s="2421">
        <v>10851</v>
      </c>
      <c r="I14" s="2131">
        <f t="shared" si="1"/>
        <v>5.4585343059218445</v>
      </c>
    </row>
    <row r="15" spans="1:9" s="2423" customFormat="1" ht="15" customHeight="1">
      <c r="A15" s="874" t="s">
        <v>286</v>
      </c>
      <c r="B15" s="1549" t="s">
        <v>285</v>
      </c>
      <c r="C15" s="2420">
        <f t="shared" ref="C15" si="2">SUM(C16:C20)</f>
        <v>33046.300000000003</v>
      </c>
      <c r="D15" s="2420">
        <f>SUM(D16:D20)</f>
        <v>31905.3</v>
      </c>
      <c r="E15" s="2420">
        <f>SUM(E16:E20)</f>
        <v>30442.299999999996</v>
      </c>
      <c r="F15" s="2420">
        <f>SUM(F16:F20)</f>
        <v>27618</v>
      </c>
      <c r="G15" s="2420">
        <f t="shared" ref="G15:H15" si="3">SUM(G16:G20)</f>
        <v>29080.9</v>
      </c>
      <c r="H15" s="2420">
        <f t="shared" si="3"/>
        <v>27254.7</v>
      </c>
      <c r="I15" s="2131">
        <f t="shared" si="1"/>
        <v>5.296907813744653</v>
      </c>
    </row>
    <row r="16" spans="1:9" s="2131" customFormat="1" ht="15" customHeight="1">
      <c r="A16" s="875" t="s">
        <v>153</v>
      </c>
      <c r="B16" s="1550"/>
      <c r="C16" s="1618">
        <v>14352.7</v>
      </c>
      <c r="D16" s="1618">
        <v>13481.4</v>
      </c>
      <c r="E16" s="1618">
        <v>12498.3</v>
      </c>
      <c r="F16" s="1618">
        <v>11144.9</v>
      </c>
      <c r="G16" s="2421">
        <v>10859.4</v>
      </c>
      <c r="H16" s="2421">
        <v>13478.2</v>
      </c>
      <c r="I16" s="2131">
        <f t="shared" si="1"/>
        <v>-2.5617098403754142</v>
      </c>
    </row>
    <row r="17" spans="1:9" s="2131" customFormat="1" ht="15" customHeight="1">
      <c r="A17" s="875" t="s">
        <v>154</v>
      </c>
      <c r="B17" s="1550"/>
      <c r="C17" s="1618">
        <v>2369.4</v>
      </c>
      <c r="D17" s="1618">
        <v>3230.6</v>
      </c>
      <c r="E17" s="1618">
        <v>2565.8000000000002</v>
      </c>
      <c r="F17" s="1618">
        <v>1955.9</v>
      </c>
      <c r="G17" s="2421">
        <v>1771.4</v>
      </c>
      <c r="H17" s="2421">
        <v>1540.6</v>
      </c>
      <c r="I17" s="2131">
        <f t="shared" si="1"/>
        <v>-9.4329975970141646</v>
      </c>
    </row>
    <row r="18" spans="1:9" s="2131" customFormat="1" ht="15" customHeight="1">
      <c r="A18" s="875" t="s">
        <v>155</v>
      </c>
      <c r="B18" s="1550"/>
      <c r="C18" s="1618">
        <v>8064.7</v>
      </c>
      <c r="D18" s="1618">
        <v>7904.8</v>
      </c>
      <c r="E18" s="1618">
        <v>7114.1</v>
      </c>
      <c r="F18" s="1618">
        <v>6259.3</v>
      </c>
      <c r="G18" s="2421">
        <v>5730</v>
      </c>
      <c r="H18" s="2421">
        <v>4460.3999999999996</v>
      </c>
      <c r="I18" s="2131">
        <f t="shared" si="1"/>
        <v>-8.4562171488824589</v>
      </c>
    </row>
    <row r="19" spans="1:9" s="2131" customFormat="1" ht="15" customHeight="1">
      <c r="A19" s="875" t="s">
        <v>156</v>
      </c>
      <c r="B19" s="1550"/>
      <c r="C19" s="1618">
        <v>6958</v>
      </c>
      <c r="D19" s="1618">
        <v>6888.7</v>
      </c>
      <c r="E19" s="1618">
        <v>7600.6</v>
      </c>
      <c r="F19" s="1618">
        <v>7901.2</v>
      </c>
      <c r="G19" s="2421">
        <v>10253.6</v>
      </c>
      <c r="H19" s="2421">
        <v>7523.7</v>
      </c>
      <c r="I19" s="2131">
        <f t="shared" si="1"/>
        <v>29.772692755530812</v>
      </c>
    </row>
    <row r="20" spans="1:9" s="2131" customFormat="1" ht="15" customHeight="1">
      <c r="A20" s="875" t="s">
        <v>157</v>
      </c>
      <c r="B20" s="1550"/>
      <c r="C20" s="1618">
        <v>1301.5</v>
      </c>
      <c r="D20" s="1618">
        <v>399.8</v>
      </c>
      <c r="E20" s="1618">
        <v>663.5</v>
      </c>
      <c r="F20" s="1618">
        <v>356.7</v>
      </c>
      <c r="G20" s="2421">
        <v>466.5</v>
      </c>
      <c r="H20" s="2421">
        <v>251.8</v>
      </c>
      <c r="I20" s="2131">
        <f t="shared" si="1"/>
        <v>30.78216989066442</v>
      </c>
    </row>
    <row r="21" spans="1:9" s="2131" customFormat="1" ht="15" customHeight="1">
      <c r="A21" s="874" t="s">
        <v>811</v>
      </c>
      <c r="B21" s="1549" t="s">
        <v>285</v>
      </c>
      <c r="C21" s="2420">
        <f t="shared" ref="C21" si="4">SUM(C22:C26)</f>
        <v>40719</v>
      </c>
      <c r="D21" s="2186">
        <f>SUM(D22:D26)</f>
        <v>42114</v>
      </c>
      <c r="E21" s="2186">
        <f>SUM(E22:E26)</f>
        <v>40985.700000000004</v>
      </c>
      <c r="F21" s="2186">
        <f>SUM(F22:F26)</f>
        <v>41960.5</v>
      </c>
      <c r="G21" s="2420">
        <f t="shared" ref="G21:H21" si="5">SUM(G22:G26)</f>
        <v>43941.5</v>
      </c>
      <c r="H21" s="2420">
        <f t="shared" si="5"/>
        <v>37922</v>
      </c>
      <c r="I21" s="2131">
        <f t="shared" si="1"/>
        <v>4.7211067551625945</v>
      </c>
    </row>
    <row r="22" spans="1:9" s="2423" customFormat="1" ht="15" customHeight="1">
      <c r="A22" s="875" t="s">
        <v>287</v>
      </c>
      <c r="B22" s="1550"/>
      <c r="C22" s="2422">
        <v>1416.5</v>
      </c>
      <c r="D22" s="1619">
        <v>794.6</v>
      </c>
      <c r="E22" s="1619">
        <v>401.2</v>
      </c>
      <c r="F22" s="1619">
        <v>435.6</v>
      </c>
      <c r="G22" s="2421">
        <v>612.4</v>
      </c>
      <c r="H22" s="2421">
        <v>393</v>
      </c>
      <c r="I22" s="2131">
        <f t="shared" si="1"/>
        <v>40.587695133149651</v>
      </c>
    </row>
    <row r="23" spans="1:9" s="2423" customFormat="1" ht="15" customHeight="1">
      <c r="A23" s="875" t="s">
        <v>288</v>
      </c>
      <c r="B23" s="1550"/>
      <c r="C23" s="1291">
        <v>2733.9</v>
      </c>
      <c r="D23" s="1619">
        <v>5144.7</v>
      </c>
      <c r="E23" s="1619">
        <v>4497.3999999999996</v>
      </c>
      <c r="F23" s="1619">
        <v>4647.3</v>
      </c>
      <c r="G23" s="2421">
        <v>5101.5</v>
      </c>
      <c r="H23" s="2421">
        <v>5196.1000000000004</v>
      </c>
      <c r="I23" s="2131">
        <f t="shared" si="1"/>
        <v>9.773416822671237</v>
      </c>
    </row>
    <row r="24" spans="1:9" s="2423" customFormat="1" ht="15" customHeight="1">
      <c r="A24" s="875" t="s">
        <v>289</v>
      </c>
      <c r="B24" s="1550"/>
      <c r="C24" s="1291">
        <v>34206.699999999997</v>
      </c>
      <c r="D24" s="1619">
        <v>32349.4</v>
      </c>
      <c r="E24" s="1619">
        <v>28022.400000000001</v>
      </c>
      <c r="F24" s="1619">
        <v>27532.6</v>
      </c>
      <c r="G24" s="2421">
        <v>26948.5</v>
      </c>
      <c r="H24" s="2421">
        <v>19415.8</v>
      </c>
      <c r="I24" s="2131">
        <f t="shared" si="1"/>
        <v>-2.1214850758736929</v>
      </c>
    </row>
    <row r="25" spans="1:9" s="2423" customFormat="1" ht="15" customHeight="1">
      <c r="A25" s="875" t="s">
        <v>290</v>
      </c>
      <c r="B25" s="1550"/>
      <c r="C25" s="1291">
        <v>795.6</v>
      </c>
      <c r="D25" s="1619">
        <v>761.6</v>
      </c>
      <c r="E25" s="1619">
        <v>623.9</v>
      </c>
      <c r="F25" s="1619">
        <v>570.4</v>
      </c>
      <c r="G25" s="2421">
        <v>508.4</v>
      </c>
      <c r="H25" s="2421">
        <v>365.7</v>
      </c>
      <c r="I25" s="2131">
        <f t="shared" si="1"/>
        <v>-10.869565217391312</v>
      </c>
    </row>
    <row r="26" spans="1:9" s="2423" customFormat="1" ht="15" customHeight="1">
      <c r="A26" s="875" t="s">
        <v>823</v>
      </c>
      <c r="B26" s="1550"/>
      <c r="C26" s="1291">
        <v>1566.3</v>
      </c>
      <c r="D26" s="1619">
        <v>3063.7</v>
      </c>
      <c r="E26" s="1619">
        <v>7440.8</v>
      </c>
      <c r="F26" s="1619">
        <v>8774.6</v>
      </c>
      <c r="G26" s="2421">
        <v>10770.7</v>
      </c>
      <c r="H26" s="2421">
        <v>12551.4</v>
      </c>
      <c r="I26" s="2131">
        <f t="shared" si="1"/>
        <v>22.748615321496146</v>
      </c>
    </row>
    <row r="27" spans="1:9" s="2423" customFormat="1" ht="15" customHeight="1">
      <c r="A27" s="876" t="s">
        <v>809</v>
      </c>
      <c r="B27" s="1549" t="s">
        <v>317</v>
      </c>
      <c r="C27" s="2424">
        <v>75442.2</v>
      </c>
      <c r="D27" s="1620">
        <v>93594.2</v>
      </c>
      <c r="E27" s="1620">
        <v>106264.2</v>
      </c>
      <c r="F27" s="2425">
        <v>119592.7</v>
      </c>
      <c r="G27" s="2425">
        <v>127319</v>
      </c>
      <c r="H27" s="2425">
        <v>108482.5</v>
      </c>
      <c r="I27" s="2131">
        <f>(F27/E27*100)-100</f>
        <v>12.54279428067025</v>
      </c>
    </row>
    <row r="28" spans="1:9" s="2131" customFormat="1" ht="3" customHeight="1">
      <c r="A28" s="2426"/>
      <c r="B28" s="2427"/>
      <c r="C28" s="2427"/>
      <c r="D28" s="2427"/>
      <c r="E28" s="2428"/>
      <c r="F28" s="2416"/>
      <c r="G28" s="2416"/>
      <c r="H28" s="2416"/>
    </row>
    <row r="29" spans="1:9" s="2131" customFormat="1" ht="3" customHeight="1">
      <c r="A29" s="2429"/>
      <c r="B29" s="2430"/>
      <c r="C29" s="2430"/>
      <c r="D29" s="2430"/>
      <c r="E29" s="2430"/>
      <c r="F29" s="2430"/>
      <c r="G29" s="2430"/>
      <c r="H29" s="2430"/>
    </row>
    <row r="30" spans="1:9" s="2131" customFormat="1" ht="9.9499999999999993" customHeight="1">
      <c r="A30" s="2429"/>
      <c r="C30" s="2132"/>
    </row>
    <row r="31" spans="1:9" s="2131" customFormat="1" ht="14.25" customHeight="1">
      <c r="A31" s="2913" t="s">
        <v>1545</v>
      </c>
      <c r="B31" s="2913"/>
      <c r="C31" s="2913"/>
      <c r="D31" s="2913"/>
      <c r="E31" s="2913"/>
      <c r="F31" s="2913"/>
      <c r="G31" s="2913"/>
      <c r="H31" s="2913"/>
    </row>
    <row r="32" spans="1:9" s="2131" customFormat="1" ht="5.0999999999999996" customHeight="1"/>
    <row r="33" spans="1:17" s="2131" customFormat="1" ht="14.25" customHeight="1">
      <c r="A33" s="2913" t="s">
        <v>316</v>
      </c>
      <c r="B33" s="2913"/>
      <c r="C33" s="2913"/>
      <c r="D33" s="2913"/>
      <c r="E33" s="2913"/>
      <c r="F33" s="2456"/>
    </row>
    <row r="34" spans="1:17" s="2131" customFormat="1" ht="3" customHeight="1">
      <c r="A34" s="2429"/>
      <c r="B34" s="2430"/>
      <c r="C34" s="2132"/>
    </row>
    <row r="35" spans="1:17" s="2418" customFormat="1" ht="15" customHeight="1"/>
    <row r="36" spans="1:17" s="2418" customFormat="1" ht="15" customHeight="1">
      <c r="A36" s="2913" t="s">
        <v>225</v>
      </c>
      <c r="B36" s="2913"/>
      <c r="C36" s="2913"/>
      <c r="D36" s="2913"/>
      <c r="E36" s="2431"/>
      <c r="F36" s="2431"/>
      <c r="G36" s="2431"/>
      <c r="H36" s="2431"/>
    </row>
    <row r="37" spans="1:17" s="2131" customFormat="1" ht="15" customHeight="1">
      <c r="A37" s="2432"/>
      <c r="B37" s="2433"/>
      <c r="C37" s="2433"/>
    </row>
    <row r="38" spans="1:17" s="2131" customFormat="1" ht="15" customHeight="1">
      <c r="A38" s="2432"/>
      <c r="B38" s="2433"/>
      <c r="C38" s="2433"/>
    </row>
    <row r="39" spans="1:17" s="2131" customFormat="1" ht="15" customHeight="1">
      <c r="A39" s="2432"/>
      <c r="B39" s="2433"/>
      <c r="C39" s="2433"/>
    </row>
    <row r="40" spans="1:17" s="2131" customFormat="1" ht="15" customHeight="1">
      <c r="A40" s="2432"/>
      <c r="B40" s="2433"/>
      <c r="C40" s="2433"/>
    </row>
    <row r="41" spans="1:17" s="2131" customFormat="1" ht="15" customHeight="1">
      <c r="A41" s="2432"/>
      <c r="B41" s="2433"/>
      <c r="C41" s="2433"/>
    </row>
    <row r="42" spans="1:17" s="2131" customFormat="1" ht="15" customHeight="1">
      <c r="A42" s="2432"/>
      <c r="B42" s="2433"/>
      <c r="C42" s="2433"/>
    </row>
    <row r="43" spans="1:17" s="2131" customFormat="1" ht="15" customHeight="1">
      <c r="A43" s="2432"/>
      <c r="B43" s="2433"/>
      <c r="C43" s="2433"/>
      <c r="I43" s="874" t="s">
        <v>152</v>
      </c>
      <c r="J43" s="2421">
        <f>I12</f>
        <v>-10.067929443690645</v>
      </c>
    </row>
    <row r="44" spans="1:17" s="2131" customFormat="1" ht="15" customHeight="1">
      <c r="A44" s="2432"/>
      <c r="B44" s="2433"/>
      <c r="C44" s="2433"/>
      <c r="I44" s="874" t="s">
        <v>812</v>
      </c>
      <c r="J44" s="2421">
        <f>I13</f>
        <v>-7.7249262536873147</v>
      </c>
    </row>
    <row r="45" spans="1:17" s="2131" customFormat="1" ht="12.75" customHeight="1">
      <c r="A45" s="1222"/>
      <c r="B45" s="2434"/>
      <c r="C45" s="1715"/>
      <c r="D45" s="2435"/>
      <c r="E45" s="2435"/>
      <c r="F45" s="2435"/>
      <c r="G45" s="2435"/>
      <c r="H45" s="2435"/>
      <c r="I45" s="874" t="s">
        <v>813</v>
      </c>
      <c r="J45" s="2421">
        <f>I14</f>
        <v>5.4585343059218445</v>
      </c>
      <c r="K45" s="2181"/>
      <c r="L45" s="2181"/>
      <c r="M45" s="2181"/>
      <c r="Q45" s="2181"/>
    </row>
    <row r="46" spans="1:17" s="2181" customFormat="1" ht="12.75" customHeight="1">
      <c r="A46" s="2436"/>
      <c r="B46" s="2437"/>
      <c r="C46" s="2438"/>
      <c r="I46" s="874" t="s">
        <v>153</v>
      </c>
      <c r="J46" s="2421">
        <f>I16</f>
        <v>-2.5617098403754142</v>
      </c>
      <c r="K46" s="2131"/>
      <c r="L46" s="2131"/>
      <c r="M46" s="2131"/>
      <c r="N46" s="2131"/>
      <c r="O46" s="2131"/>
      <c r="P46" s="2131"/>
    </row>
    <row r="47" spans="1:17" s="2181" customFormat="1" ht="12.75" customHeight="1">
      <c r="A47" s="2436"/>
      <c r="B47" s="2437"/>
      <c r="C47" s="2438"/>
      <c r="I47" s="874" t="s">
        <v>154</v>
      </c>
      <c r="J47" s="2421">
        <f>I17</f>
        <v>-9.4329975970141646</v>
      </c>
      <c r="K47" s="2131"/>
      <c r="L47" s="2131"/>
      <c r="M47" s="2131"/>
      <c r="N47" s="2131"/>
      <c r="O47" s="2131"/>
      <c r="P47" s="2131"/>
      <c r="Q47" s="2131"/>
    </row>
    <row r="48" spans="1:17" s="2131" customFormat="1" ht="12.75" customHeight="1">
      <c r="A48" s="2439"/>
      <c r="B48" s="2440"/>
      <c r="C48" s="1715"/>
      <c r="D48" s="2435"/>
      <c r="E48" s="2435"/>
      <c r="F48" s="2435"/>
      <c r="G48" s="2435"/>
      <c r="H48" s="2435"/>
      <c r="I48" s="874" t="s">
        <v>155</v>
      </c>
      <c r="J48" s="2421">
        <f>I18</f>
        <v>-8.4562171488824589</v>
      </c>
    </row>
    <row r="49" spans="1:17" s="2131" customFormat="1" ht="12.75" customHeight="1">
      <c r="A49" s="2439"/>
      <c r="B49" s="2440"/>
      <c r="C49" s="1715"/>
      <c r="D49" s="2435"/>
      <c r="E49" s="2435"/>
      <c r="F49" s="2435"/>
      <c r="G49" s="2435"/>
      <c r="H49" s="2435"/>
      <c r="I49" s="874" t="s">
        <v>156</v>
      </c>
      <c r="J49" s="2421">
        <f>I19</f>
        <v>29.772692755530812</v>
      </c>
    </row>
    <row r="50" spans="1:17" s="2131" customFormat="1" ht="12.75" customHeight="1">
      <c r="A50" s="2441"/>
      <c r="B50" s="1715"/>
      <c r="C50" s="2132"/>
      <c r="I50" s="874" t="s">
        <v>815</v>
      </c>
      <c r="J50" s="2421">
        <f>I20</f>
        <v>30.78216989066442</v>
      </c>
    </row>
    <row r="51" spans="1:17" s="2131" customFormat="1" ht="12.75" customHeight="1">
      <c r="A51" s="2441"/>
      <c r="B51" s="1715"/>
      <c r="C51" s="2132"/>
      <c r="I51" s="874" t="s">
        <v>814</v>
      </c>
      <c r="J51" s="2421">
        <f t="shared" ref="J51:J54" si="6">I22</f>
        <v>40.587695133149651</v>
      </c>
    </row>
    <row r="52" spans="1:17" s="2131" customFormat="1" ht="12.75" customHeight="1">
      <c r="A52" s="2442"/>
      <c r="B52" s="1471"/>
      <c r="C52" s="2132"/>
      <c r="I52" s="874" t="s">
        <v>288</v>
      </c>
      <c r="J52" s="2421">
        <f t="shared" si="6"/>
        <v>9.773416822671237</v>
      </c>
      <c r="Q52" s="2423"/>
    </row>
    <row r="53" spans="1:17" s="2423" customFormat="1" ht="12.75" customHeight="1">
      <c r="A53" s="2429"/>
      <c r="B53" s="2443"/>
      <c r="C53" s="2444"/>
      <c r="I53" s="874" t="s">
        <v>816</v>
      </c>
      <c r="J53" s="2421">
        <f t="shared" si="6"/>
        <v>-2.1214850758736929</v>
      </c>
      <c r="N53" s="2131"/>
      <c r="O53" s="2131"/>
      <c r="P53" s="2131"/>
      <c r="Q53" s="2131"/>
    </row>
    <row r="54" spans="1:17" s="2131" customFormat="1" ht="12.75" customHeight="1">
      <c r="A54" s="2445"/>
      <c r="B54" s="2446"/>
      <c r="C54" s="2132"/>
      <c r="I54" s="874" t="s">
        <v>817</v>
      </c>
      <c r="J54" s="2421">
        <f t="shared" si="6"/>
        <v>-10.869565217391312</v>
      </c>
    </row>
    <row r="55" spans="1:17" s="2131" customFormat="1" ht="12.75" customHeight="1">
      <c r="A55" s="2445"/>
      <c r="B55" s="2446"/>
      <c r="C55" s="2132"/>
      <c r="I55" s="874" t="s">
        <v>818</v>
      </c>
      <c r="J55" s="2421">
        <f>I27</f>
        <v>12.54279428067025</v>
      </c>
      <c r="K55" s="2423"/>
      <c r="L55" s="2423"/>
      <c r="M55" s="2423"/>
      <c r="Q55" s="2423"/>
    </row>
    <row r="56" spans="1:17" s="2423" customFormat="1" ht="12.75" customHeight="1">
      <c r="A56" s="2447"/>
      <c r="B56" s="2443"/>
      <c r="C56" s="2444"/>
      <c r="N56" s="2131"/>
      <c r="O56" s="2131"/>
      <c r="P56" s="2131"/>
      <c r="Q56" s="2131"/>
    </row>
    <row r="57" spans="1:17" s="2423" customFormat="1" ht="12.75" customHeight="1">
      <c r="A57" s="2447"/>
      <c r="B57" s="2443"/>
      <c r="C57" s="2444"/>
      <c r="N57" s="2131"/>
      <c r="O57" s="2131"/>
      <c r="P57" s="2131"/>
      <c r="Q57" s="2131"/>
    </row>
    <row r="58" spans="1:17" s="2131" customFormat="1" ht="12.75" customHeight="1">
      <c r="A58" s="2445"/>
      <c r="B58" s="2448"/>
      <c r="C58" s="2132"/>
      <c r="I58" s="2423"/>
      <c r="J58" s="2423"/>
      <c r="K58" s="2423"/>
      <c r="L58" s="2423"/>
      <c r="M58" s="2423"/>
      <c r="N58" s="2423"/>
      <c r="O58" s="2423"/>
      <c r="P58" s="2423"/>
      <c r="Q58" s="2423"/>
    </row>
    <row r="59" spans="1:17" s="2423" customFormat="1" ht="12.75" customHeight="1">
      <c r="A59" s="2449"/>
      <c r="B59" s="2450"/>
      <c r="C59" s="2444"/>
    </row>
    <row r="60" spans="1:17" s="2423" customFormat="1" ht="12.75" customHeight="1">
      <c r="A60" s="2449"/>
      <c r="B60" s="2450"/>
      <c r="C60" s="2444"/>
    </row>
    <row r="61" spans="1:17" s="2423" customFormat="1" ht="12.75" customHeight="1">
      <c r="A61" s="2451"/>
      <c r="B61" s="2444"/>
      <c r="C61" s="2444"/>
    </row>
    <row r="62" spans="1:17" s="2423" customFormat="1" ht="12.75" customHeight="1">
      <c r="A62" s="2451"/>
      <c r="B62" s="2443"/>
      <c r="C62" s="2444"/>
    </row>
    <row r="63" spans="1:17" s="2423" customFormat="1" ht="12.75" customHeight="1">
      <c r="A63" s="2452"/>
      <c r="B63" s="2443"/>
      <c r="C63" s="2444"/>
      <c r="I63" s="2401"/>
      <c r="J63" s="853"/>
    </row>
    <row r="64" spans="1:17" s="2423" customFormat="1" ht="12.75" customHeight="1">
      <c r="A64" s="2453"/>
      <c r="B64" s="2443"/>
      <c r="C64" s="2444"/>
      <c r="I64" s="2401"/>
      <c r="J64" s="853"/>
      <c r="K64" s="853"/>
      <c r="L64" s="853"/>
      <c r="M64" s="853"/>
      <c r="N64" s="853"/>
      <c r="O64" s="853"/>
      <c r="P64" s="853"/>
    </row>
    <row r="65" spans="1:17" s="2423" customFormat="1" ht="12.75" customHeight="1">
      <c r="A65" s="2451"/>
      <c r="B65" s="2443"/>
      <c r="C65" s="2444"/>
      <c r="I65" s="854"/>
      <c r="J65" s="854"/>
      <c r="K65" s="853"/>
      <c r="L65" s="853"/>
      <c r="M65" s="853"/>
      <c r="N65" s="853"/>
      <c r="O65" s="853"/>
      <c r="P65" s="853"/>
    </row>
    <row r="66" spans="1:17" s="2423" customFormat="1" ht="12.75" customHeight="1">
      <c r="A66" s="2451"/>
      <c r="B66" s="2443"/>
      <c r="C66" s="2444"/>
      <c r="I66" s="854"/>
      <c r="J66" s="854"/>
      <c r="K66" s="854"/>
      <c r="L66" s="854"/>
      <c r="M66" s="854"/>
      <c r="N66" s="854"/>
      <c r="O66" s="854"/>
      <c r="P66" s="854"/>
      <c r="Q66" s="853"/>
    </row>
    <row r="67" spans="1:17" s="853" customFormat="1" ht="12.75" customHeight="1">
      <c r="A67" s="2445"/>
      <c r="B67" s="2454"/>
      <c r="C67" s="1471"/>
      <c r="D67" s="2401"/>
      <c r="E67" s="2401"/>
      <c r="F67" s="2401"/>
      <c r="G67" s="2401"/>
      <c r="H67" s="2401"/>
      <c r="I67" s="2131"/>
      <c r="J67" s="2131"/>
      <c r="K67" s="854"/>
      <c r="L67" s="854"/>
      <c r="M67" s="854"/>
      <c r="N67" s="854"/>
      <c r="O67" s="854"/>
      <c r="P67" s="854"/>
    </row>
    <row r="68" spans="1:17" s="853" customFormat="1" ht="12.75" customHeight="1">
      <c r="A68" s="2445"/>
      <c r="B68" s="2454"/>
      <c r="C68" s="1471"/>
      <c r="D68" s="2401"/>
      <c r="E68" s="2401"/>
      <c r="F68" s="2401"/>
      <c r="G68" s="2401"/>
      <c r="H68" s="2401"/>
      <c r="I68" s="2131"/>
      <c r="J68" s="2131"/>
      <c r="K68" s="2131"/>
      <c r="L68" s="2131"/>
      <c r="M68" s="2131"/>
      <c r="N68" s="2131"/>
      <c r="O68" s="2131"/>
      <c r="P68" s="2131"/>
      <c r="Q68" s="854"/>
    </row>
    <row r="69" spans="1:17" s="854" customFormat="1" ht="12.75" customHeight="1">
      <c r="A69" s="842"/>
      <c r="B69" s="880"/>
      <c r="C69" s="881"/>
      <c r="I69" s="2131"/>
      <c r="J69" s="2131"/>
      <c r="K69" s="2131"/>
      <c r="L69" s="2131"/>
      <c r="M69" s="2131"/>
      <c r="N69" s="2131"/>
      <c r="O69" s="2131"/>
      <c r="P69" s="2131"/>
    </row>
    <row r="70" spans="1:17" s="854" customFormat="1" ht="12.75" customHeight="1">
      <c r="A70" s="843"/>
      <c r="B70" s="878"/>
      <c r="C70" s="881"/>
      <c r="I70" s="2131"/>
      <c r="J70" s="2131"/>
      <c r="K70" s="2131"/>
      <c r="L70" s="2131"/>
      <c r="M70" s="2131"/>
      <c r="N70" s="2131"/>
      <c r="O70" s="2131"/>
      <c r="P70" s="2131"/>
      <c r="Q70" s="2131"/>
    </row>
    <row r="71" spans="1:17" s="2131" customFormat="1" ht="12.75" customHeight="1">
      <c r="A71" s="2429"/>
      <c r="B71" s="2430"/>
      <c r="C71" s="2132"/>
    </row>
    <row r="72" spans="1:17" s="2131" customFormat="1" ht="12.75" customHeight="1">
      <c r="A72" s="2429"/>
      <c r="B72" s="2430"/>
      <c r="C72" s="2132"/>
    </row>
    <row r="73" spans="1:17" s="2131" customFormat="1" ht="12.75" customHeight="1">
      <c r="A73" s="2429"/>
      <c r="B73" s="2430"/>
      <c r="C73" s="2132"/>
      <c r="I73" s="1662"/>
      <c r="J73" s="1662"/>
    </row>
    <row r="74" spans="1:17" s="2131" customFormat="1" ht="12.75" customHeight="1">
      <c r="A74" s="2445"/>
      <c r="B74" s="2454"/>
      <c r="C74" s="2132"/>
      <c r="I74" s="1662"/>
      <c r="J74" s="1662"/>
      <c r="K74" s="1662"/>
      <c r="L74" s="1662"/>
      <c r="M74" s="1662"/>
      <c r="N74" s="1662"/>
      <c r="O74" s="1662"/>
      <c r="P74" s="1662"/>
    </row>
    <row r="75" spans="1:17" s="2131" customFormat="1" ht="12.75" customHeight="1">
      <c r="A75" s="2429"/>
      <c r="B75" s="2430"/>
      <c r="C75" s="2132"/>
      <c r="I75" s="1662"/>
      <c r="J75" s="1662"/>
      <c r="K75" s="1662"/>
      <c r="L75" s="1662"/>
      <c r="M75" s="1662"/>
      <c r="N75" s="1662"/>
      <c r="O75" s="1662"/>
      <c r="P75" s="1662"/>
    </row>
    <row r="76" spans="1:17" s="2131" customFormat="1" ht="12.75" customHeight="1">
      <c r="A76" s="2429"/>
      <c r="B76" s="2430"/>
      <c r="C76" s="2132"/>
      <c r="I76" s="1662"/>
      <c r="J76" s="1662"/>
      <c r="K76" s="1662"/>
      <c r="L76" s="1662"/>
      <c r="M76" s="1662"/>
      <c r="N76" s="1662"/>
      <c r="O76" s="1662"/>
      <c r="P76" s="1662"/>
      <c r="Q76" s="1662"/>
    </row>
    <row r="77" spans="1:17" ht="12.75" customHeight="1"/>
    <row r="78" spans="1:17" ht="12.75" customHeight="1"/>
  </sheetData>
  <mergeCells count="3">
    <mergeCell ref="A31:H31"/>
    <mergeCell ref="A36:D36"/>
    <mergeCell ref="A33:E33"/>
  </mergeCells>
  <printOptions horizontalCentered="1"/>
  <pageMargins left="0.59055118110236227" right="0.59055118110236227" top="0.59055118110236227" bottom="0.59055118110236227" header="0.59055118110236227" footer="0.59055118110236227"/>
  <pageSetup firstPageNumber="40"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U60"/>
  <sheetViews>
    <sheetView showGridLines="0" view="pageBreakPreview" zoomScaleNormal="100" zoomScaleSheetLayoutView="100" workbookViewId="0">
      <selection activeCell="G49" sqref="G49"/>
    </sheetView>
  </sheetViews>
  <sheetFormatPr baseColWidth="10" defaultColWidth="11.42578125" defaultRowHeight="16.5" customHeight="1"/>
  <cols>
    <col min="1" max="1" width="21.7109375" style="2192" customWidth="1"/>
    <col min="2" max="6" width="14.7109375" style="1662" customWidth="1"/>
    <col min="7" max="7" width="8.7109375" style="1662" customWidth="1"/>
    <col min="8" max="14" width="0" style="1662" hidden="1" customWidth="1"/>
    <col min="15" max="15" width="16" style="1662" customWidth="1"/>
    <col min="16" max="16384" width="11.42578125" style="1662"/>
  </cols>
  <sheetData>
    <row r="1" spans="1:16" s="1847" customFormat="1" ht="30" customHeight="1">
      <c r="B1" s="2179"/>
      <c r="C1" s="2128"/>
      <c r="D1" s="2304"/>
      <c r="E1" s="2311"/>
      <c r="F1" s="2539" t="s">
        <v>1457</v>
      </c>
      <c r="G1" s="2086"/>
      <c r="H1" s="2086"/>
      <c r="I1" s="2086"/>
      <c r="J1" s="2086"/>
      <c r="K1" s="1848"/>
      <c r="L1" s="2086"/>
      <c r="M1" s="2086"/>
      <c r="N1" s="2086"/>
    </row>
    <row r="2" spans="1:16" s="1847" customFormat="1" ht="5.0999999999999996" customHeight="1">
      <c r="A2" s="1849"/>
      <c r="B2" s="2129"/>
      <c r="C2" s="2129"/>
      <c r="D2" s="2129"/>
      <c r="E2" s="2129"/>
      <c r="F2" s="2129"/>
      <c r="G2" s="2086"/>
      <c r="H2" s="2086"/>
      <c r="I2" s="2086"/>
      <c r="J2" s="2086"/>
      <c r="K2" s="1848"/>
      <c r="L2" s="2086"/>
      <c r="M2" s="2086"/>
      <c r="N2" s="2086"/>
    </row>
    <row r="3" spans="1:16" s="1847" customFormat="1" ht="5.0999999999999996" customHeight="1">
      <c r="A3" s="1850"/>
      <c r="B3" s="1848"/>
      <c r="C3" s="1848"/>
      <c r="D3" s="1848"/>
      <c r="E3" s="1848"/>
      <c r="F3" s="1848"/>
      <c r="G3" s="2086"/>
      <c r="H3" s="2086"/>
      <c r="I3" s="2086"/>
      <c r="J3" s="2086"/>
      <c r="K3" s="1848"/>
      <c r="L3" s="2086"/>
      <c r="M3" s="2086"/>
      <c r="N3" s="2086"/>
    </row>
    <row r="4" spans="1:16" s="2180" customFormat="1" ht="14.25" customHeight="1">
      <c r="A4" s="2350" t="s">
        <v>1244</v>
      </c>
      <c r="B4" s="1131"/>
    </row>
    <row r="5" spans="1:16" ht="14.25" customHeight="1">
      <c r="A5" s="883"/>
      <c r="B5" s="2181"/>
    </row>
    <row r="6" spans="1:16" ht="14.25" customHeight="1">
      <c r="A6" s="883"/>
      <c r="D6" s="1775"/>
      <c r="E6" s="1775"/>
      <c r="F6" s="1775" t="s">
        <v>932</v>
      </c>
      <c r="O6" s="2182">
        <v>2019</v>
      </c>
    </row>
    <row r="7" spans="1:16" ht="4.5" customHeight="1">
      <c r="A7" s="887"/>
      <c r="B7" s="882"/>
      <c r="C7" s="882"/>
      <c r="D7" s="882"/>
      <c r="E7" s="882"/>
      <c r="F7" s="882"/>
    </row>
    <row r="8" spans="1:16" ht="4.5" customHeight="1">
      <c r="A8" s="888"/>
      <c r="B8" s="889"/>
      <c r="C8" s="889"/>
      <c r="D8" s="889"/>
      <c r="E8" s="889"/>
      <c r="F8" s="889"/>
    </row>
    <row r="9" spans="1:16" ht="16.5" customHeight="1">
      <c r="A9" s="890" t="s">
        <v>1142</v>
      </c>
      <c r="B9" s="2182">
        <v>2015</v>
      </c>
      <c r="C9" s="2182">
        <v>2016</v>
      </c>
      <c r="D9" s="2182">
        <v>2017</v>
      </c>
      <c r="E9" s="2182">
        <v>2018</v>
      </c>
      <c r="F9" s="2182">
        <v>2019</v>
      </c>
      <c r="O9" s="2183" t="s">
        <v>1133</v>
      </c>
    </row>
    <row r="10" spans="1:16" ht="5.0999999999999996" customHeight="1">
      <c r="A10" s="891"/>
      <c r="B10" s="892"/>
      <c r="C10" s="892"/>
      <c r="D10" s="892"/>
      <c r="E10" s="892"/>
      <c r="F10" s="892"/>
    </row>
    <row r="11" spans="1:16" ht="5.0999999999999996" customHeight="1">
      <c r="A11" s="885"/>
      <c r="B11" s="886"/>
      <c r="C11" s="886"/>
    </row>
    <row r="12" spans="1:16" ht="16.5" customHeight="1">
      <c r="A12" s="2184" t="s">
        <v>429</v>
      </c>
      <c r="B12" s="2185">
        <f>SUM(B13:B28)</f>
        <v>271251.8</v>
      </c>
      <c r="C12" s="2185">
        <f>SUM(C13:C28)</f>
        <v>273510.90000000002</v>
      </c>
      <c r="D12" s="2185">
        <f>SUM(D13:D28)</f>
        <v>274063.5</v>
      </c>
      <c r="E12" s="2185">
        <f>SUM(E13:E28)</f>
        <v>270226.89999999997</v>
      </c>
      <c r="F12" s="2185">
        <f>SUM(F13:F28)</f>
        <v>272992</v>
      </c>
      <c r="G12" s="2186"/>
      <c r="H12" s="2186">
        <f t="shared" ref="H12:N12" si="0">SUM(H13:H28)</f>
        <v>0</v>
      </c>
      <c r="I12" s="2186">
        <f t="shared" si="0"/>
        <v>0</v>
      </c>
      <c r="J12" s="2186">
        <f t="shared" si="0"/>
        <v>0</v>
      </c>
      <c r="K12" s="2186">
        <f t="shared" si="0"/>
        <v>0</v>
      </c>
      <c r="L12" s="2186">
        <f t="shared" si="0"/>
        <v>0</v>
      </c>
      <c r="M12" s="2186">
        <f t="shared" si="0"/>
        <v>0</v>
      </c>
      <c r="N12" s="2186">
        <f t="shared" si="0"/>
        <v>0</v>
      </c>
      <c r="O12" s="2187">
        <v>8630468</v>
      </c>
      <c r="P12" s="2188">
        <f>F12*1000/O12</f>
        <v>31.631193117221454</v>
      </c>
    </row>
    <row r="13" spans="1:16" ht="16.5" customHeight="1">
      <c r="A13" s="2189" t="s">
        <v>403</v>
      </c>
      <c r="B13" s="1609">
        <v>12138.6</v>
      </c>
      <c r="C13" s="1609">
        <v>12105.2</v>
      </c>
      <c r="D13" s="1609">
        <v>12105.2</v>
      </c>
      <c r="E13" s="1272">
        <v>11068.1</v>
      </c>
      <c r="F13" s="1272">
        <v>12106.8</v>
      </c>
      <c r="G13" s="1609"/>
      <c r="O13" s="2190">
        <v>383922</v>
      </c>
      <c r="P13" s="2188">
        <f t="shared" ref="P13:P28" si="1">F13*1000/O13</f>
        <v>31.534530451497961</v>
      </c>
    </row>
    <row r="14" spans="1:16" ht="16.5" customHeight="1">
      <c r="A14" s="2189" t="s">
        <v>773</v>
      </c>
      <c r="B14" s="1609">
        <v>9000</v>
      </c>
      <c r="C14" s="1609">
        <v>9042.7000000000007</v>
      </c>
      <c r="D14" s="1609">
        <v>9042.7000000000007</v>
      </c>
      <c r="E14" s="2739">
        <v>9042.7000000000007</v>
      </c>
      <c r="F14" s="2739">
        <v>9042.7000000000007</v>
      </c>
      <c r="G14" s="1609"/>
      <c r="O14" s="2190">
        <v>354453</v>
      </c>
      <c r="P14" s="2188">
        <f t="shared" si="1"/>
        <v>25.511703949465797</v>
      </c>
    </row>
    <row r="15" spans="1:16" ht="16.5" customHeight="1">
      <c r="A15" s="2189" t="s">
        <v>430</v>
      </c>
      <c r="B15" s="1609">
        <v>27497.599999999999</v>
      </c>
      <c r="C15" s="1609">
        <v>27447.599999999999</v>
      </c>
      <c r="D15" s="1609">
        <v>27437.599999999999</v>
      </c>
      <c r="E15" s="2739">
        <v>25587.599999999999</v>
      </c>
      <c r="F15" s="2739">
        <v>25587.599999999999</v>
      </c>
      <c r="G15" s="1609"/>
      <c r="O15" s="2190">
        <v>2132394</v>
      </c>
      <c r="P15" s="2188">
        <f t="shared" si="1"/>
        <v>11.999471017082209</v>
      </c>
    </row>
    <row r="16" spans="1:16" ht="16.5" customHeight="1">
      <c r="A16" s="2189" t="s">
        <v>774</v>
      </c>
      <c r="B16" s="1609">
        <v>10003.9</v>
      </c>
      <c r="C16" s="1609">
        <v>10003.9</v>
      </c>
      <c r="D16" s="1609">
        <v>10003.9</v>
      </c>
      <c r="E16" s="2739">
        <v>10003.9</v>
      </c>
      <c r="F16" s="2739">
        <v>10003.9</v>
      </c>
      <c r="G16" s="1609"/>
      <c r="O16" s="2190">
        <v>278185</v>
      </c>
      <c r="P16" s="2188">
        <f t="shared" si="1"/>
        <v>35.961320703848159</v>
      </c>
    </row>
    <row r="17" spans="1:16" ht="16.5" customHeight="1">
      <c r="A17" s="2189" t="s">
        <v>431</v>
      </c>
      <c r="B17" s="1609">
        <v>19336.5</v>
      </c>
      <c r="C17" s="1609">
        <v>19336.5</v>
      </c>
      <c r="D17" s="1609">
        <v>20038.2</v>
      </c>
      <c r="E17" s="2739">
        <v>20038.2</v>
      </c>
      <c r="F17" s="2739">
        <v>20038.2</v>
      </c>
      <c r="G17" s="1609"/>
      <c r="O17" s="2190">
        <v>598272</v>
      </c>
      <c r="P17" s="2188">
        <f t="shared" si="1"/>
        <v>33.493461168164316</v>
      </c>
    </row>
    <row r="18" spans="1:16" ht="16.5" customHeight="1">
      <c r="A18" s="2189" t="s">
        <v>432</v>
      </c>
      <c r="B18" s="1609">
        <v>30046.7</v>
      </c>
      <c r="C18" s="1609">
        <v>30046.7</v>
      </c>
      <c r="D18" s="1609">
        <v>30046.7</v>
      </c>
      <c r="E18" s="2739">
        <v>29394.9</v>
      </c>
      <c r="F18" s="2739">
        <v>29396.5</v>
      </c>
      <c r="G18" s="1609"/>
      <c r="O18" s="2190">
        <v>606492</v>
      </c>
      <c r="P18" s="2188">
        <f t="shared" si="1"/>
        <v>48.469724250278652</v>
      </c>
    </row>
    <row r="19" spans="1:16" ht="16.5" customHeight="1">
      <c r="A19" s="2189" t="s">
        <v>397</v>
      </c>
      <c r="B19" s="1609">
        <v>9524.6</v>
      </c>
      <c r="C19" s="1609">
        <v>9637.7999999999993</v>
      </c>
      <c r="D19" s="1609">
        <v>9634.7999999999993</v>
      </c>
      <c r="E19" s="2739">
        <v>9636</v>
      </c>
      <c r="F19" s="2739">
        <v>9636</v>
      </c>
      <c r="G19" s="1609"/>
      <c r="O19" s="2190">
        <v>334945</v>
      </c>
      <c r="P19" s="2188">
        <f t="shared" si="1"/>
        <v>28.768902357103403</v>
      </c>
    </row>
    <row r="20" spans="1:16" ht="16.5" customHeight="1">
      <c r="A20" s="2189" t="s">
        <v>158</v>
      </c>
      <c r="B20" s="1609">
        <v>11790.1</v>
      </c>
      <c r="C20" s="1609">
        <v>13346.3</v>
      </c>
      <c r="D20" s="1609">
        <v>13344.8</v>
      </c>
      <c r="E20" s="2739">
        <v>12870</v>
      </c>
      <c r="F20" s="2739">
        <v>13305.8</v>
      </c>
      <c r="G20" s="1609"/>
      <c r="O20" s="2190">
        <v>338193</v>
      </c>
      <c r="P20" s="2188">
        <f t="shared" si="1"/>
        <v>39.343806642952394</v>
      </c>
    </row>
    <row r="21" spans="1:16" ht="16.5" customHeight="1">
      <c r="A21" s="2189" t="s">
        <v>280</v>
      </c>
      <c r="B21" s="1609">
        <v>22623.7</v>
      </c>
      <c r="C21" s="1609">
        <v>23049.7</v>
      </c>
      <c r="D21" s="1609">
        <v>23058.799999999999</v>
      </c>
      <c r="E21" s="2739">
        <v>23058.799999999999</v>
      </c>
      <c r="F21" s="2739">
        <v>23058.799999999999</v>
      </c>
      <c r="G21" s="1609"/>
      <c r="O21" s="2190">
        <v>321351</v>
      </c>
      <c r="P21" s="2188">
        <f t="shared" si="1"/>
        <v>71.755805956726448</v>
      </c>
    </row>
    <row r="22" spans="1:16" ht="16.5" customHeight="1">
      <c r="A22" s="2189" t="s">
        <v>439</v>
      </c>
      <c r="B22" s="1609">
        <v>22662.3</v>
      </c>
      <c r="C22" s="1609">
        <v>22732.2</v>
      </c>
      <c r="D22" s="1609">
        <v>22132.799999999999</v>
      </c>
      <c r="E22" s="2739">
        <v>22088.6</v>
      </c>
      <c r="F22" s="2739">
        <v>23175.9</v>
      </c>
      <c r="G22" s="1609"/>
      <c r="O22" s="2190">
        <v>602011</v>
      </c>
      <c r="P22" s="2188">
        <f t="shared" si="1"/>
        <v>38.497469315344738</v>
      </c>
    </row>
    <row r="23" spans="1:16" ht="16.5" customHeight="1">
      <c r="A23" s="2189" t="s">
        <v>434</v>
      </c>
      <c r="B23" s="1609">
        <v>11123</v>
      </c>
      <c r="C23" s="1609">
        <v>11125</v>
      </c>
      <c r="D23" s="1609">
        <v>11125</v>
      </c>
      <c r="E23" s="2739">
        <v>11123.8</v>
      </c>
      <c r="F23" s="2739">
        <v>11123.8</v>
      </c>
      <c r="G23" s="1609"/>
      <c r="O23" s="2190">
        <v>360044</v>
      </c>
      <c r="P23" s="2188">
        <f t="shared" si="1"/>
        <v>30.895668307206897</v>
      </c>
    </row>
    <row r="24" spans="1:16" ht="16.5" customHeight="1">
      <c r="A24" s="2189" t="s">
        <v>435</v>
      </c>
      <c r="B24" s="1609">
        <v>27877.200000000001</v>
      </c>
      <c r="C24" s="1609">
        <v>27877.200000000001</v>
      </c>
      <c r="D24" s="1609">
        <v>27877.200000000001</v>
      </c>
      <c r="E24" s="2739">
        <v>27877.200000000001</v>
      </c>
      <c r="F24" s="2739">
        <v>27877.200000000001</v>
      </c>
      <c r="G24" s="1609"/>
      <c r="O24" s="2190">
        <v>685152</v>
      </c>
      <c r="P24" s="2188">
        <f t="shared" si="1"/>
        <v>40.687613843351549</v>
      </c>
    </row>
    <row r="25" spans="1:16" ht="16.5" customHeight="1">
      <c r="A25" s="2189" t="s">
        <v>398</v>
      </c>
      <c r="B25" s="1609">
        <v>15211.2</v>
      </c>
      <c r="C25" s="1609">
        <v>15213.1</v>
      </c>
      <c r="D25" s="1609">
        <v>15229.8</v>
      </c>
      <c r="E25" s="2739">
        <v>15237.9</v>
      </c>
      <c r="F25" s="2739">
        <v>15238.2</v>
      </c>
      <c r="G25" s="1609"/>
      <c r="O25" s="2190">
        <v>502619</v>
      </c>
      <c r="P25" s="2188">
        <f t="shared" si="1"/>
        <v>30.317596429900181</v>
      </c>
    </row>
    <row r="26" spans="1:16" ht="16.5" customHeight="1">
      <c r="A26" s="2189" t="s">
        <v>404</v>
      </c>
      <c r="B26" s="1609">
        <v>29256.3</v>
      </c>
      <c r="C26" s="1609">
        <v>29397.4</v>
      </c>
      <c r="D26" s="1609">
        <v>29669.5</v>
      </c>
      <c r="E26" s="2739">
        <v>29877.4</v>
      </c>
      <c r="F26" s="2739">
        <v>30078.799999999999</v>
      </c>
      <c r="G26" s="1609"/>
      <c r="O26" s="2190">
        <v>742007</v>
      </c>
      <c r="P26" s="2188">
        <f t="shared" si="1"/>
        <v>40.53708388195799</v>
      </c>
    </row>
    <row r="27" spans="1:16" ht="16.5" customHeight="1">
      <c r="A27" s="2189" t="s">
        <v>415</v>
      </c>
      <c r="B27" s="1609">
        <v>10011.6</v>
      </c>
      <c r="C27" s="1609">
        <v>10001.1</v>
      </c>
      <c r="D27" s="1609">
        <v>10017</v>
      </c>
      <c r="E27" s="2739">
        <v>10022.299999999999</v>
      </c>
      <c r="F27" s="2739">
        <v>10022.299999999999</v>
      </c>
      <c r="G27" s="1609"/>
      <c r="O27" s="2190">
        <v>321958</v>
      </c>
      <c r="P27" s="2188">
        <f t="shared" si="1"/>
        <v>31.129215611974232</v>
      </c>
    </row>
    <row r="28" spans="1:16" ht="16.5" customHeight="1">
      <c r="A28" s="2189" t="s">
        <v>440</v>
      </c>
      <c r="B28" s="1609">
        <v>3148.5</v>
      </c>
      <c r="C28" s="1609">
        <v>3148.5</v>
      </c>
      <c r="D28" s="1609">
        <v>3299.5</v>
      </c>
      <c r="E28" s="2739">
        <v>3299.5</v>
      </c>
      <c r="F28" s="2739">
        <v>3299.5</v>
      </c>
      <c r="G28" s="1609"/>
      <c r="O28" s="2190">
        <v>68470</v>
      </c>
      <c r="P28" s="2624">
        <f t="shared" si="1"/>
        <v>48.188987877902733</v>
      </c>
    </row>
    <row r="29" spans="1:16" ht="5.0999999999999996" customHeight="1">
      <c r="A29" s="1228"/>
      <c r="B29" s="2191"/>
      <c r="C29" s="2191"/>
      <c r="D29" s="2191"/>
      <c r="E29" s="2191"/>
      <c r="F29" s="2191"/>
      <c r="P29" s="1609"/>
    </row>
    <row r="30" spans="1:16" ht="5.0999999999999996" customHeight="1"/>
    <row r="31" spans="1:16" ht="15" customHeight="1">
      <c r="A31" s="632"/>
    </row>
    <row r="32" spans="1:16" ht="11.25" customHeight="1" thickBot="1"/>
    <row r="33" spans="1:21" s="2351" customFormat="1" ht="16.5" customHeight="1" thickBot="1">
      <c r="A33" s="2914" t="s">
        <v>1555</v>
      </c>
      <c r="B33" s="2914"/>
      <c r="C33" s="2914"/>
      <c r="D33" s="2914"/>
      <c r="E33" s="2914"/>
      <c r="F33" s="2914"/>
      <c r="O33" s="2915" t="s">
        <v>1554</v>
      </c>
      <c r="P33" s="2916"/>
    </row>
    <row r="34" spans="1:21" ht="16.5" customHeight="1">
      <c r="O34" s="2193" t="s">
        <v>429</v>
      </c>
      <c r="P34" s="2194">
        <f>P12</f>
        <v>31.631193117221454</v>
      </c>
    </row>
    <row r="35" spans="1:21" ht="16.5" customHeight="1">
      <c r="O35" s="2195" t="s">
        <v>403</v>
      </c>
      <c r="P35" s="2196">
        <f>P13</f>
        <v>31.534530451497961</v>
      </c>
      <c r="S35" s="2197"/>
    </row>
    <row r="36" spans="1:21" ht="16.5" customHeight="1">
      <c r="O36" s="2195" t="s">
        <v>773</v>
      </c>
      <c r="P36" s="2196">
        <f t="shared" ref="P36:P50" si="2">P14</f>
        <v>25.511703949465797</v>
      </c>
      <c r="S36" s="2198"/>
    </row>
    <row r="37" spans="1:21" ht="16.5" customHeight="1">
      <c r="O37" s="2195" t="s">
        <v>430</v>
      </c>
      <c r="P37" s="2196">
        <f t="shared" si="2"/>
        <v>11.999471017082209</v>
      </c>
      <c r="R37" s="2131"/>
      <c r="S37" s="2198"/>
    </row>
    <row r="38" spans="1:21" ht="16.5" customHeight="1">
      <c r="O38" s="2195" t="s">
        <v>774</v>
      </c>
      <c r="P38" s="2196">
        <f t="shared" si="2"/>
        <v>35.961320703848159</v>
      </c>
      <c r="S38" s="2198"/>
    </row>
    <row r="39" spans="1:21" ht="16.5" customHeight="1">
      <c r="O39" s="2195" t="s">
        <v>431</v>
      </c>
      <c r="P39" s="2196">
        <f t="shared" si="2"/>
        <v>33.493461168164316</v>
      </c>
      <c r="S39" s="2198"/>
    </row>
    <row r="40" spans="1:21" ht="16.5" customHeight="1">
      <c r="O40" s="2195" t="s">
        <v>432</v>
      </c>
      <c r="P40" s="2196">
        <f t="shared" si="2"/>
        <v>48.469724250278652</v>
      </c>
      <c r="S40" s="2199"/>
      <c r="U40" s="1662">
        <f>80/4</f>
        <v>20</v>
      </c>
    </row>
    <row r="41" spans="1:21" ht="16.5" customHeight="1">
      <c r="O41" s="2195" t="s">
        <v>397</v>
      </c>
      <c r="P41" s="2196">
        <f t="shared" si="2"/>
        <v>28.768902357103403</v>
      </c>
      <c r="S41" s="2199"/>
    </row>
    <row r="42" spans="1:21" ht="16.5" customHeight="1">
      <c r="A42" s="2200"/>
      <c r="O42" s="2195" t="s">
        <v>158</v>
      </c>
      <c r="P42" s="2196">
        <f t="shared" si="2"/>
        <v>39.343806642952394</v>
      </c>
      <c r="S42" s="2199"/>
    </row>
    <row r="43" spans="1:21" ht="16.5" customHeight="1">
      <c r="A43" s="2201"/>
      <c r="O43" s="2195" t="s">
        <v>280</v>
      </c>
      <c r="P43" s="2196">
        <f t="shared" si="2"/>
        <v>71.755805956726448</v>
      </c>
      <c r="S43" s="2199"/>
    </row>
    <row r="44" spans="1:21" ht="16.5" customHeight="1">
      <c r="A44" s="2201"/>
      <c r="O44" s="2195" t="s">
        <v>439</v>
      </c>
      <c r="P44" s="2196">
        <f t="shared" si="2"/>
        <v>38.497469315344738</v>
      </c>
      <c r="S44" s="2199"/>
    </row>
    <row r="45" spans="1:21" ht="16.5" customHeight="1">
      <c r="A45" s="2201"/>
      <c r="O45" s="2195" t="s">
        <v>434</v>
      </c>
      <c r="P45" s="2196">
        <f t="shared" si="2"/>
        <v>30.895668307206897</v>
      </c>
      <c r="S45" s="2199"/>
    </row>
    <row r="46" spans="1:21" ht="16.5" customHeight="1">
      <c r="A46" s="2201"/>
      <c r="O46" s="2195" t="s">
        <v>435</v>
      </c>
      <c r="P46" s="2196">
        <f t="shared" si="2"/>
        <v>40.687613843351549</v>
      </c>
      <c r="S46" s="2199"/>
    </row>
    <row r="47" spans="1:21" ht="16.5" customHeight="1">
      <c r="O47" s="2195" t="s">
        <v>398</v>
      </c>
      <c r="P47" s="2196">
        <f t="shared" si="2"/>
        <v>30.317596429900181</v>
      </c>
      <c r="S47" s="2199"/>
    </row>
    <row r="48" spans="1:21" ht="16.5" customHeight="1">
      <c r="O48" s="2195" t="s">
        <v>404</v>
      </c>
      <c r="P48" s="2196">
        <f t="shared" si="2"/>
        <v>40.53708388195799</v>
      </c>
      <c r="S48" s="2202"/>
    </row>
    <row r="49" spans="15:19" ht="16.5" customHeight="1">
      <c r="O49" s="2195" t="s">
        <v>415</v>
      </c>
      <c r="P49" s="2196">
        <f t="shared" si="2"/>
        <v>31.129215611974232</v>
      </c>
      <c r="S49" s="2202"/>
    </row>
    <row r="50" spans="15:19" ht="16.5" customHeight="1" thickBot="1">
      <c r="O50" s="2203" t="s">
        <v>440</v>
      </c>
      <c r="P50" s="2196">
        <f t="shared" si="2"/>
        <v>48.188987877902733</v>
      </c>
    </row>
    <row r="51" spans="15:19" ht="16.5" customHeight="1">
      <c r="O51" s="2189"/>
      <c r="P51" s="2204"/>
    </row>
    <row r="52" spans="15:19" ht="16.5" customHeight="1">
      <c r="O52" s="2189"/>
      <c r="P52" s="2205"/>
    </row>
    <row r="56" spans="15:19" ht="16.5" customHeight="1">
      <c r="O56" s="1609"/>
    </row>
    <row r="57" spans="15:19" ht="16.5" customHeight="1">
      <c r="O57" s="1609"/>
    </row>
    <row r="58" spans="15:19" ht="16.5" customHeight="1">
      <c r="O58" s="1609"/>
    </row>
    <row r="59" spans="15:19" ht="16.5" customHeight="1">
      <c r="O59" s="1609"/>
    </row>
    <row r="60" spans="15:19" ht="16.5" customHeight="1">
      <c r="O60" s="1609"/>
    </row>
  </sheetData>
  <mergeCells count="2">
    <mergeCell ref="A33:F33"/>
    <mergeCell ref="O33:P33"/>
  </mergeCells>
  <printOptions horizontalCentered="1"/>
  <pageMargins left="0.59055118110236227" right="0.59055118110236227" top="0.59055118110236227" bottom="0.59055118110236227" header="0.59055118110236227" footer="0.59055118110236227"/>
  <pageSetup firstPageNumber="41"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DM63"/>
  <sheetViews>
    <sheetView showGridLines="0" view="pageBreakPreview" zoomScaleNormal="100" zoomScaleSheetLayoutView="100" workbookViewId="0">
      <selection activeCell="F13" sqref="F13:F18"/>
    </sheetView>
  </sheetViews>
  <sheetFormatPr baseColWidth="10" defaultColWidth="9.85546875" defaultRowHeight="16.5" customHeight="1"/>
  <cols>
    <col min="1" max="1" width="36.140625" style="935" customWidth="1"/>
    <col min="2" max="6" width="11.7109375" style="935" customWidth="1"/>
    <col min="7" max="7" width="17.28515625" style="935" customWidth="1"/>
    <col min="8" max="16384" width="9.85546875" style="935"/>
  </cols>
  <sheetData>
    <row r="1" spans="1:7" s="1133" customFormat="1" ht="30" customHeight="1">
      <c r="C1" s="2306"/>
      <c r="D1" s="2313"/>
      <c r="E1" s="2313"/>
      <c r="F1" s="2536" t="s">
        <v>1457</v>
      </c>
    </row>
    <row r="2" spans="1:7" s="1133" customFormat="1" ht="5.0999999999999996" customHeight="1">
      <c r="A2" s="1135"/>
      <c r="B2" s="1136"/>
      <c r="C2" s="1136"/>
      <c r="D2" s="1136"/>
      <c r="E2" s="1136"/>
      <c r="F2" s="1136"/>
    </row>
    <row r="3" spans="1:7" s="1133" customFormat="1" ht="5.0999999999999996" customHeight="1">
      <c r="A3" s="1137"/>
    </row>
    <row r="4" spans="1:7" s="2356" customFormat="1" ht="12.75" customHeight="1">
      <c r="A4" s="2352" t="s">
        <v>1245</v>
      </c>
      <c r="B4" s="2353"/>
      <c r="C4" s="2353"/>
      <c r="D4" s="2353"/>
      <c r="E4" s="2354"/>
      <c r="F4" s="2355"/>
    </row>
    <row r="5" spans="1:7" s="1625" customFormat="1" ht="12.75" customHeight="1">
      <c r="A5" s="943" t="s">
        <v>165</v>
      </c>
      <c r="B5" s="942"/>
      <c r="C5" s="942"/>
      <c r="D5" s="942"/>
      <c r="E5" s="298"/>
      <c r="F5" s="298"/>
    </row>
    <row r="6" spans="1:7" s="1625" customFormat="1" ht="12.75" customHeight="1">
      <c r="A6" s="944"/>
      <c r="B6" s="1200"/>
      <c r="C6" s="1200"/>
      <c r="D6" s="298"/>
      <c r="E6" s="298"/>
      <c r="F6" s="1200" t="s">
        <v>470</v>
      </c>
    </row>
    <row r="7" spans="1:7" s="896" customFormat="1" ht="4.5" customHeight="1">
      <c r="A7" s="895"/>
      <c r="B7" s="926"/>
      <c r="C7" s="926"/>
      <c r="D7" s="926"/>
      <c r="E7" s="926"/>
      <c r="F7" s="1136"/>
    </row>
    <row r="8" spans="1:7" s="929" customFormat="1" ht="4.5" customHeight="1">
      <c r="A8" s="927"/>
      <c r="B8" s="927"/>
      <c r="C8" s="928"/>
      <c r="D8" s="928"/>
      <c r="E8" s="928"/>
      <c r="F8" s="928"/>
    </row>
    <row r="9" spans="1:7" s="896" customFormat="1" ht="13.5" customHeight="1">
      <c r="A9" s="991" t="s">
        <v>166</v>
      </c>
      <c r="B9" s="992">
        <v>2015</v>
      </c>
      <c r="C9" s="992">
        <v>2016</v>
      </c>
      <c r="D9" s="992">
        <v>2017</v>
      </c>
      <c r="E9" s="896">
        <v>2018</v>
      </c>
      <c r="F9" s="896">
        <v>2019</v>
      </c>
      <c r="G9" s="911"/>
    </row>
    <row r="10" spans="1:7" s="933" customFormat="1" ht="5.0999999999999996" customHeight="1">
      <c r="A10" s="931"/>
      <c r="B10" s="931"/>
      <c r="C10" s="931"/>
      <c r="D10" s="931"/>
      <c r="E10" s="931"/>
      <c r="F10" s="1136"/>
      <c r="G10" s="932"/>
    </row>
    <row r="11" spans="1:7" s="936" customFormat="1" ht="4.5" customHeight="1">
      <c r="A11" s="934"/>
      <c r="B11" s="935"/>
      <c r="C11" s="935"/>
      <c r="D11" s="935"/>
      <c r="E11" s="935"/>
      <c r="F11" s="935"/>
      <c r="G11" s="935"/>
    </row>
    <row r="12" spans="1:7" s="933" customFormat="1" ht="14.1" customHeight="1">
      <c r="A12" s="904" t="s">
        <v>348</v>
      </c>
      <c r="B12" s="937">
        <f t="shared" ref="B12:F12" si="0">SUM(B13:B18)</f>
        <v>534820.5</v>
      </c>
      <c r="C12" s="937">
        <f t="shared" si="0"/>
        <v>623334.79999999993</v>
      </c>
      <c r="D12" s="937">
        <f t="shared" si="0"/>
        <v>642549.80000000005</v>
      </c>
      <c r="E12" s="937">
        <f t="shared" si="0"/>
        <v>628127.39999999979</v>
      </c>
      <c r="F12" s="937">
        <f t="shared" si="0"/>
        <v>587142.90000000014</v>
      </c>
      <c r="G12" s="932"/>
    </row>
    <row r="13" spans="1:7" s="936" customFormat="1" ht="14.1" customHeight="1">
      <c r="A13" s="300" t="s">
        <v>448</v>
      </c>
      <c r="B13" s="1621">
        <v>298054.3</v>
      </c>
      <c r="C13" s="1818">
        <v>405223.1</v>
      </c>
      <c r="D13" s="1818">
        <v>412203.7</v>
      </c>
      <c r="E13" s="1962">
        <v>377042.39999999985</v>
      </c>
      <c r="F13" s="1962">
        <v>385855.90000000014</v>
      </c>
      <c r="G13" s="935"/>
    </row>
    <row r="14" spans="1:7" s="936" customFormat="1" ht="14.1" customHeight="1">
      <c r="A14" s="300" t="s">
        <v>1549</v>
      </c>
      <c r="B14" s="1621">
        <v>11233.5</v>
      </c>
      <c r="C14" s="1818">
        <v>11008.8</v>
      </c>
      <c r="D14" s="1818">
        <v>6531.3</v>
      </c>
      <c r="E14" s="1962">
        <v>7720.4999999999982</v>
      </c>
      <c r="F14" s="1962">
        <v>11243.6</v>
      </c>
      <c r="G14" s="935"/>
    </row>
    <row r="15" spans="1:7" s="936" customFormat="1" ht="14.1" customHeight="1">
      <c r="A15" s="300" t="s">
        <v>523</v>
      </c>
      <c r="B15" s="1621">
        <v>36723.800000000003</v>
      </c>
      <c r="C15" s="1818">
        <v>40473.899999999994</v>
      </c>
      <c r="D15" s="1818">
        <v>46420.5</v>
      </c>
      <c r="E15" s="1962">
        <v>46279.200000000004</v>
      </c>
      <c r="F15" s="1962">
        <v>26703.800000000003</v>
      </c>
      <c r="G15" s="935"/>
    </row>
    <row r="16" spans="1:7" s="936" customFormat="1" ht="14.1" customHeight="1">
      <c r="A16" s="300" t="s">
        <v>167</v>
      </c>
      <c r="B16" s="1621">
        <v>91667.5</v>
      </c>
      <c r="C16" s="1818">
        <v>81533.10000000002</v>
      </c>
      <c r="D16" s="1818">
        <v>61961.7</v>
      </c>
      <c r="E16" s="1962">
        <v>77107.599999999991</v>
      </c>
      <c r="F16" s="1962">
        <v>59042.899999999994</v>
      </c>
      <c r="G16" s="935"/>
    </row>
    <row r="17" spans="1:7" s="936" customFormat="1" ht="14.1" customHeight="1">
      <c r="A17" s="300" t="s">
        <v>168</v>
      </c>
      <c r="B17" s="1621">
        <v>17425.2</v>
      </c>
      <c r="C17" s="1818">
        <v>18752.799999999996</v>
      </c>
      <c r="D17" s="1818">
        <v>22201.800000000003</v>
      </c>
      <c r="E17" s="1962">
        <v>13894.6</v>
      </c>
      <c r="F17" s="1962">
        <v>23940.700000000008</v>
      </c>
      <c r="G17" s="935"/>
    </row>
    <row r="18" spans="1:7" s="936" customFormat="1" ht="14.1" customHeight="1">
      <c r="A18" s="300" t="s">
        <v>459</v>
      </c>
      <c r="B18" s="1621">
        <v>79716.2</v>
      </c>
      <c r="C18" s="1818">
        <v>66343.100000000006</v>
      </c>
      <c r="D18" s="1818">
        <v>93230.8</v>
      </c>
      <c r="E18" s="1962">
        <v>106083.09999999995</v>
      </c>
      <c r="F18" s="1962">
        <v>80356</v>
      </c>
      <c r="G18" s="935"/>
    </row>
    <row r="19" spans="1:7" s="936" customFormat="1" ht="4.5" customHeight="1">
      <c r="A19" s="938"/>
      <c r="B19" s="1212"/>
      <c r="C19" s="1212"/>
      <c r="D19" s="1632"/>
      <c r="E19" s="935"/>
      <c r="F19" s="935"/>
      <c r="G19" s="935"/>
    </row>
    <row r="20" spans="1:7" s="936" customFormat="1" ht="5.25" customHeight="1">
      <c r="A20" s="1819"/>
      <c r="B20" s="1820"/>
      <c r="C20" s="1820"/>
      <c r="D20" s="1821"/>
      <c r="E20" s="1822"/>
      <c r="F20" s="1822"/>
      <c r="G20" s="935"/>
    </row>
    <row r="21" spans="1:7" s="936" customFormat="1" ht="13.5" customHeight="1">
      <c r="A21" s="938"/>
      <c r="B21" s="1212"/>
      <c r="C21" s="1212"/>
      <c r="D21" s="1632"/>
      <c r="E21" s="935"/>
      <c r="F21" s="935"/>
      <c r="G21" s="935"/>
    </row>
    <row r="22" spans="1:7" s="936" customFormat="1" ht="13.5" customHeight="1">
      <c r="A22" s="938"/>
      <c r="B22" s="1212"/>
      <c r="C22" s="1212"/>
      <c r="D22" s="1632"/>
      <c r="E22" s="935"/>
      <c r="F22" s="935"/>
      <c r="G22" s="935"/>
    </row>
    <row r="23" spans="1:7" s="936" customFormat="1" ht="13.5" customHeight="1">
      <c r="A23" s="2357" t="s">
        <v>1246</v>
      </c>
      <c r="B23" s="1132"/>
      <c r="C23" s="1132"/>
      <c r="D23" s="1132"/>
      <c r="E23" s="1132"/>
      <c r="F23" s="1132"/>
      <c r="G23" s="935"/>
    </row>
    <row r="24" spans="1:7" ht="13.5" customHeight="1">
      <c r="A24" s="945"/>
      <c r="B24" s="941"/>
      <c r="C24" s="941"/>
      <c r="D24" s="941"/>
      <c r="E24" s="941"/>
      <c r="F24" s="941"/>
    </row>
    <row r="25" spans="1:7" s="936" customFormat="1" ht="13.5" customHeight="1">
      <c r="A25" s="946"/>
      <c r="B25" s="947"/>
      <c r="C25" s="947"/>
      <c r="D25" s="941"/>
      <c r="E25" s="941"/>
      <c r="F25" s="947" t="s">
        <v>470</v>
      </c>
      <c r="G25" s="935"/>
    </row>
    <row r="26" spans="1:7" s="936" customFormat="1" ht="4.5" customHeight="1">
      <c r="A26" s="938"/>
      <c r="B26" s="1212"/>
      <c r="C26" s="1212"/>
      <c r="D26" s="1632"/>
      <c r="E26" s="935"/>
      <c r="F26" s="935"/>
      <c r="G26" s="935"/>
    </row>
    <row r="27" spans="1:7" s="936" customFormat="1" ht="4.5" customHeight="1">
      <c r="A27" s="993"/>
      <c r="B27" s="994"/>
      <c r="C27" s="994"/>
      <c r="D27" s="994"/>
      <c r="E27" s="994"/>
      <c r="F27" s="994"/>
      <c r="G27" s="935"/>
    </row>
    <row r="28" spans="1:7" s="1625" customFormat="1" ht="15" customHeight="1">
      <c r="A28" s="995" t="s">
        <v>709</v>
      </c>
      <c r="B28" s="996">
        <v>2015</v>
      </c>
      <c r="C28" s="992">
        <v>2016</v>
      </c>
      <c r="D28" s="992">
        <v>2017</v>
      </c>
      <c r="E28" s="896">
        <v>2018</v>
      </c>
      <c r="F28" s="896">
        <v>2019</v>
      </c>
      <c r="G28" s="935"/>
    </row>
    <row r="29" spans="1:7" s="896" customFormat="1" ht="4.5" customHeight="1">
      <c r="A29" s="997"/>
      <c r="B29" s="998"/>
      <c r="C29" s="998"/>
      <c r="D29" s="998"/>
      <c r="E29" s="1129"/>
      <c r="F29" s="1129"/>
    </row>
    <row r="30" spans="1:7" s="936" customFormat="1" ht="4.5" customHeight="1">
      <c r="A30" s="999"/>
      <c r="B30" s="941"/>
      <c r="C30" s="941"/>
      <c r="D30" s="941"/>
      <c r="E30" s="941"/>
      <c r="F30" s="941"/>
    </row>
    <row r="31" spans="1:7" ht="12.95" customHeight="1">
      <c r="A31" s="932" t="s">
        <v>348</v>
      </c>
      <c r="B31" s="1837">
        <f>SUM(B32:B40)</f>
        <v>534820.5</v>
      </c>
      <c r="C31" s="1837">
        <f t="shared" ref="C31:D31" si="1">SUM(C32:C40)</f>
        <v>623334.80000000005</v>
      </c>
      <c r="D31" s="1837">
        <f t="shared" si="1"/>
        <v>642549.80000000005</v>
      </c>
      <c r="E31" s="1837">
        <f>SUM(E32:E40)</f>
        <v>628127.4</v>
      </c>
      <c r="F31" s="1837">
        <f>SUM(F32:F40)</f>
        <v>587142.9</v>
      </c>
    </row>
    <row r="32" spans="1:7" s="1139" customFormat="1" ht="12.95" customHeight="1">
      <c r="A32" s="1295" t="s">
        <v>240</v>
      </c>
      <c r="B32" s="1630">
        <v>36491.900000000009</v>
      </c>
      <c r="C32" s="1523">
        <v>40473.9</v>
      </c>
      <c r="D32" s="1524">
        <v>45614.299999999988</v>
      </c>
      <c r="E32" s="1846">
        <v>45842.200000000004</v>
      </c>
      <c r="F32" s="1846">
        <v>26286.799999999999</v>
      </c>
    </row>
    <row r="33" spans="1:117" ht="12.95" customHeight="1">
      <c r="A33" s="1295" t="s">
        <v>710</v>
      </c>
      <c r="B33" s="1630">
        <v>230.20000000000002</v>
      </c>
      <c r="C33" s="1524" t="s">
        <v>396</v>
      </c>
      <c r="D33" s="1524">
        <v>677.7</v>
      </c>
      <c r="E33" s="1846">
        <v>437</v>
      </c>
      <c r="F33" s="1846">
        <v>417</v>
      </c>
    </row>
    <row r="34" spans="1:117" ht="12.95" customHeight="1">
      <c r="A34" s="1295" t="s">
        <v>318</v>
      </c>
      <c r="B34" s="1630">
        <v>298054.3</v>
      </c>
      <c r="C34" s="1523">
        <v>405223.1</v>
      </c>
      <c r="D34" s="1524">
        <v>412203.70000000007</v>
      </c>
      <c r="E34" s="1846">
        <v>377042.40000000008</v>
      </c>
      <c r="F34" s="1846">
        <v>385855.9</v>
      </c>
    </row>
    <row r="35" spans="1:117" ht="12.95" customHeight="1">
      <c r="A35" s="1295" t="s">
        <v>241</v>
      </c>
      <c r="B35" s="1630">
        <v>17425.200000000004</v>
      </c>
      <c r="C35" s="1523">
        <v>18752.8</v>
      </c>
      <c r="D35" s="1524">
        <v>22201.800000000003</v>
      </c>
      <c r="E35" s="1846">
        <v>13894.6</v>
      </c>
      <c r="F35" s="1846">
        <v>23940.700000000004</v>
      </c>
      <c r="G35" s="301"/>
      <c r="H35" s="301"/>
    </row>
    <row r="36" spans="1:117" ht="12.95" customHeight="1">
      <c r="A36" s="1295" t="s">
        <v>242</v>
      </c>
      <c r="B36" s="1630">
        <v>11233.5</v>
      </c>
      <c r="C36" s="1523">
        <v>11008.8</v>
      </c>
      <c r="D36" s="1524">
        <v>6531.3</v>
      </c>
      <c r="E36" s="1846">
        <v>7720.5</v>
      </c>
      <c r="F36" s="1846">
        <v>11243.6</v>
      </c>
      <c r="H36" s="1302"/>
    </row>
    <row r="37" spans="1:117" ht="12.95" customHeight="1">
      <c r="A37" s="1295" t="s">
        <v>711</v>
      </c>
      <c r="B37" s="1630">
        <v>169862.80000000002</v>
      </c>
      <c r="C37" s="1523">
        <v>146619.50000000003</v>
      </c>
      <c r="D37" s="1524">
        <v>154284.80000000002</v>
      </c>
      <c r="E37" s="1846">
        <v>182041.60000000003</v>
      </c>
      <c r="F37" s="1846">
        <v>137551.4</v>
      </c>
      <c r="H37" s="1302"/>
    </row>
    <row r="38" spans="1:117" ht="12.95" customHeight="1">
      <c r="A38" s="1295" t="s">
        <v>238</v>
      </c>
      <c r="B38" s="1623">
        <v>1.7</v>
      </c>
      <c r="C38" s="1524" t="s">
        <v>396</v>
      </c>
      <c r="D38" s="1524">
        <v>30</v>
      </c>
      <c r="E38" s="2740" t="s">
        <v>396</v>
      </c>
      <c r="F38" s="1524" t="s">
        <v>396</v>
      </c>
      <c r="H38" s="1300"/>
    </row>
    <row r="39" spans="1:117" ht="12.95" customHeight="1">
      <c r="A39" s="1295" t="s">
        <v>243</v>
      </c>
      <c r="B39" s="1623">
        <v>841.5</v>
      </c>
      <c r="C39" s="1523">
        <v>541.80000000000007</v>
      </c>
      <c r="D39" s="1524">
        <v>776.19999999999993</v>
      </c>
      <c r="E39" s="1846">
        <v>1031.4000000000001</v>
      </c>
      <c r="F39" s="1846">
        <v>1172</v>
      </c>
      <c r="H39" s="1300"/>
    </row>
    <row r="40" spans="1:117" ht="27" customHeight="1">
      <c r="A40" s="1789" t="s">
        <v>712</v>
      </c>
      <c r="B40" s="1671">
        <v>679.4</v>
      </c>
      <c r="C40" s="1523">
        <v>714.9</v>
      </c>
      <c r="D40" s="1671">
        <v>230.00000000000003</v>
      </c>
      <c r="E40" s="1846">
        <v>117.7</v>
      </c>
      <c r="F40" s="1846">
        <v>675.5</v>
      </c>
      <c r="H40" s="1300"/>
    </row>
    <row r="41" spans="1:117" ht="24" hidden="1" customHeight="1">
      <c r="A41" s="1823"/>
      <c r="B41" s="1824"/>
      <c r="C41" s="1824"/>
      <c r="D41" s="1824"/>
      <c r="E41" s="1824"/>
      <c r="H41" s="1300"/>
    </row>
    <row r="42" spans="1:117" s="1824" customFormat="1" ht="4.5" customHeight="1">
      <c r="A42" s="1823"/>
      <c r="G42" s="935"/>
      <c r="H42" s="1300"/>
      <c r="I42" s="935"/>
      <c r="J42" s="935"/>
      <c r="K42" s="935"/>
      <c r="L42" s="935"/>
      <c r="M42" s="935"/>
      <c r="N42" s="935"/>
      <c r="O42" s="935"/>
      <c r="P42" s="935"/>
      <c r="Q42" s="935"/>
      <c r="R42" s="935"/>
      <c r="S42" s="935"/>
      <c r="T42" s="935"/>
      <c r="U42" s="935"/>
      <c r="V42" s="935"/>
      <c r="W42" s="935"/>
      <c r="X42" s="935"/>
      <c r="Y42" s="935"/>
      <c r="Z42" s="935"/>
      <c r="AA42" s="935"/>
      <c r="AB42" s="935"/>
      <c r="AC42" s="935"/>
      <c r="AD42" s="935"/>
      <c r="AE42" s="935"/>
      <c r="AF42" s="935"/>
      <c r="AG42" s="935"/>
      <c r="AH42" s="935"/>
      <c r="AI42" s="935"/>
      <c r="AJ42" s="935"/>
      <c r="AK42" s="935"/>
      <c r="AL42" s="935"/>
      <c r="AM42" s="935"/>
      <c r="AN42" s="935"/>
      <c r="AO42" s="935"/>
      <c r="AP42" s="935"/>
      <c r="AQ42" s="935"/>
      <c r="AR42" s="935"/>
      <c r="AS42" s="935"/>
      <c r="AT42" s="935"/>
      <c r="AU42" s="935"/>
      <c r="AV42" s="935"/>
      <c r="AW42" s="935"/>
      <c r="AX42" s="935"/>
      <c r="AY42" s="935"/>
      <c r="AZ42" s="935"/>
      <c r="BA42" s="935"/>
      <c r="BB42" s="935"/>
      <c r="BC42" s="935"/>
      <c r="BD42" s="935"/>
      <c r="BE42" s="935"/>
      <c r="BF42" s="935"/>
      <c r="BG42" s="935"/>
      <c r="BH42" s="935"/>
      <c r="BI42" s="935"/>
      <c r="BJ42" s="935"/>
      <c r="BK42" s="935"/>
      <c r="BL42" s="935"/>
      <c r="BM42" s="935"/>
      <c r="BN42" s="935"/>
      <c r="BO42" s="935"/>
      <c r="BP42" s="935"/>
      <c r="BQ42" s="935"/>
      <c r="BR42" s="935"/>
      <c r="BS42" s="935"/>
      <c r="BT42" s="935"/>
      <c r="BU42" s="935"/>
      <c r="BV42" s="935"/>
      <c r="BW42" s="935"/>
      <c r="BX42" s="935"/>
      <c r="BY42" s="935"/>
      <c r="BZ42" s="935"/>
      <c r="CA42" s="935"/>
      <c r="CB42" s="935"/>
      <c r="CC42" s="935"/>
      <c r="CD42" s="935"/>
      <c r="CE42" s="935"/>
      <c r="CF42" s="935"/>
      <c r="CG42" s="935"/>
      <c r="CH42" s="935"/>
      <c r="CI42" s="935"/>
      <c r="CJ42" s="935"/>
      <c r="CK42" s="935"/>
      <c r="CL42" s="935"/>
      <c r="CM42" s="935"/>
      <c r="CN42" s="935"/>
      <c r="CO42" s="935"/>
      <c r="CP42" s="935"/>
      <c r="CQ42" s="935"/>
      <c r="CR42" s="935"/>
      <c r="CS42" s="935"/>
      <c r="CT42" s="935"/>
      <c r="CU42" s="935"/>
      <c r="CV42" s="935"/>
      <c r="CW42" s="935"/>
      <c r="CX42" s="935"/>
      <c r="CY42" s="935"/>
      <c r="CZ42" s="935"/>
      <c r="DA42" s="935"/>
      <c r="DB42" s="935"/>
      <c r="DC42" s="935"/>
      <c r="DD42" s="935"/>
      <c r="DE42" s="935"/>
      <c r="DF42" s="935"/>
      <c r="DG42" s="935"/>
      <c r="DH42" s="935"/>
      <c r="DI42" s="935"/>
      <c r="DJ42" s="935"/>
      <c r="DK42" s="935"/>
      <c r="DL42" s="935"/>
      <c r="DM42" s="935"/>
    </row>
    <row r="43" spans="1:117" ht="12.75" customHeight="1">
      <c r="A43" s="1303"/>
      <c r="G43" s="301"/>
      <c r="H43" s="1301"/>
    </row>
    <row r="44" spans="1:117" s="2359" customFormat="1" ht="16.5" customHeight="1">
      <c r="A44" s="2917" t="s">
        <v>838</v>
      </c>
      <c r="B44" s="2917"/>
      <c r="C44" s="2917"/>
      <c r="D44" s="2917"/>
      <c r="E44" s="2358"/>
      <c r="H44" s="2360"/>
    </row>
    <row r="45" spans="1:117" s="301" customFormat="1" ht="16.5" customHeight="1">
      <c r="A45" s="1815"/>
      <c r="B45" s="1815"/>
      <c r="C45" s="1815"/>
      <c r="D45" s="1815"/>
      <c r="E45" s="1815"/>
      <c r="H45" s="1298"/>
    </row>
    <row r="46" spans="1:117" s="301" customFormat="1" ht="16.5" customHeight="1">
      <c r="G46" s="935"/>
      <c r="H46" s="1299"/>
    </row>
    <row r="47" spans="1:117" s="301" customFormat="1" ht="16.5" customHeight="1">
      <c r="H47" s="1296"/>
    </row>
    <row r="48" spans="1:117" s="301" customFormat="1" ht="16.5" customHeight="1">
      <c r="G48" s="935"/>
      <c r="H48" s="1297"/>
    </row>
    <row r="49" spans="6:28" s="301" customFormat="1" ht="16.5" customHeight="1"/>
    <row r="50" spans="6:28" s="301" customFormat="1" ht="16.5" customHeight="1"/>
    <row r="51" spans="6:28" s="301" customFormat="1" ht="16.5" customHeight="1">
      <c r="I51" s="302">
        <v>2000</v>
      </c>
      <c r="J51" s="302">
        <v>2001</v>
      </c>
      <c r="K51" s="302">
        <v>2002</v>
      </c>
      <c r="L51" s="302">
        <v>2003</v>
      </c>
      <c r="M51" s="302">
        <v>2004</v>
      </c>
      <c r="N51" s="302">
        <v>2005</v>
      </c>
      <c r="O51" s="302">
        <v>2006</v>
      </c>
      <c r="P51" s="302">
        <v>2007</v>
      </c>
      <c r="Q51" s="302">
        <v>2008</v>
      </c>
      <c r="R51" s="302">
        <v>2009</v>
      </c>
      <c r="S51" s="302">
        <v>2010</v>
      </c>
      <c r="T51" s="302">
        <v>2011</v>
      </c>
      <c r="U51" s="302">
        <v>2012</v>
      </c>
      <c r="V51" s="301">
        <v>2013</v>
      </c>
      <c r="W51" s="301">
        <v>2014</v>
      </c>
      <c r="X51" s="301">
        <v>2015</v>
      </c>
      <c r="Y51" s="301">
        <v>2016</v>
      </c>
      <c r="Z51" s="301">
        <v>2017</v>
      </c>
      <c r="AA51" s="301">
        <v>2018</v>
      </c>
      <c r="AB51" s="301">
        <v>2019</v>
      </c>
    </row>
    <row r="52" spans="6:28" s="301" customFormat="1" ht="16.5" customHeight="1">
      <c r="G52" s="303" t="s">
        <v>835</v>
      </c>
      <c r="I52" s="301">
        <v>2830.1</v>
      </c>
      <c r="J52" s="301">
        <v>2736.7</v>
      </c>
      <c r="K52" s="301">
        <v>2399.8000000000002</v>
      </c>
      <c r="L52" s="301">
        <v>2969.4</v>
      </c>
      <c r="M52" s="301">
        <v>2803.7</v>
      </c>
      <c r="N52" s="301">
        <v>3227.1</v>
      </c>
      <c r="O52" s="301">
        <v>3952.2</v>
      </c>
      <c r="P52" s="301">
        <v>4684.800000000002</v>
      </c>
      <c r="Q52" s="301">
        <v>5263.9000000000005</v>
      </c>
      <c r="R52" s="301">
        <v>4414.3</v>
      </c>
      <c r="S52" s="301">
        <v>4246.2959999999994</v>
      </c>
      <c r="T52" s="42">
        <v>4341.1000000000004</v>
      </c>
      <c r="U52" s="301">
        <v>4599.8557999999994</v>
      </c>
      <c r="V52" s="301">
        <v>5191.3999999999996</v>
      </c>
      <c r="W52" s="1649">
        <v>4728.8524999999991</v>
      </c>
      <c r="X52" s="305">
        <v>5906.5782439300001</v>
      </c>
      <c r="Y52" s="305">
        <v>6507.739050690001</v>
      </c>
      <c r="Z52" s="305">
        <v>8058.8907700000073</v>
      </c>
      <c r="AA52" s="305">
        <v>9300.4361800000024</v>
      </c>
      <c r="AB52" s="305">
        <v>9801.3903299999693</v>
      </c>
    </row>
    <row r="53" spans="6:28" s="301" customFormat="1" ht="16.5" customHeight="1">
      <c r="G53" s="304" t="s">
        <v>836</v>
      </c>
      <c r="I53" s="305">
        <v>228.76439999999999</v>
      </c>
      <c r="J53" s="305">
        <v>250.72710000000001</v>
      </c>
      <c r="K53" s="301">
        <v>179.2</v>
      </c>
      <c r="L53" s="301">
        <v>233</v>
      </c>
      <c r="M53" s="301">
        <v>220.4</v>
      </c>
      <c r="N53" s="301">
        <v>215.8176</v>
      </c>
      <c r="O53" s="301">
        <v>232.66079999999999</v>
      </c>
      <c r="P53" s="301">
        <v>278.31799999999998</v>
      </c>
      <c r="Q53" s="301">
        <v>335.63249999999999</v>
      </c>
      <c r="R53" s="301">
        <v>316.49529999999999</v>
      </c>
      <c r="S53" s="301">
        <v>399.24</v>
      </c>
      <c r="T53" s="42">
        <v>452.40480000000002</v>
      </c>
      <c r="U53" s="301">
        <v>488.45260000000007</v>
      </c>
      <c r="V53" s="301">
        <v>517.26700000000005</v>
      </c>
      <c r="W53" s="1649">
        <v>562.62130000000013</v>
      </c>
      <c r="X53" s="1649">
        <v>534.82050000000004</v>
      </c>
      <c r="Y53" s="301">
        <v>623.29999999999995</v>
      </c>
      <c r="Z53" s="301">
        <v>642.5</v>
      </c>
      <c r="AA53" s="301">
        <v>628.1</v>
      </c>
      <c r="AB53" s="305">
        <v>459.03030000000018</v>
      </c>
    </row>
    <row r="54" spans="6:28" s="301" customFormat="1" ht="16.5" customHeight="1">
      <c r="G54" s="302" t="s">
        <v>837</v>
      </c>
      <c r="I54" s="306">
        <v>8.0832620755450328</v>
      </c>
      <c r="J54" s="306">
        <f t="shared" ref="J54:AA54" si="2">J53/J52*100</f>
        <v>9.1616582014835402</v>
      </c>
      <c r="K54" s="306">
        <f t="shared" si="2"/>
        <v>7.4672889407450604</v>
      </c>
      <c r="L54" s="306">
        <f t="shared" si="2"/>
        <v>7.8467030376507036</v>
      </c>
      <c r="M54" s="306">
        <f t="shared" si="2"/>
        <v>7.8610407675571574</v>
      </c>
      <c r="N54" s="306">
        <f t="shared" si="2"/>
        <v>6.6876638467974345</v>
      </c>
      <c r="O54" s="306">
        <f t="shared" si="2"/>
        <v>5.8868680734780634</v>
      </c>
      <c r="P54" s="306">
        <f t="shared" si="2"/>
        <v>5.940872609289614</v>
      </c>
      <c r="Q54" s="306">
        <f t="shared" si="2"/>
        <v>6.3761184672961102</v>
      </c>
      <c r="R54" s="306">
        <f t="shared" si="2"/>
        <v>7.1697732369798146</v>
      </c>
      <c r="S54" s="306">
        <f t="shared" si="2"/>
        <v>9.4020765391767327</v>
      </c>
      <c r="T54" s="1250">
        <f t="shared" si="2"/>
        <v>10.421432355854506</v>
      </c>
      <c r="U54" s="1250">
        <f t="shared" si="2"/>
        <v>10.618867661025376</v>
      </c>
      <c r="V54" s="44">
        <f t="shared" si="2"/>
        <v>9.9639211002812367</v>
      </c>
      <c r="W54" s="44">
        <f t="shared" si="2"/>
        <v>11.897628441572246</v>
      </c>
      <c r="X54" s="306">
        <f t="shared" si="2"/>
        <v>9.0546586858409572</v>
      </c>
      <c r="Y54" s="305">
        <f t="shared" si="2"/>
        <v>9.5778271861394462</v>
      </c>
      <c r="Z54" s="305">
        <f t="shared" si="2"/>
        <v>7.9725612163868478</v>
      </c>
      <c r="AA54" s="305">
        <f t="shared" si="2"/>
        <v>6.7534466969483562</v>
      </c>
      <c r="AB54" s="305">
        <v>4.6833182287925634</v>
      </c>
    </row>
    <row r="55" spans="6:28" s="301" customFormat="1" ht="16.5" customHeight="1"/>
    <row r="56" spans="6:28" s="301" customFormat="1" ht="16.5" customHeight="1">
      <c r="F56" s="305"/>
      <c r="G56" s="305"/>
      <c r="H56" s="305"/>
      <c r="I56" s="305"/>
      <c r="J56" s="305"/>
      <c r="K56" s="305"/>
      <c r="L56" s="305"/>
      <c r="M56" s="305"/>
      <c r="N56" s="305"/>
    </row>
    <row r="57" spans="6:28" s="301" customFormat="1" ht="18" customHeight="1">
      <c r="F57" s="305"/>
      <c r="G57" s="305"/>
      <c r="H57" s="305"/>
      <c r="I57" s="305"/>
      <c r="J57" s="305"/>
      <c r="K57" s="305"/>
      <c r="L57" s="305"/>
      <c r="M57" s="305"/>
      <c r="N57" s="305"/>
    </row>
    <row r="58" spans="6:28" s="301" customFormat="1" ht="16.5" customHeight="1">
      <c r="F58" s="305"/>
      <c r="G58" s="305"/>
      <c r="H58" s="305"/>
      <c r="I58" s="305"/>
      <c r="J58" s="305"/>
      <c r="K58" s="305"/>
      <c r="L58" s="305"/>
      <c r="M58" s="305"/>
      <c r="N58" s="305"/>
    </row>
    <row r="59" spans="6:28" s="301" customFormat="1" ht="15" customHeight="1">
      <c r="F59" s="305"/>
      <c r="G59" s="305"/>
      <c r="H59" s="305"/>
      <c r="I59" s="305"/>
      <c r="J59" s="305"/>
      <c r="K59" s="305"/>
      <c r="L59" s="305"/>
      <c r="M59" s="305"/>
      <c r="N59" s="305"/>
    </row>
    <row r="60" spans="6:28" s="301" customFormat="1" ht="15" customHeight="1">
      <c r="F60" s="305"/>
      <c r="G60" s="305"/>
      <c r="H60" s="305"/>
      <c r="I60" s="305"/>
      <c r="J60" s="305"/>
      <c r="K60" s="305"/>
      <c r="L60" s="305"/>
      <c r="M60" s="305"/>
      <c r="N60" s="305"/>
    </row>
    <row r="61" spans="6:28" s="301" customFormat="1" ht="15" customHeight="1">
      <c r="F61" s="305"/>
      <c r="G61" s="305"/>
      <c r="H61" s="305"/>
      <c r="I61" s="305"/>
      <c r="J61" s="305"/>
      <c r="K61" s="305"/>
      <c r="L61" s="305"/>
      <c r="M61" s="305"/>
      <c r="N61" s="305"/>
    </row>
    <row r="62" spans="6:28" s="301" customFormat="1" ht="15" customHeight="1">
      <c r="F62" s="305"/>
      <c r="G62" s="305"/>
      <c r="H62" s="305"/>
      <c r="I62" s="305"/>
      <c r="J62" s="305"/>
      <c r="K62" s="305"/>
      <c r="L62" s="305"/>
      <c r="M62" s="305"/>
      <c r="N62" s="305"/>
    </row>
    <row r="63" spans="6:28" s="301" customFormat="1" ht="15" customHeight="1">
      <c r="F63" s="305"/>
      <c r="G63" s="305"/>
      <c r="H63" s="305"/>
      <c r="I63" s="305"/>
      <c r="J63" s="305"/>
      <c r="K63" s="305"/>
      <c r="L63" s="305"/>
      <c r="M63" s="305"/>
      <c r="N63" s="305"/>
    </row>
  </sheetData>
  <mergeCells count="1">
    <mergeCell ref="A44:D44"/>
  </mergeCells>
  <printOptions horizontalCentered="1"/>
  <pageMargins left="0.59055118110236227" right="0.59055118110236227" top="0.59055118110236227" bottom="0.59055118110236227" header="0.59055118110236227" footer="0.59055118110236227"/>
  <pageSetup firstPageNumber="43"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AC70"/>
  <sheetViews>
    <sheetView showGridLines="0" view="pageBreakPreview" topLeftCell="A31" zoomScaleNormal="100" zoomScaleSheetLayoutView="100" workbookViewId="0">
      <selection activeCell="T15" sqref="T15"/>
    </sheetView>
  </sheetViews>
  <sheetFormatPr baseColWidth="10" defaultColWidth="9.85546875" defaultRowHeight="16.5" customHeight="1"/>
  <cols>
    <col min="1" max="1" width="40.85546875" style="2401" customWidth="1"/>
    <col min="2" max="5" width="10.7109375" style="2401" customWidth="1"/>
    <col min="6" max="6" width="11.42578125" style="2401" bestFit="1" customWidth="1"/>
    <col min="7" max="7" width="11.42578125" style="2401" customWidth="1"/>
    <col min="8" max="8" width="44.140625" style="2401" customWidth="1"/>
    <col min="9" max="9" width="15.28515625" style="2401" hidden="1" customWidth="1"/>
    <col min="10" max="10" width="8.85546875" style="2401" hidden="1" customWidth="1"/>
    <col min="11" max="11" width="0" style="2401" hidden="1" customWidth="1"/>
    <col min="12" max="12" width="7.7109375" style="2401" hidden="1" customWidth="1"/>
    <col min="13" max="18" width="0" style="2401" hidden="1" customWidth="1"/>
    <col min="19" max="20" width="9.85546875" style="2401"/>
    <col min="21" max="21" width="13.85546875" style="2401" customWidth="1"/>
    <col min="22" max="16384" width="9.85546875" style="2401"/>
  </cols>
  <sheetData>
    <row r="1" spans="1:22" ht="34.5" customHeight="1">
      <c r="A1" s="1199"/>
      <c r="B1" s="2306"/>
      <c r="C1" s="2308"/>
      <c r="D1" s="2308"/>
      <c r="E1" s="2536"/>
      <c r="F1" s="2730" t="s">
        <v>1457</v>
      </c>
      <c r="G1" s="2730"/>
    </row>
    <row r="2" spans="1:22" s="1801" customFormat="1" ht="5.0999999999999996" customHeight="1">
      <c r="A2" s="1803"/>
      <c r="B2" s="1803"/>
      <c r="C2" s="1803"/>
      <c r="D2" s="1803"/>
      <c r="E2" s="1803"/>
      <c r="F2" s="1803"/>
      <c r="G2" s="1806"/>
    </row>
    <row r="3" spans="1:22" s="1801" customFormat="1" ht="5.0999999999999996" customHeight="1">
      <c r="A3" s="1806"/>
    </row>
    <row r="4" spans="1:22" ht="15" customHeight="1">
      <c r="A4" s="2361" t="s">
        <v>1247</v>
      </c>
      <c r="B4" s="2400"/>
      <c r="C4" s="2400"/>
      <c r="D4" s="2400"/>
    </row>
    <row r="5" spans="1:22" ht="15" customHeight="1">
      <c r="A5" s="2223"/>
    </row>
    <row r="6" spans="1:22" ht="15" customHeight="1">
      <c r="A6" s="2224"/>
      <c r="D6" s="2741"/>
      <c r="E6" s="2920" t="s">
        <v>1304</v>
      </c>
      <c r="F6" s="2920"/>
      <c r="G6" s="2742"/>
    </row>
    <row r="7" spans="1:22" ht="5.0999999999999996" customHeight="1">
      <c r="A7" s="2225"/>
      <c r="B7" s="2403"/>
      <c r="C7" s="2403"/>
      <c r="D7" s="2403"/>
      <c r="E7" s="2403"/>
      <c r="F7" s="2403"/>
      <c r="G7" s="2402"/>
    </row>
    <row r="8" spans="1:22" ht="5.0999999999999996" customHeight="1">
      <c r="A8" s="897"/>
      <c r="I8" s="2226"/>
      <c r="J8" s="2226"/>
      <c r="K8" s="2226"/>
      <c r="L8" s="2226"/>
      <c r="M8" s="2226"/>
      <c r="N8" s="2226"/>
      <c r="O8" s="2226"/>
      <c r="P8" s="2226"/>
      <c r="Q8" s="2226"/>
      <c r="R8" s="2226"/>
      <c r="S8" s="2226"/>
    </row>
    <row r="9" spans="1:22" ht="15" customHeight="1">
      <c r="A9" s="908" t="s">
        <v>1305</v>
      </c>
      <c r="B9" s="2226">
        <v>2015</v>
      </c>
      <c r="C9" s="2226">
        <v>2016</v>
      </c>
      <c r="D9" s="2226">
        <v>2017</v>
      </c>
      <c r="E9" s="2226">
        <v>2018</v>
      </c>
      <c r="F9" s="2226">
        <v>2019</v>
      </c>
      <c r="G9" s="2226"/>
      <c r="I9" s="2226">
        <v>2012</v>
      </c>
      <c r="J9" s="2226"/>
      <c r="K9" s="2226">
        <v>2013</v>
      </c>
      <c r="L9" s="2226"/>
      <c r="M9" s="2226">
        <v>2014</v>
      </c>
      <c r="N9" s="2226"/>
      <c r="O9" s="2226">
        <v>2015</v>
      </c>
      <c r="P9" s="2226"/>
      <c r="Q9" s="2226">
        <v>2016</v>
      </c>
      <c r="R9" s="2226"/>
      <c r="S9" s="2226">
        <v>2018</v>
      </c>
    </row>
    <row r="10" spans="1:22" ht="5.0999999999999996" customHeight="1">
      <c r="A10" s="2227"/>
      <c r="B10" s="2404"/>
      <c r="C10" s="2404"/>
      <c r="D10" s="2404"/>
      <c r="E10" s="2404"/>
      <c r="F10" s="2404"/>
    </row>
    <row r="11" spans="1:22" ht="5.0999999999999996" customHeight="1">
      <c r="A11" s="2228"/>
    </row>
    <row r="12" spans="1:22" ht="4.5" customHeight="1">
      <c r="A12" s="2228"/>
      <c r="B12" s="2405"/>
      <c r="C12" s="2405"/>
      <c r="D12" s="2405"/>
      <c r="E12" s="2405"/>
    </row>
    <row r="13" spans="1:22" ht="13.5" customHeight="1">
      <c r="A13" s="2229" t="s">
        <v>348</v>
      </c>
      <c r="B13" s="1624">
        <f t="shared" ref="B13:F13" si="0">SUM(B15:B32)</f>
        <v>534820.5</v>
      </c>
      <c r="C13" s="1624">
        <f t="shared" si="0"/>
        <v>623334.79999999993</v>
      </c>
      <c r="D13" s="1624">
        <f t="shared" si="0"/>
        <v>642549.79999999993</v>
      </c>
      <c r="E13" s="1624">
        <f t="shared" si="0"/>
        <v>628127.4</v>
      </c>
      <c r="F13" s="2754">
        <f t="shared" si="0"/>
        <v>587142.89999999991</v>
      </c>
      <c r="G13" s="1624"/>
      <c r="H13" s="2744" t="s">
        <v>348</v>
      </c>
      <c r="I13" s="1911">
        <f>SUM(I15:I32)</f>
        <v>469087.3</v>
      </c>
      <c r="J13" s="1911">
        <f>SUM(J15:J32)</f>
        <v>469.08730000000003</v>
      </c>
      <c r="K13" s="2406">
        <f t="shared" ref="K13:U13" si="1">SUM(K15:K32)</f>
        <v>491412.49999999994</v>
      </c>
      <c r="L13" s="1911">
        <f t="shared" si="1"/>
        <v>491.41249999999997</v>
      </c>
      <c r="M13" s="2406">
        <f t="shared" si="1"/>
        <v>447149.30000000005</v>
      </c>
      <c r="N13" s="1911">
        <f t="shared" si="1"/>
        <v>447.14930000000004</v>
      </c>
      <c r="O13" s="2406">
        <f t="shared" si="1"/>
        <v>398206.19999999995</v>
      </c>
      <c r="P13" s="1911">
        <f t="shared" si="1"/>
        <v>398.20619999999997</v>
      </c>
      <c r="Q13" s="2406">
        <f t="shared" si="1"/>
        <v>494955</v>
      </c>
      <c r="R13" s="1911">
        <f t="shared" si="1"/>
        <v>494.95500000000004</v>
      </c>
      <c r="S13" s="2406">
        <f t="shared" si="1"/>
        <v>573443.6</v>
      </c>
      <c r="T13" s="1911">
        <f t="shared" si="1"/>
        <v>573.44360000000006</v>
      </c>
      <c r="U13" s="1911">
        <f t="shared" si="1"/>
        <v>100.00000000000001</v>
      </c>
    </row>
    <row r="14" spans="1:22" ht="13.5" customHeight="1">
      <c r="A14" s="2230" t="s">
        <v>1455</v>
      </c>
      <c r="B14" s="1624"/>
      <c r="C14" s="1624"/>
      <c r="D14" s="1624"/>
      <c r="F14" s="1624"/>
      <c r="G14" s="1624"/>
      <c r="H14" s="2230"/>
      <c r="I14" s="2407"/>
    </row>
    <row r="15" spans="1:22" ht="13.5" customHeight="1">
      <c r="A15" s="2231" t="s">
        <v>1306</v>
      </c>
      <c r="B15" s="2407">
        <v>97995.9</v>
      </c>
      <c r="C15" s="2407">
        <v>82069.899999999994</v>
      </c>
      <c r="D15" s="2407">
        <v>64611.6</v>
      </c>
      <c r="E15" s="2407">
        <v>79414.900000000009</v>
      </c>
      <c r="F15" s="2401">
        <v>68621.799999999988</v>
      </c>
      <c r="H15" s="2231" t="s">
        <v>1306</v>
      </c>
      <c r="I15" s="2407">
        <v>100456.2</v>
      </c>
      <c r="J15" s="2407">
        <f>I15/1000</f>
        <v>100.4562</v>
      </c>
      <c r="K15" s="2401">
        <v>131435.6</v>
      </c>
      <c r="L15" s="2407">
        <f>K15/1000</f>
        <v>131.43559999999999</v>
      </c>
      <c r="M15" s="2401">
        <v>138293.79999999999</v>
      </c>
      <c r="N15" s="2408">
        <f>M15/1000</f>
        <v>138.29379999999998</v>
      </c>
      <c r="O15" s="2401">
        <v>97995.9</v>
      </c>
      <c r="P15" s="2408">
        <f>O15/1000</f>
        <v>97.995899999999992</v>
      </c>
      <c r="Q15" s="2401">
        <v>82069.899999999994</v>
      </c>
      <c r="R15" s="2408">
        <f>Q15/1000</f>
        <v>82.06989999999999</v>
      </c>
      <c r="S15" s="2401">
        <f>F15</f>
        <v>68621.799999999988</v>
      </c>
      <c r="T15" s="2408">
        <f>S15/1000</f>
        <v>68.621799999999993</v>
      </c>
      <c r="U15" s="2407">
        <f>S15/$S$13*100</f>
        <v>11.966617118056595</v>
      </c>
      <c r="V15" s="2231"/>
    </row>
    <row r="16" spans="1:22" ht="13.5" customHeight="1">
      <c r="A16" s="2231" t="s">
        <v>1307</v>
      </c>
      <c r="B16" s="2407">
        <v>342</v>
      </c>
      <c r="C16" s="2407">
        <v>153.79999999999998</v>
      </c>
      <c r="D16" s="1776" t="s">
        <v>396</v>
      </c>
      <c r="E16" s="1776">
        <v>72.8</v>
      </c>
      <c r="F16" s="2407">
        <v>92</v>
      </c>
      <c r="G16" s="2407"/>
      <c r="H16" s="2232"/>
      <c r="I16" s="2407"/>
      <c r="J16" s="2407"/>
      <c r="L16" s="2407"/>
      <c r="N16" s="2408"/>
      <c r="P16" s="2408"/>
      <c r="R16" s="2408"/>
      <c r="S16" s="1471"/>
      <c r="T16" s="2408"/>
      <c r="U16" s="2407"/>
    </row>
    <row r="17" spans="1:22" ht="13.5" customHeight="1">
      <c r="A17" s="2232" t="s">
        <v>524</v>
      </c>
      <c r="B17" s="2407">
        <v>10646.699999999999</v>
      </c>
      <c r="C17" s="2407">
        <v>17473.100000000002</v>
      </c>
      <c r="D17" s="2407">
        <v>11654.2</v>
      </c>
      <c r="E17" s="2407">
        <v>11617.1</v>
      </c>
      <c r="F17" s="2407">
        <v>17166.000000000004</v>
      </c>
      <c r="G17" s="2407"/>
      <c r="H17" s="2232" t="s">
        <v>524</v>
      </c>
      <c r="I17" s="2407"/>
      <c r="J17" s="2407"/>
      <c r="L17" s="2407"/>
      <c r="N17" s="2408"/>
      <c r="P17" s="2408"/>
      <c r="R17" s="2408"/>
      <c r="S17" s="1471">
        <f>F17</f>
        <v>17166.000000000004</v>
      </c>
      <c r="T17" s="2408">
        <f t="shared" ref="T17:T31" si="2">S17/1000</f>
        <v>17.166000000000004</v>
      </c>
      <c r="U17" s="2407">
        <f>S17/$S$13*100</f>
        <v>2.9934940419598375</v>
      </c>
    </row>
    <row r="18" spans="1:22" ht="13.5" customHeight="1">
      <c r="A18" s="2232" t="s">
        <v>1308</v>
      </c>
      <c r="B18" s="2407">
        <v>13082.5</v>
      </c>
      <c r="C18" s="2407">
        <v>14253</v>
      </c>
      <c r="D18" s="2407">
        <v>14667.700000000003</v>
      </c>
      <c r="E18" s="2407">
        <v>13327.5</v>
      </c>
      <c r="F18" s="2407">
        <v>15506.2</v>
      </c>
      <c r="G18" s="2407"/>
      <c r="H18" s="2232"/>
      <c r="I18" s="2407"/>
      <c r="J18" s="2407"/>
      <c r="L18" s="2407"/>
      <c r="N18" s="2408"/>
      <c r="P18" s="2408"/>
      <c r="R18" s="2408"/>
      <c r="S18" s="1471"/>
      <c r="T18" s="2408"/>
      <c r="U18" s="2407"/>
    </row>
    <row r="19" spans="1:22" ht="28.5" customHeight="1">
      <c r="A19" s="2233" t="s">
        <v>1309</v>
      </c>
      <c r="B19" s="2407">
        <v>23998.800000000003</v>
      </c>
      <c r="C19" s="2407">
        <v>41919.9</v>
      </c>
      <c r="D19" s="2407">
        <v>3942</v>
      </c>
      <c r="E19" s="2407">
        <v>16712</v>
      </c>
      <c r="F19" s="2407">
        <v>23610.699999999997</v>
      </c>
      <c r="G19" s="2407"/>
      <c r="H19" s="2232" t="s">
        <v>1308</v>
      </c>
      <c r="I19" s="2407">
        <v>10597</v>
      </c>
      <c r="J19" s="2407">
        <f t="shared" ref="J19" si="3">I19/1000</f>
        <v>10.597</v>
      </c>
      <c r="K19" s="2401">
        <v>21604.199999999997</v>
      </c>
      <c r="L19" s="2407">
        <f t="shared" ref="L19" si="4">K19/1000</f>
        <v>21.604199999999999</v>
      </c>
      <c r="M19" s="2401">
        <v>15673.900000000001</v>
      </c>
      <c r="N19" s="2408">
        <f t="shared" ref="N19" si="5">M19/1000</f>
        <v>15.673900000000001</v>
      </c>
      <c r="O19" s="2401">
        <v>10646.699999999999</v>
      </c>
      <c r="P19" s="2408">
        <f t="shared" ref="P19" si="6">O19/1000</f>
        <v>10.646699999999999</v>
      </c>
      <c r="Q19" s="2401">
        <v>17473.100000000002</v>
      </c>
      <c r="R19" s="2408">
        <f t="shared" ref="R19" si="7">Q19/1000</f>
        <v>17.473100000000002</v>
      </c>
      <c r="S19" s="2401">
        <f>F18</f>
        <v>15506.2</v>
      </c>
      <c r="T19" s="2408">
        <f t="shared" si="2"/>
        <v>15.506200000000002</v>
      </c>
      <c r="U19" s="2407">
        <f>S19/$S$13*100</f>
        <v>2.7040497095093574</v>
      </c>
    </row>
    <row r="20" spans="1:22" s="1625" customFormat="1" ht="13.5" customHeight="1">
      <c r="A20" s="2232" t="s">
        <v>525</v>
      </c>
      <c r="B20" s="1626">
        <v>198293.5</v>
      </c>
      <c r="C20" s="1626">
        <v>295330.60000000003</v>
      </c>
      <c r="D20" s="1626">
        <v>351205.9</v>
      </c>
      <c r="E20" s="1626">
        <v>332997.8</v>
      </c>
      <c r="F20" s="2410">
        <v>275412.40000000002</v>
      </c>
      <c r="G20" s="2410"/>
      <c r="H20" s="2232"/>
      <c r="I20" s="2407"/>
      <c r="J20" s="2407"/>
      <c r="K20" s="2401"/>
      <c r="L20" s="2407"/>
      <c r="M20" s="2401"/>
      <c r="N20" s="2408"/>
      <c r="O20" s="2401"/>
      <c r="P20" s="2408"/>
      <c r="Q20" s="2401"/>
      <c r="R20" s="2408"/>
      <c r="S20" s="2401"/>
      <c r="T20" s="2408"/>
      <c r="U20" s="2407"/>
    </row>
    <row r="21" spans="1:22" s="1625" customFormat="1" ht="13.5" customHeight="1">
      <c r="A21" s="2232" t="s">
        <v>471</v>
      </c>
      <c r="B21" s="2407">
        <v>78187.599999999991</v>
      </c>
      <c r="C21" s="2407">
        <v>85828.4</v>
      </c>
      <c r="D21" s="2407">
        <v>81921.099999999991</v>
      </c>
      <c r="E21" s="2407">
        <v>50452.600000000006</v>
      </c>
      <c r="F21" s="1626">
        <v>71618</v>
      </c>
      <c r="G21" s="1626"/>
      <c r="H21" s="2233" t="s">
        <v>1310</v>
      </c>
      <c r="I21" s="2407">
        <v>12340.000000000002</v>
      </c>
      <c r="J21" s="2407">
        <f t="shared" ref="J21" si="8">I21/1000</f>
        <v>12.340000000000002</v>
      </c>
      <c r="K21" s="2401">
        <v>10921.5</v>
      </c>
      <c r="L21" s="2407">
        <f t="shared" ref="L21" si="9">K21/1000</f>
        <v>10.9215</v>
      </c>
      <c r="M21" s="2401">
        <v>8880.9</v>
      </c>
      <c r="N21" s="2408">
        <f t="shared" ref="N21" si="10">M21/1000</f>
        <v>8.8809000000000005</v>
      </c>
      <c r="O21" s="2401">
        <v>13082.5</v>
      </c>
      <c r="P21" s="2408">
        <f t="shared" ref="P21" si="11">O21/1000</f>
        <v>13.0825</v>
      </c>
      <c r="Q21" s="2401">
        <v>14253</v>
      </c>
      <c r="R21" s="2408">
        <f t="shared" ref="R21" si="12">Q21/1000</f>
        <v>14.253</v>
      </c>
      <c r="S21" s="2401">
        <f>F19</f>
        <v>23610.699999999997</v>
      </c>
      <c r="T21" s="2408">
        <f t="shared" si="2"/>
        <v>23.610699999999998</v>
      </c>
      <c r="U21" s="2407">
        <f>S21/$S$13*100</f>
        <v>4.1173534764360431</v>
      </c>
    </row>
    <row r="22" spans="1:22" s="896" customFormat="1" ht="13.5" customHeight="1">
      <c r="A22" s="2232" t="s">
        <v>1311</v>
      </c>
      <c r="B22" s="1626">
        <v>242.6</v>
      </c>
      <c r="C22" s="1626">
        <v>228.39999999999998</v>
      </c>
      <c r="D22" s="1626">
        <v>260.5</v>
      </c>
      <c r="E22" s="1626">
        <v>3217.8</v>
      </c>
      <c r="F22" s="1626">
        <v>8603.5</v>
      </c>
      <c r="G22" s="2115"/>
      <c r="H22" s="2233"/>
      <c r="I22" s="1626"/>
      <c r="J22" s="2407"/>
      <c r="L22" s="1626"/>
      <c r="N22" s="2234"/>
      <c r="P22" s="2234"/>
      <c r="R22" s="2234"/>
      <c r="S22" s="2235"/>
      <c r="T22" s="2408"/>
      <c r="U22" s="2407"/>
    </row>
    <row r="23" spans="1:22" s="896" customFormat="1" ht="13.5" customHeight="1">
      <c r="A23" s="2232" t="s">
        <v>1312</v>
      </c>
      <c r="B23" s="1626">
        <v>2469.1</v>
      </c>
      <c r="C23" s="1626">
        <v>2767.2</v>
      </c>
      <c r="D23" s="1626">
        <v>2096</v>
      </c>
      <c r="E23" s="1626">
        <v>120.6</v>
      </c>
      <c r="F23" s="2755">
        <v>6</v>
      </c>
      <c r="G23" s="2115"/>
      <c r="H23" s="2232" t="s">
        <v>525</v>
      </c>
      <c r="I23" s="1626">
        <v>247255.8</v>
      </c>
      <c r="J23" s="2407">
        <f t="shared" ref="J23" si="13">I23/1000</f>
        <v>247.25579999999999</v>
      </c>
      <c r="K23" s="896">
        <v>280089.09999999998</v>
      </c>
      <c r="L23" s="2407">
        <f t="shared" ref="L23" si="14">K23/1000</f>
        <v>280.08909999999997</v>
      </c>
      <c r="M23" s="896">
        <v>207906.70000000004</v>
      </c>
      <c r="N23" s="2408">
        <f t="shared" ref="N23" si="15">M23/1000</f>
        <v>207.90670000000003</v>
      </c>
      <c r="O23" s="896">
        <v>198293.5</v>
      </c>
      <c r="P23" s="2408">
        <f t="shared" ref="P23" si="16">O23/1000</f>
        <v>198.29349999999999</v>
      </c>
      <c r="Q23" s="896">
        <v>295330.60000000003</v>
      </c>
      <c r="R23" s="2408">
        <f t="shared" ref="R23" si="17">Q23/1000</f>
        <v>295.33060000000006</v>
      </c>
      <c r="S23" s="2235">
        <f>F20</f>
        <v>275412.40000000002</v>
      </c>
      <c r="T23" s="2408">
        <f t="shared" si="2"/>
        <v>275.41240000000005</v>
      </c>
      <c r="U23" s="2407">
        <f>S23/$S$13*100</f>
        <v>48.027809535235903</v>
      </c>
      <c r="V23" s="2408"/>
    </row>
    <row r="24" spans="1:22" s="896" customFormat="1" ht="13.5" customHeight="1">
      <c r="A24" s="2232" t="s">
        <v>834</v>
      </c>
      <c r="B24" s="1626">
        <v>745.4</v>
      </c>
      <c r="C24" s="1626">
        <v>794.2</v>
      </c>
      <c r="D24" s="1626">
        <v>123.5</v>
      </c>
      <c r="E24" s="1626">
        <v>1147.3</v>
      </c>
      <c r="F24" s="1626">
        <v>4997.8</v>
      </c>
      <c r="G24" s="2115"/>
      <c r="H24" s="2236"/>
      <c r="I24" s="1626"/>
      <c r="J24" s="2407"/>
      <c r="L24" s="2407"/>
      <c r="N24" s="2408"/>
      <c r="P24" s="2408"/>
      <c r="R24" s="2408"/>
      <c r="S24" s="2235"/>
      <c r="T24" s="2408"/>
      <c r="U24" s="2407"/>
      <c r="V24" s="2408"/>
    </row>
    <row r="25" spans="1:22" s="896" customFormat="1" ht="13.5" customHeight="1">
      <c r="A25" s="2232" t="s">
        <v>1180</v>
      </c>
      <c r="B25" s="1825" t="s">
        <v>396</v>
      </c>
      <c r="C25" s="1825" t="s">
        <v>396</v>
      </c>
      <c r="D25" s="1825" t="s">
        <v>396</v>
      </c>
      <c r="E25" s="1825" t="s">
        <v>396</v>
      </c>
      <c r="F25" s="2743" t="s">
        <v>396</v>
      </c>
      <c r="G25" s="2743"/>
      <c r="H25" s="2232" t="s">
        <v>471</v>
      </c>
      <c r="I25" s="1626">
        <v>98438.3</v>
      </c>
      <c r="J25" s="2407">
        <f>I25/1000</f>
        <v>98.438299999999998</v>
      </c>
      <c r="K25" s="896">
        <v>47362.1</v>
      </c>
      <c r="L25" s="2407">
        <f>K25/1000</f>
        <v>47.362099999999998</v>
      </c>
      <c r="M25" s="896">
        <v>76394</v>
      </c>
      <c r="N25" s="2408">
        <f>M25/1000</f>
        <v>76.394000000000005</v>
      </c>
      <c r="O25" s="896">
        <v>78187.599999999991</v>
      </c>
      <c r="P25" s="2408">
        <f>O25/1000</f>
        <v>78.187599999999989</v>
      </c>
      <c r="Q25" s="896">
        <v>85828.4</v>
      </c>
      <c r="R25" s="2408">
        <f>Q25/1000</f>
        <v>85.828399999999988</v>
      </c>
      <c r="S25" s="2235">
        <f>F21</f>
        <v>71618</v>
      </c>
      <c r="T25" s="2408">
        <f t="shared" si="2"/>
        <v>71.617999999999995</v>
      </c>
      <c r="U25" s="2407">
        <f>S25/$S$13*100</f>
        <v>12.489109652631925</v>
      </c>
      <c r="V25" s="2408"/>
    </row>
    <row r="26" spans="1:22" s="896" customFormat="1" ht="24.75" customHeight="1">
      <c r="A26" s="2233" t="s">
        <v>1313</v>
      </c>
      <c r="B26" s="1626">
        <v>35132.1</v>
      </c>
      <c r="C26" s="1626">
        <v>7853</v>
      </c>
      <c r="D26" s="1626">
        <v>9834.6</v>
      </c>
      <c r="E26" s="1626">
        <v>7111.7999999999993</v>
      </c>
      <c r="F26" s="1626">
        <v>11724.5</v>
      </c>
      <c r="G26" s="2115"/>
      <c r="H26" s="2233"/>
      <c r="I26" s="1825"/>
      <c r="J26" s="1776"/>
      <c r="K26" s="2237"/>
      <c r="L26" s="1825"/>
      <c r="N26" s="2234"/>
      <c r="P26" s="2234"/>
      <c r="R26" s="2234"/>
      <c r="S26" s="2235"/>
      <c r="T26" s="2408"/>
      <c r="U26" s="2407"/>
      <c r="V26" s="2408"/>
    </row>
    <row r="27" spans="1:22" s="896" customFormat="1" ht="24.75" customHeight="1">
      <c r="A27" s="2233" t="s">
        <v>1314</v>
      </c>
      <c r="B27" s="1626">
        <v>66753.5</v>
      </c>
      <c r="C27" s="1626">
        <v>65828.100000000006</v>
      </c>
      <c r="D27" s="1626">
        <v>93783.9</v>
      </c>
      <c r="E27" s="1626">
        <v>107142</v>
      </c>
      <c r="F27" s="1626">
        <v>86117.5</v>
      </c>
      <c r="G27" s="2115"/>
      <c r="H27" s="2233" t="s">
        <v>1313</v>
      </c>
      <c r="I27" s="1626"/>
      <c r="J27" s="2407"/>
      <c r="L27" s="1626"/>
      <c r="N27" s="2234"/>
      <c r="P27" s="2234"/>
      <c r="R27" s="2234"/>
      <c r="S27" s="2235">
        <f>F26</f>
        <v>11724.5</v>
      </c>
      <c r="T27" s="2408">
        <f t="shared" si="2"/>
        <v>11.724500000000001</v>
      </c>
      <c r="U27" s="2407">
        <f>S27/$S$13*100</f>
        <v>2.0445777056366135</v>
      </c>
      <c r="V27" s="2408"/>
    </row>
    <row r="28" spans="1:22" s="896" customFormat="1" ht="13.5" customHeight="1">
      <c r="A28" s="2232" t="s">
        <v>1315</v>
      </c>
      <c r="B28" s="1626">
        <v>112.1</v>
      </c>
      <c r="C28" s="1626">
        <v>386.19999999999993</v>
      </c>
      <c r="D28" s="1626">
        <v>918.2</v>
      </c>
      <c r="E28" s="1626">
        <v>27.4</v>
      </c>
      <c r="F28" s="2115">
        <v>31.5</v>
      </c>
      <c r="G28" s="2115"/>
      <c r="H28" s="2232"/>
      <c r="I28" s="1626"/>
      <c r="J28" s="2407"/>
      <c r="L28" s="1626"/>
      <c r="N28" s="2234"/>
      <c r="P28" s="2234"/>
      <c r="R28" s="2234"/>
      <c r="S28" s="2235"/>
      <c r="T28" s="2408"/>
      <c r="U28" s="2407"/>
      <c r="V28" s="2408"/>
    </row>
    <row r="29" spans="1:22" s="896" customFormat="1" ht="13.5" customHeight="1">
      <c r="A29" s="2232" t="s">
        <v>1181</v>
      </c>
      <c r="B29" s="1626">
        <v>505</v>
      </c>
      <c r="C29" s="1626">
        <v>95.3</v>
      </c>
      <c r="D29" s="1626">
        <v>232.2</v>
      </c>
      <c r="E29" s="1626">
        <v>25.5</v>
      </c>
      <c r="F29" s="2755">
        <v>314</v>
      </c>
      <c r="G29" s="2115"/>
      <c r="H29" s="2233" t="s">
        <v>1314</v>
      </c>
      <c r="I29" s="1626"/>
      <c r="J29" s="2407"/>
      <c r="L29" s="1626"/>
      <c r="N29" s="2234"/>
      <c r="P29" s="2234"/>
      <c r="R29" s="2234"/>
      <c r="S29" s="2235">
        <f>F27</f>
        <v>86117.5</v>
      </c>
      <c r="T29" s="2408">
        <f t="shared" si="2"/>
        <v>86.117500000000007</v>
      </c>
      <c r="U29" s="2407">
        <f>S29/$S$13*100</f>
        <v>15.017605916257502</v>
      </c>
      <c r="V29" s="2408"/>
    </row>
    <row r="30" spans="1:22" s="896" customFormat="1" ht="13.5" customHeight="1">
      <c r="A30" s="2232" t="s">
        <v>1182</v>
      </c>
      <c r="B30" s="1626">
        <v>2669</v>
      </c>
      <c r="C30" s="1626">
        <v>1264.7</v>
      </c>
      <c r="D30" s="1626">
        <v>538.5</v>
      </c>
      <c r="E30" s="1626">
        <v>633.79999999999995</v>
      </c>
      <c r="F30" s="2115">
        <v>199.70000000000002</v>
      </c>
      <c r="G30" s="2115"/>
      <c r="H30" s="2232"/>
      <c r="I30" s="1626"/>
      <c r="J30" s="2407"/>
      <c r="L30" s="1626"/>
      <c r="N30" s="2234"/>
      <c r="P30" s="2234"/>
      <c r="R30" s="2234"/>
      <c r="S30" s="2235"/>
      <c r="T30" s="2408"/>
      <c r="U30" s="2407"/>
      <c r="V30" s="2408"/>
    </row>
    <row r="31" spans="1:22" s="896" customFormat="1" ht="13.5" customHeight="1">
      <c r="A31" s="2232" t="s">
        <v>1316</v>
      </c>
      <c r="B31" s="1626">
        <v>101.8</v>
      </c>
      <c r="C31" s="1626">
        <v>5521.3</v>
      </c>
      <c r="D31" s="1626">
        <v>5544.9</v>
      </c>
      <c r="E31" s="1626">
        <v>2960.8</v>
      </c>
      <c r="F31" s="1626">
        <v>1982.5</v>
      </c>
      <c r="G31" s="2115"/>
      <c r="H31" s="2232" t="s">
        <v>1317</v>
      </c>
      <c r="I31" s="1626"/>
      <c r="J31" s="2407"/>
      <c r="L31" s="1626"/>
      <c r="N31" s="2234"/>
      <c r="P31" s="2234"/>
      <c r="R31" s="2234"/>
      <c r="S31" s="2235">
        <f>F28+F29+F30+F31+F32</f>
        <v>3666.5</v>
      </c>
      <c r="T31" s="2408">
        <f t="shared" si="2"/>
        <v>3.6665000000000001</v>
      </c>
      <c r="U31" s="2407">
        <f>S31/$S$13*100</f>
        <v>0.63938284427622871</v>
      </c>
      <c r="V31" s="2408"/>
    </row>
    <row r="32" spans="1:22" s="896" customFormat="1" ht="24.75" customHeight="1">
      <c r="A32" s="2233" t="s">
        <v>1183</v>
      </c>
      <c r="B32" s="1626">
        <v>3542.8999999999996</v>
      </c>
      <c r="C32" s="1626">
        <v>1567.7</v>
      </c>
      <c r="D32" s="1626">
        <v>1215</v>
      </c>
      <c r="E32" s="1626">
        <v>1145.7</v>
      </c>
      <c r="F32" s="2407">
        <v>1138.8000000000002</v>
      </c>
      <c r="G32" s="2401"/>
      <c r="H32" s="2233"/>
      <c r="I32" s="1626"/>
      <c r="J32" s="2407"/>
      <c r="L32" s="1626"/>
      <c r="N32" s="2234"/>
      <c r="P32" s="2234"/>
      <c r="R32" s="2234"/>
      <c r="S32" s="2235"/>
      <c r="T32" s="2234"/>
      <c r="U32" s="2407"/>
      <c r="V32" s="2408"/>
    </row>
    <row r="33" spans="1:29" ht="6" customHeight="1">
      <c r="A33" s="2238"/>
      <c r="B33" s="2918"/>
      <c r="C33" s="2918"/>
      <c r="D33" s="2412"/>
      <c r="E33" s="2411"/>
      <c r="F33" s="2411"/>
      <c r="G33" s="2745"/>
      <c r="L33" s="896"/>
      <c r="V33" s="2234"/>
    </row>
    <row r="34" spans="1:29" ht="4.5" customHeight="1">
      <c r="A34" s="2392"/>
      <c r="V34" s="2234"/>
    </row>
    <row r="35" spans="1:29" ht="5.0999999999999996" customHeight="1">
      <c r="V35" s="2234"/>
    </row>
    <row r="36" spans="1:29" ht="5.0999999999999996" customHeight="1">
      <c r="V36" s="2234"/>
    </row>
    <row r="37" spans="1:29" ht="15" customHeight="1">
      <c r="A37" s="2919" t="s">
        <v>1318</v>
      </c>
      <c r="B37" s="2919"/>
      <c r="C37" s="2919"/>
      <c r="D37" s="2919"/>
      <c r="E37" s="2919"/>
      <c r="H37" s="2229"/>
      <c r="I37" s="1911"/>
      <c r="J37" s="1911"/>
      <c r="K37" s="2406"/>
      <c r="L37" s="1911"/>
      <c r="M37" s="2406"/>
      <c r="N37" s="1911"/>
      <c r="O37" s="2406"/>
      <c r="P37" s="1911"/>
      <c r="Q37" s="2406"/>
      <c r="R37" s="1911"/>
      <c r="S37" s="2406"/>
      <c r="T37" s="1911"/>
      <c r="U37" s="1911"/>
      <c r="V37" s="2234"/>
    </row>
    <row r="38" spans="1:29" ht="16.5" customHeight="1">
      <c r="A38" s="2919" t="s">
        <v>316</v>
      </c>
      <c r="B38" s="2919"/>
      <c r="C38" s="2919"/>
      <c r="D38" s="2919"/>
      <c r="E38" s="2919"/>
      <c r="H38" s="2230"/>
      <c r="I38" s="2407"/>
      <c r="V38" s="2234"/>
      <c r="W38" s="2407"/>
      <c r="X38" s="2413"/>
      <c r="AA38" s="2407"/>
      <c r="AB38" s="1624"/>
      <c r="AC38" s="1624"/>
    </row>
    <row r="39" spans="1:29" ht="9.9499999999999993" customHeight="1">
      <c r="H39" s="2231"/>
      <c r="I39" s="2407"/>
      <c r="J39" s="2407"/>
      <c r="L39" s="2407"/>
      <c r="N39" s="2408"/>
      <c r="P39" s="2408"/>
      <c r="R39" s="2408"/>
      <c r="T39" s="2408"/>
      <c r="U39" s="2407"/>
      <c r="V39" s="2234"/>
      <c r="W39" s="2407"/>
      <c r="X39" s="2407"/>
      <c r="AA39" s="2407"/>
      <c r="AB39" s="1624"/>
      <c r="AC39" s="1624"/>
    </row>
    <row r="40" spans="1:29" ht="16.5" customHeight="1">
      <c r="H40" s="2231"/>
      <c r="I40" s="2407"/>
      <c r="J40" s="2407"/>
      <c r="L40" s="2407"/>
      <c r="N40" s="2408"/>
      <c r="P40" s="2408"/>
      <c r="R40" s="2408"/>
      <c r="S40" s="1471"/>
      <c r="T40" s="2409"/>
      <c r="U40" s="2407"/>
      <c r="W40" s="2407"/>
      <c r="X40" s="2407"/>
      <c r="AA40" s="2407"/>
      <c r="AB40" s="2407"/>
      <c r="AC40" s="1624"/>
    </row>
    <row r="41" spans="1:29" ht="13.5" customHeight="1">
      <c r="E41" s="2414"/>
      <c r="H41" s="2232"/>
      <c r="I41" s="2407"/>
      <c r="J41" s="2407"/>
      <c r="L41" s="2407"/>
      <c r="N41" s="2408"/>
      <c r="P41" s="2408"/>
      <c r="R41" s="2408"/>
      <c r="T41" s="2408"/>
      <c r="U41" s="2407"/>
      <c r="W41" s="2407"/>
      <c r="X41" s="2407"/>
      <c r="Z41" s="2115"/>
      <c r="AA41" s="2407"/>
      <c r="AB41" s="2115"/>
      <c r="AC41" s="1624"/>
    </row>
    <row r="42" spans="1:29" ht="13.5" customHeight="1">
      <c r="E42" s="2414"/>
      <c r="H42" s="2232"/>
      <c r="I42" s="2407"/>
      <c r="J42" s="2407"/>
      <c r="L42" s="2407"/>
      <c r="N42" s="2408"/>
      <c r="P42" s="2408"/>
      <c r="R42" s="2408"/>
      <c r="T42" s="2408"/>
      <c r="U42" s="2407"/>
      <c r="W42" s="2407"/>
      <c r="X42" s="2407"/>
      <c r="AA42" s="2407"/>
      <c r="AB42" s="2407"/>
      <c r="AC42" s="1624"/>
    </row>
    <row r="43" spans="1:29" ht="13.5" customHeight="1">
      <c r="H43" s="2233"/>
      <c r="I43" s="2407"/>
      <c r="J43" s="2407"/>
      <c r="L43" s="2407"/>
      <c r="N43" s="2408"/>
      <c r="P43" s="2408"/>
      <c r="R43" s="2408"/>
      <c r="T43" s="2408"/>
      <c r="U43" s="2407"/>
      <c r="W43" s="2407"/>
      <c r="X43" s="2407"/>
      <c r="AA43" s="2407"/>
      <c r="AB43" s="2407"/>
      <c r="AC43" s="1624"/>
    </row>
    <row r="44" spans="1:29" ht="13.5" customHeight="1">
      <c r="H44" s="2232"/>
      <c r="I44" s="1626"/>
      <c r="J44" s="2407"/>
      <c r="K44" s="896"/>
      <c r="L44" s="2407"/>
      <c r="M44" s="896"/>
      <c r="N44" s="2408"/>
      <c r="O44" s="896"/>
      <c r="P44" s="2408"/>
      <c r="Q44" s="896"/>
      <c r="R44" s="2408"/>
      <c r="S44" s="896"/>
      <c r="T44" s="2408"/>
      <c r="U44" s="2407"/>
      <c r="W44" s="2407"/>
      <c r="X44" s="2407"/>
      <c r="AA44" s="2407"/>
      <c r="AB44" s="2407"/>
      <c r="AC44" s="1624"/>
    </row>
    <row r="45" spans="1:29" ht="13.5" customHeight="1">
      <c r="H45" s="2232"/>
      <c r="I45" s="1626"/>
      <c r="J45" s="2407"/>
      <c r="K45" s="896"/>
      <c r="L45" s="2407"/>
      <c r="M45" s="896"/>
      <c r="N45" s="2408"/>
      <c r="O45" s="896"/>
      <c r="P45" s="2408"/>
      <c r="Q45" s="896"/>
      <c r="R45" s="2408"/>
      <c r="S45" s="896"/>
      <c r="T45" s="2408"/>
      <c r="U45" s="2407"/>
      <c r="V45" s="2234"/>
      <c r="W45" s="2407"/>
      <c r="X45" s="2407"/>
      <c r="AA45" s="2407"/>
      <c r="AB45" s="1626"/>
      <c r="AC45" s="1624"/>
    </row>
    <row r="46" spans="1:29" ht="13.5" customHeight="1">
      <c r="H46" s="2232"/>
      <c r="I46" s="1626"/>
      <c r="J46" s="2407"/>
      <c r="K46" s="896"/>
      <c r="L46" s="2407"/>
      <c r="M46" s="896"/>
      <c r="N46" s="2408"/>
      <c r="O46" s="896"/>
      <c r="P46" s="2408"/>
      <c r="Q46" s="896"/>
      <c r="R46" s="2408"/>
      <c r="S46" s="1626"/>
      <c r="T46" s="2408"/>
      <c r="U46" s="2407"/>
      <c r="V46" s="1626"/>
      <c r="W46" s="2407"/>
      <c r="X46" s="2407"/>
      <c r="AA46" s="2407"/>
      <c r="AB46" s="2408"/>
      <c r="AC46" s="1624"/>
    </row>
    <row r="47" spans="1:29" ht="13.5" customHeight="1">
      <c r="H47" s="2232"/>
      <c r="I47" s="1825"/>
      <c r="J47" s="1776"/>
      <c r="K47" s="896"/>
      <c r="L47" s="2407"/>
      <c r="M47" s="896"/>
      <c r="N47" s="2408"/>
      <c r="O47" s="896"/>
      <c r="P47" s="2408"/>
      <c r="Q47" s="896"/>
      <c r="R47" s="2408"/>
      <c r="S47" s="1626"/>
      <c r="T47" s="2408"/>
      <c r="U47" s="2407"/>
      <c r="AB47" s="1626"/>
      <c r="AC47" s="1624"/>
    </row>
    <row r="48" spans="1:29" ht="13.5" customHeight="1">
      <c r="H48" s="2232"/>
      <c r="I48" s="1626"/>
      <c r="J48" s="2407"/>
      <c r="K48" s="896"/>
      <c r="L48" s="2407"/>
      <c r="M48" s="896"/>
      <c r="N48" s="2408"/>
      <c r="O48" s="896"/>
      <c r="P48" s="2408"/>
      <c r="Q48" s="896"/>
      <c r="R48" s="2408"/>
      <c r="S48" s="1626"/>
      <c r="T48" s="2408"/>
      <c r="U48" s="2407"/>
    </row>
    <row r="49" spans="8:21" ht="13.5" customHeight="1">
      <c r="H49" s="2232"/>
      <c r="I49" s="1825"/>
      <c r="J49" s="1776"/>
      <c r="K49" s="2237"/>
      <c r="L49" s="1825"/>
      <c r="M49" s="2237"/>
      <c r="N49" s="2237"/>
      <c r="O49" s="2237"/>
      <c r="P49" s="2237"/>
      <c r="Q49" s="2237"/>
      <c r="R49" s="2237"/>
      <c r="S49" s="2237"/>
      <c r="T49" s="2237"/>
      <c r="U49" s="2407"/>
    </row>
    <row r="50" spans="8:21" ht="13.5" customHeight="1">
      <c r="H50" s="2233"/>
      <c r="I50" s="1825"/>
      <c r="J50" s="1776"/>
      <c r="K50" s="2237"/>
      <c r="L50" s="1825"/>
      <c r="M50" s="896"/>
      <c r="N50" s="2234"/>
      <c r="O50" s="896"/>
      <c r="P50" s="2234"/>
      <c r="Q50" s="896"/>
      <c r="R50" s="2234"/>
      <c r="S50" s="1626"/>
      <c r="T50" s="2234"/>
      <c r="U50" s="2407"/>
    </row>
    <row r="51" spans="8:21" ht="13.5" customHeight="1">
      <c r="H51" s="2233"/>
      <c r="I51" s="1626"/>
      <c r="J51" s="2407"/>
      <c r="K51" s="896"/>
      <c r="L51" s="1626"/>
      <c r="M51" s="896"/>
      <c r="N51" s="2234"/>
      <c r="O51" s="896"/>
      <c r="P51" s="2234"/>
      <c r="Q51" s="896"/>
      <c r="R51" s="2234"/>
      <c r="S51" s="1626"/>
      <c r="T51" s="2234"/>
      <c r="U51" s="2407"/>
    </row>
    <row r="52" spans="8:21" ht="13.5" customHeight="1">
      <c r="H52" s="2232"/>
      <c r="I52" s="1626"/>
      <c r="J52" s="2407"/>
      <c r="K52" s="896"/>
      <c r="L52" s="1626"/>
      <c r="M52" s="896"/>
      <c r="N52" s="2234"/>
      <c r="O52" s="896"/>
      <c r="P52" s="2234"/>
      <c r="Q52" s="896"/>
      <c r="R52" s="2234"/>
      <c r="S52" s="1626"/>
      <c r="T52" s="2234"/>
      <c r="U52" s="2407"/>
    </row>
    <row r="53" spans="8:21" ht="13.5" customHeight="1">
      <c r="H53" s="2232"/>
      <c r="I53" s="1626"/>
      <c r="J53" s="2407"/>
      <c r="K53" s="896"/>
      <c r="L53" s="1626"/>
      <c r="M53" s="896"/>
      <c r="N53" s="2234"/>
      <c r="O53" s="896"/>
      <c r="P53" s="2234"/>
      <c r="Q53" s="896"/>
      <c r="R53" s="2234"/>
      <c r="S53" s="1626"/>
      <c r="T53" s="2234"/>
      <c r="U53" s="2407"/>
    </row>
    <row r="54" spans="8:21" ht="13.5" customHeight="1">
      <c r="H54" s="2232"/>
      <c r="I54" s="1626"/>
      <c r="J54" s="2407"/>
      <c r="K54" s="896"/>
      <c r="L54" s="1626"/>
      <c r="M54" s="896"/>
      <c r="N54" s="2234"/>
      <c r="O54" s="896"/>
      <c r="P54" s="2234"/>
      <c r="Q54" s="896"/>
      <c r="R54" s="2234"/>
      <c r="S54" s="1626"/>
      <c r="T54" s="2234"/>
      <c r="U54" s="2407"/>
    </row>
    <row r="55" spans="8:21" ht="13.5" customHeight="1">
      <c r="H55" s="2232"/>
      <c r="I55" s="1626"/>
      <c r="J55" s="2407"/>
      <c r="K55" s="896"/>
      <c r="L55" s="1626"/>
      <c r="M55" s="896"/>
      <c r="N55" s="2234"/>
      <c r="O55" s="896"/>
      <c r="P55" s="2234"/>
      <c r="Q55" s="896"/>
      <c r="R55" s="2234"/>
      <c r="S55" s="1626"/>
      <c r="T55" s="2234"/>
      <c r="U55" s="2407"/>
    </row>
    <row r="56" spans="8:21" ht="13.5" customHeight="1">
      <c r="H56" s="2233"/>
      <c r="I56" s="1626"/>
      <c r="J56" s="2407"/>
      <c r="K56" s="896"/>
      <c r="L56" s="1626"/>
      <c r="M56" s="896"/>
      <c r="N56" s="2234"/>
      <c r="O56" s="896"/>
      <c r="P56" s="2234"/>
      <c r="Q56" s="896"/>
      <c r="R56" s="2234"/>
      <c r="S56" s="896"/>
      <c r="T56" s="2234"/>
      <c r="U56" s="2407"/>
    </row>
    <row r="57" spans="8:21" ht="13.5" customHeight="1"/>
    <row r="58" spans="8:21" ht="13.5" customHeight="1"/>
    <row r="60" spans="8:21" ht="16.5" customHeight="1">
      <c r="S60" s="2407"/>
    </row>
    <row r="61" spans="8:21" ht="17.25" customHeight="1"/>
    <row r="62" spans="8:21" ht="15.6" customHeight="1">
      <c r="H62" s="2231"/>
      <c r="S62" s="2407"/>
    </row>
    <row r="63" spans="8:21" ht="15.6" customHeight="1">
      <c r="H63" s="2232"/>
      <c r="S63" s="2407"/>
    </row>
    <row r="64" spans="8:21" ht="15.6" customHeight="1">
      <c r="H64" s="2232"/>
      <c r="S64" s="2407"/>
    </row>
    <row r="65" spans="8:19" ht="23.1" customHeight="1">
      <c r="H65" s="2233"/>
      <c r="S65" s="2407"/>
    </row>
    <row r="66" spans="8:19" ht="15.6" customHeight="1">
      <c r="H66" s="2232"/>
      <c r="S66" s="2407"/>
    </row>
    <row r="67" spans="8:19" ht="15.6" customHeight="1">
      <c r="H67" s="2232"/>
      <c r="S67" s="2407"/>
    </row>
    <row r="68" spans="8:19" ht="16.5" customHeight="1">
      <c r="H68" s="2233"/>
      <c r="S68" s="2407"/>
    </row>
    <row r="69" spans="8:19" ht="24" customHeight="1">
      <c r="H69" s="2233"/>
      <c r="S69" s="2407"/>
    </row>
    <row r="70" spans="8:19" ht="15.6" customHeight="1">
      <c r="H70" s="2415"/>
      <c r="S70" s="2407"/>
    </row>
  </sheetData>
  <mergeCells count="4">
    <mergeCell ref="B33:C33"/>
    <mergeCell ref="A37:E37"/>
    <mergeCell ref="A38:E38"/>
    <mergeCell ref="E6:F6"/>
  </mergeCells>
  <printOptions horizontalCentered="1"/>
  <pageMargins left="0.59055118110236227" right="0.59055118110236227" top="0.59055118110236227" bottom="0.59055118110236227" header="0.59055118110236227" footer="0.59055118110236227"/>
  <pageSetup firstPageNumber="26"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L138"/>
  <sheetViews>
    <sheetView showGridLines="0" view="pageBreakPreview" topLeftCell="A76" zoomScaleNormal="100" zoomScaleSheetLayoutView="100" workbookViewId="0">
      <selection activeCell="K112" sqref="K112:K115"/>
    </sheetView>
  </sheetViews>
  <sheetFormatPr baseColWidth="10" defaultColWidth="9.42578125" defaultRowHeight="15" customHeight="1"/>
  <cols>
    <col min="1" max="1" width="16.7109375" style="127" customWidth="1"/>
    <col min="2" max="2" width="25.7109375" style="185" customWidth="1"/>
    <col min="3" max="3" width="11.7109375" style="185" customWidth="1"/>
    <col min="4" max="4" width="11.7109375" style="132" customWidth="1"/>
    <col min="5" max="5" width="1" style="127" customWidth="1"/>
    <col min="6" max="7" width="11.7109375" style="127" customWidth="1"/>
    <col min="8" max="8" width="1" style="127" customWidth="1"/>
    <col min="9" max="9" width="11.7109375" style="127" customWidth="1"/>
    <col min="10" max="10" width="14" style="127" customWidth="1"/>
    <col min="11" max="16384" width="9.42578125" style="127"/>
  </cols>
  <sheetData>
    <row r="1" spans="1:12" s="1141" customFormat="1" ht="30" customHeight="1">
      <c r="A1" s="1140"/>
      <c r="I1" s="2491" t="s">
        <v>1457</v>
      </c>
    </row>
    <row r="2" spans="1:12" s="1141" customFormat="1" ht="5.0999999999999996" customHeight="1">
      <c r="A2" s="1142"/>
      <c r="B2" s="1142"/>
      <c r="C2" s="1142"/>
      <c r="D2" s="1142"/>
      <c r="E2" s="1142"/>
      <c r="F2" s="1142"/>
      <c r="G2" s="1142"/>
      <c r="H2" s="1142"/>
      <c r="I2" s="1142"/>
    </row>
    <row r="3" spans="1:12" s="1144" customFormat="1" ht="5.0999999999999996" customHeight="1"/>
    <row r="4" spans="1:12" s="1149" customFormat="1" ht="12" customHeight="1">
      <c r="A4" s="2328" t="s">
        <v>1458</v>
      </c>
      <c r="B4" s="1187"/>
      <c r="C4" s="1188"/>
      <c r="D4" s="1189"/>
      <c r="E4" s="1190"/>
      <c r="F4" s="1189"/>
      <c r="G4" s="1191"/>
      <c r="H4" s="1188"/>
      <c r="I4" s="1188"/>
    </row>
    <row r="5" spans="1:12" ht="9" customHeight="1">
      <c r="A5" s="206"/>
      <c r="B5" s="207"/>
      <c r="C5" s="208"/>
      <c r="D5" s="209"/>
      <c r="E5" s="210"/>
      <c r="F5" s="209"/>
      <c r="G5" s="211"/>
      <c r="H5" s="208"/>
      <c r="I5" s="208"/>
    </row>
    <row r="6" spans="1:12" ht="5.0999999999999996" customHeight="1">
      <c r="A6" s="213"/>
      <c r="B6" s="214"/>
      <c r="C6" s="215"/>
      <c r="D6" s="216"/>
      <c r="E6" s="217"/>
      <c r="F6" s="216"/>
      <c r="G6" s="218"/>
      <c r="H6" s="218"/>
      <c r="I6" s="218"/>
    </row>
    <row r="7" spans="1:12" ht="5.0999999999999996" customHeight="1">
      <c r="A7" s="219"/>
      <c r="B7" s="219"/>
      <c r="C7" s="220"/>
      <c r="D7" s="220"/>
      <c r="E7" s="221"/>
      <c r="F7" s="222"/>
      <c r="G7" s="223"/>
      <c r="H7" s="220"/>
      <c r="I7" s="220"/>
    </row>
    <row r="8" spans="1:12" ht="12.75" customHeight="1">
      <c r="A8" s="224"/>
      <c r="B8" s="224"/>
      <c r="C8" s="2806" t="s">
        <v>593</v>
      </c>
      <c r="D8" s="2806"/>
      <c r="E8" s="225"/>
      <c r="F8" s="2806" t="s">
        <v>713</v>
      </c>
      <c r="G8" s="2806"/>
      <c r="H8" s="226"/>
      <c r="I8" s="226" t="s">
        <v>594</v>
      </c>
    </row>
    <row r="9" spans="1:12" ht="12.75" customHeight="1">
      <c r="A9" s="227"/>
      <c r="B9" s="227"/>
      <c r="C9" s="225" t="s">
        <v>348</v>
      </c>
      <c r="D9" s="228" t="s">
        <v>595</v>
      </c>
      <c r="E9" s="225"/>
      <c r="F9" s="228" t="s">
        <v>596</v>
      </c>
      <c r="G9" s="225" t="s">
        <v>282</v>
      </c>
      <c r="H9" s="226"/>
      <c r="I9" s="226" t="s">
        <v>597</v>
      </c>
    </row>
    <row r="10" spans="1:12" ht="12.75" customHeight="1">
      <c r="A10" s="229" t="s">
        <v>1144</v>
      </c>
      <c r="B10" s="229"/>
      <c r="C10" s="228" t="s">
        <v>281</v>
      </c>
      <c r="D10" s="228" t="s">
        <v>446</v>
      </c>
      <c r="E10" s="230"/>
      <c r="F10" s="228" t="s">
        <v>598</v>
      </c>
      <c r="G10" s="228" t="s">
        <v>598</v>
      </c>
      <c r="H10" s="231"/>
      <c r="I10" s="228" t="s">
        <v>333</v>
      </c>
    </row>
    <row r="11" spans="1:12" ht="5.0999999999999996" customHeight="1">
      <c r="A11" s="232"/>
      <c r="B11" s="232"/>
      <c r="C11" s="233"/>
      <c r="D11" s="234"/>
      <c r="E11" s="235"/>
      <c r="F11" s="234"/>
      <c r="G11" s="236"/>
      <c r="H11" s="236"/>
      <c r="I11" s="236"/>
    </row>
    <row r="12" spans="1:12" ht="5.0999999999999996" customHeight="1">
      <c r="A12" s="237"/>
      <c r="B12" s="238"/>
      <c r="C12" s="239"/>
      <c r="D12" s="240"/>
      <c r="E12" s="241"/>
      <c r="F12" s="240"/>
      <c r="G12" s="242"/>
      <c r="H12" s="243"/>
      <c r="I12" s="243"/>
    </row>
    <row r="13" spans="1:12" ht="12" customHeight="1">
      <c r="A13" s="1673" t="s">
        <v>429</v>
      </c>
      <c r="B13" s="212" t="s">
        <v>1052</v>
      </c>
      <c r="C13" s="2271">
        <f>AVERAGE(C21,C25,C28,C34,C42,C48,C51,C56,C61,C68,C89,C96,C101,C105,C111,C115)</f>
        <v>1268.845773809524</v>
      </c>
      <c r="D13" s="2273">
        <f>AVERAGE(D21,D25,D28,D34,D42,D48,D51,D56,D61,D68,D89,D96,D101,D105,D111,D115)</f>
        <v>127.95</v>
      </c>
      <c r="E13" s="2274"/>
      <c r="F13" s="2275">
        <f>AVERAGE(F21,F25,F28,F34,F42,F48,F51,F56,F61,F68,F89,F96,F101,F105,F111,F115)</f>
        <v>30.942127976190474</v>
      </c>
      <c r="G13" s="2275">
        <f>AVERAGE(G21,G25,G28,G34,G42,G48,G51,G56,G61,G68,G89,G96,G101,G105,G111,G115)</f>
        <v>21.211220238095237</v>
      </c>
      <c r="H13" s="2274"/>
      <c r="I13" s="2274">
        <f>AVERAGE(I21,I25,I28,I34,I42,I48,I51,I56,I61,I68,I89,I96,I101,I105,I111,I115)</f>
        <v>78.073810259226192</v>
      </c>
    </row>
    <row r="14" spans="1:12" ht="12" customHeight="1">
      <c r="A14" s="1264" t="s">
        <v>1455</v>
      </c>
      <c r="B14" s="1265" t="s">
        <v>586</v>
      </c>
      <c r="C14" s="2272">
        <v>1293.5999999999999</v>
      </c>
      <c r="D14" s="2276">
        <v>128</v>
      </c>
      <c r="E14" s="884"/>
      <c r="F14" s="2277">
        <v>29.9</v>
      </c>
      <c r="G14" s="2278">
        <v>22.8</v>
      </c>
      <c r="H14" s="884"/>
      <c r="I14" s="2276">
        <v>81</v>
      </c>
      <c r="J14" s="1236"/>
    </row>
    <row r="15" spans="1:12" ht="12" customHeight="1">
      <c r="A15" s="1266"/>
      <c r="B15" s="1265" t="s">
        <v>599</v>
      </c>
      <c r="C15" s="2272">
        <v>1183.5999999999999</v>
      </c>
      <c r="D15" s="2276">
        <v>116</v>
      </c>
      <c r="E15" s="884"/>
      <c r="F15" s="2277">
        <v>31.3</v>
      </c>
      <c r="G15" s="2278">
        <v>21.5</v>
      </c>
      <c r="H15" s="884"/>
      <c r="I15" s="2276">
        <v>79</v>
      </c>
      <c r="J15" s="1236"/>
    </row>
    <row r="16" spans="1:12" ht="12" customHeight="1">
      <c r="A16" s="1267"/>
      <c r="B16" s="1265" t="s">
        <v>406</v>
      </c>
      <c r="C16" s="2272">
        <v>1447.3</v>
      </c>
      <c r="D16" s="2276">
        <v>121</v>
      </c>
      <c r="E16" s="884"/>
      <c r="F16" s="2277">
        <v>31.4</v>
      </c>
      <c r="G16" s="2278">
        <v>21</v>
      </c>
      <c r="H16" s="884"/>
      <c r="I16" s="2276">
        <v>79</v>
      </c>
      <c r="J16" s="1236"/>
      <c r="L16" s="1828"/>
    </row>
    <row r="17" spans="1:12" ht="12" customHeight="1">
      <c r="A17" s="1267"/>
      <c r="B17" s="1265" t="s">
        <v>600</v>
      </c>
      <c r="C17" s="2272">
        <v>1466.3</v>
      </c>
      <c r="D17" s="2276">
        <v>111</v>
      </c>
      <c r="E17" s="884"/>
      <c r="F17" s="2279">
        <v>31.2</v>
      </c>
      <c r="G17" s="2280">
        <v>22.3</v>
      </c>
      <c r="H17" s="884"/>
      <c r="I17" s="2276">
        <v>78</v>
      </c>
      <c r="J17" s="1236"/>
      <c r="L17" s="1829"/>
    </row>
    <row r="18" spans="1:12" ht="12" customHeight="1">
      <c r="A18" s="1267"/>
      <c r="B18" s="1265" t="s">
        <v>403</v>
      </c>
      <c r="C18" s="2272">
        <v>1055</v>
      </c>
      <c r="D18" s="2276">
        <v>125</v>
      </c>
      <c r="E18" s="884"/>
      <c r="F18" s="2277">
        <v>31.1</v>
      </c>
      <c r="G18" s="2278">
        <v>20.6</v>
      </c>
      <c r="H18" s="884"/>
      <c r="I18" s="2276">
        <v>79</v>
      </c>
      <c r="J18" s="1236"/>
      <c r="L18" s="1830"/>
    </row>
    <row r="19" spans="1:12" ht="12" customHeight="1">
      <c r="A19" s="1267"/>
      <c r="B19" s="1265" t="s">
        <v>601</v>
      </c>
      <c r="C19" s="2272">
        <v>1242</v>
      </c>
      <c r="D19" s="2276">
        <v>124</v>
      </c>
      <c r="E19" s="884"/>
      <c r="F19" s="2277">
        <v>31.1</v>
      </c>
      <c r="G19" s="2278">
        <v>21.2</v>
      </c>
      <c r="H19" s="884"/>
      <c r="I19" s="2276">
        <v>78</v>
      </c>
      <c r="J19" s="1236"/>
      <c r="L19" s="1830"/>
    </row>
    <row r="20" spans="1:12" ht="12" customHeight="1">
      <c r="A20" s="1267"/>
      <c r="B20" s="1265" t="s">
        <v>602</v>
      </c>
      <c r="C20" s="2272">
        <v>1333.7</v>
      </c>
      <c r="D20" s="2276">
        <v>122</v>
      </c>
      <c r="E20" s="884"/>
      <c r="F20" s="2277">
        <v>30.9</v>
      </c>
      <c r="G20" s="2278">
        <v>21.4</v>
      </c>
      <c r="H20" s="884"/>
      <c r="I20" s="2276">
        <v>77</v>
      </c>
      <c r="J20" s="1236"/>
      <c r="L20" s="1830"/>
    </row>
    <row r="21" spans="1:12" ht="12" customHeight="1">
      <c r="B21" s="1270" t="s">
        <v>1042</v>
      </c>
      <c r="C21" s="1860">
        <f>AVERAGE(C14:C20)</f>
        <v>1288.7857142857142</v>
      </c>
      <c r="D21" s="1916">
        <f>AVERAGE(D14:D20)</f>
        <v>121</v>
      </c>
      <c r="E21" s="1861"/>
      <c r="F21" s="2275">
        <f t="shared" ref="F21:G21" si="0">AVERAGE(F14:F20)</f>
        <v>30.985714285714288</v>
      </c>
      <c r="G21" s="2275">
        <f t="shared" si="0"/>
        <v>21.542857142857141</v>
      </c>
      <c r="H21" s="884"/>
      <c r="I21" s="2273">
        <f>AVERAGE(I14:I20)</f>
        <v>78.714285714285708</v>
      </c>
      <c r="J21" s="1236"/>
      <c r="L21" s="1830"/>
    </row>
    <row r="22" spans="1:12" ht="12" customHeight="1">
      <c r="A22" s="1264" t="s">
        <v>773</v>
      </c>
      <c r="B22" s="1265" t="s">
        <v>791</v>
      </c>
      <c r="C22" s="2272">
        <v>1536</v>
      </c>
      <c r="D22" s="2276">
        <v>106</v>
      </c>
      <c r="E22" s="884"/>
      <c r="F22" s="884">
        <v>31.5</v>
      </c>
      <c r="G22" s="1783">
        <v>21.8</v>
      </c>
      <c r="H22" s="1780"/>
      <c r="I22" s="2276">
        <v>77</v>
      </c>
      <c r="L22" s="1830"/>
    </row>
    <row r="23" spans="1:12" ht="12" customHeight="1">
      <c r="A23" s="1264"/>
      <c r="B23" s="1265" t="s">
        <v>604</v>
      </c>
      <c r="C23" s="2272">
        <v>1241.0999999999999</v>
      </c>
      <c r="D23" s="2276">
        <v>123</v>
      </c>
      <c r="E23" s="884"/>
      <c r="F23" s="884">
        <v>30.3</v>
      </c>
      <c r="G23" s="1783">
        <v>20.2</v>
      </c>
      <c r="H23" s="1780"/>
      <c r="I23" s="2276">
        <v>77</v>
      </c>
      <c r="L23" s="1830"/>
    </row>
    <row r="24" spans="1:12" ht="12" customHeight="1">
      <c r="A24" s="1267"/>
      <c r="B24" s="1265" t="s">
        <v>606</v>
      </c>
      <c r="C24" s="2272">
        <v>1240.8</v>
      </c>
      <c r="D24" s="2276">
        <v>120</v>
      </c>
      <c r="E24" s="884"/>
      <c r="F24" s="884">
        <v>30.9</v>
      </c>
      <c r="G24" s="1783">
        <v>20.7</v>
      </c>
      <c r="H24" s="1781"/>
      <c r="I24" s="2276">
        <v>78</v>
      </c>
      <c r="L24" s="1830"/>
    </row>
    <row r="25" spans="1:12" ht="12" customHeight="1">
      <c r="A25" s="1267"/>
      <c r="B25" s="1270" t="s">
        <v>1042</v>
      </c>
      <c r="C25" s="1862">
        <f>AVERAGE(C22:C24)</f>
        <v>1339.3</v>
      </c>
      <c r="D25" s="1916">
        <f>AVERAGE(D22:D24)</f>
        <v>116.33333333333333</v>
      </c>
      <c r="E25" s="1861"/>
      <c r="F25" s="2281">
        <f t="shared" ref="F25:G25" si="1">AVERAGE(F22:F24)</f>
        <v>30.899999999999995</v>
      </c>
      <c r="G25" s="2281">
        <f t="shared" si="1"/>
        <v>20.900000000000002</v>
      </c>
      <c r="H25" s="884"/>
      <c r="I25" s="2274">
        <f>AVERAGE(I22:I24)</f>
        <v>77.333333333333329</v>
      </c>
      <c r="L25" s="1830"/>
    </row>
    <row r="26" spans="1:12" ht="12" customHeight="1">
      <c r="A26" s="1264" t="s">
        <v>430</v>
      </c>
      <c r="B26" s="1269" t="s">
        <v>405</v>
      </c>
      <c r="C26" s="2272">
        <v>1095.7</v>
      </c>
      <c r="D26" s="2276">
        <v>116</v>
      </c>
      <c r="E26" s="884"/>
      <c r="F26" s="884">
        <v>30.1</v>
      </c>
      <c r="G26" s="1783">
        <v>22.5</v>
      </c>
      <c r="H26" s="1782"/>
      <c r="I26" s="2276">
        <v>76</v>
      </c>
      <c r="L26" s="1830"/>
    </row>
    <row r="27" spans="1:12" ht="12" customHeight="1">
      <c r="A27" s="1264"/>
      <c r="B27" s="1269" t="s">
        <v>409</v>
      </c>
      <c r="C27" s="2272">
        <v>1374.3</v>
      </c>
      <c r="D27" s="2276">
        <v>136</v>
      </c>
      <c r="E27" s="884"/>
      <c r="F27" s="884">
        <v>30.3</v>
      </c>
      <c r="G27" s="1783">
        <v>21</v>
      </c>
      <c r="H27" s="1782"/>
      <c r="I27" s="2276">
        <v>79</v>
      </c>
      <c r="L27" s="1830"/>
    </row>
    <row r="28" spans="1:12" ht="12" customHeight="1">
      <c r="A28" s="1264"/>
      <c r="B28" s="1270" t="s">
        <v>1042</v>
      </c>
      <c r="C28" s="1860">
        <f>AVERAGE(C26:C27)</f>
        <v>1235</v>
      </c>
      <c r="D28" s="1916">
        <f>AVERAGE(D26:D27)</f>
        <v>126</v>
      </c>
      <c r="E28" s="1861"/>
      <c r="F28" s="2281">
        <f t="shared" ref="F28:G28" si="2">AVERAGE(F26:F27)</f>
        <v>30.200000000000003</v>
      </c>
      <c r="G28" s="2281">
        <f t="shared" si="2"/>
        <v>21.75</v>
      </c>
      <c r="H28" s="884"/>
      <c r="I28" s="2282">
        <f>AVERAGE(I26:I27)</f>
        <v>77.5</v>
      </c>
      <c r="L28" s="1830"/>
    </row>
    <row r="29" spans="1:12" ht="12" customHeight="1">
      <c r="A29" s="1264" t="s">
        <v>774</v>
      </c>
      <c r="B29" s="1265" t="s">
        <v>603</v>
      </c>
      <c r="C29" s="1775">
        <v>1312.2</v>
      </c>
      <c r="D29" s="1864">
        <v>126</v>
      </c>
      <c r="E29" s="1865"/>
      <c r="F29" s="1866">
        <v>30.2</v>
      </c>
      <c r="G29" s="1866">
        <v>18.8</v>
      </c>
      <c r="H29" s="1780"/>
      <c r="I29" s="2276">
        <v>81</v>
      </c>
      <c r="L29" s="1830"/>
    </row>
    <row r="30" spans="1:12" ht="12" customHeight="1">
      <c r="A30" s="1266"/>
      <c r="B30" s="271" t="s">
        <v>925</v>
      </c>
      <c r="C30" s="1775">
        <v>1226.7</v>
      </c>
      <c r="D30" s="1867">
        <v>121</v>
      </c>
      <c r="E30" s="1868"/>
      <c r="F30" s="1775">
        <v>31.2</v>
      </c>
      <c r="G30" s="1775">
        <v>20.7</v>
      </c>
      <c r="H30" s="1783"/>
      <c r="I30" s="2276">
        <v>80</v>
      </c>
      <c r="L30" s="1830"/>
    </row>
    <row r="31" spans="1:12" ht="12" customHeight="1">
      <c r="A31" s="1266"/>
      <c r="B31" s="1265" t="s">
        <v>605</v>
      </c>
      <c r="C31" s="1775">
        <v>1364.8</v>
      </c>
      <c r="D31" s="1869">
        <v>119</v>
      </c>
      <c r="E31" s="1870"/>
      <c r="F31" s="1871">
        <v>31.3</v>
      </c>
      <c r="G31" s="1871">
        <v>19.8</v>
      </c>
      <c r="H31" s="1782"/>
      <c r="I31" s="2276">
        <v>79</v>
      </c>
      <c r="L31" s="1830"/>
    </row>
    <row r="32" spans="1:12" ht="12" customHeight="1">
      <c r="A32" s="1264"/>
      <c r="B32" s="1265" t="s">
        <v>607</v>
      </c>
      <c r="C32" s="1775">
        <v>1344.7</v>
      </c>
      <c r="D32" s="1869">
        <v>122</v>
      </c>
      <c r="E32" s="1870"/>
      <c r="F32" s="1871">
        <v>31</v>
      </c>
      <c r="G32" s="1871">
        <v>20.8</v>
      </c>
      <c r="H32" s="1782"/>
      <c r="I32" s="2276">
        <v>77</v>
      </c>
      <c r="L32" s="1830"/>
    </row>
    <row r="33" spans="1:12" s="199" customFormat="1" ht="12" customHeight="1">
      <c r="A33" s="1268"/>
      <c r="B33" s="1265" t="s">
        <v>608</v>
      </c>
      <c r="C33" s="1775">
        <v>1402.8</v>
      </c>
      <c r="D33" s="1869">
        <v>144</v>
      </c>
      <c r="E33" s="1870"/>
      <c r="F33" s="1871">
        <v>30.4</v>
      </c>
      <c r="G33" s="1871">
        <v>19.600000000000001</v>
      </c>
      <c r="H33" s="1782"/>
      <c r="I33" s="2276">
        <v>80</v>
      </c>
      <c r="L33" s="1830"/>
    </row>
    <row r="34" spans="1:12" s="199" customFormat="1" ht="12" customHeight="1">
      <c r="A34" s="1268"/>
      <c r="B34" s="1270" t="s">
        <v>1042</v>
      </c>
      <c r="C34" s="1860">
        <f>AVERAGE(C29:C33)</f>
        <v>1330.24</v>
      </c>
      <c r="D34" s="1917">
        <f>AVERAGE(D29:D33)</f>
        <v>126.4</v>
      </c>
      <c r="E34" s="1863"/>
      <c r="F34" s="1872">
        <f>AVERAGE(F29:F33)</f>
        <v>30.82</v>
      </c>
      <c r="G34" s="1872">
        <f>AVERAGE(G29:G33)</f>
        <v>19.939999999999998</v>
      </c>
      <c r="H34" s="884"/>
      <c r="I34" s="2282">
        <f>AVERAGE(I29:I33)</f>
        <v>79.400000000000006</v>
      </c>
    </row>
    <row r="35" spans="1:12" s="200" customFormat="1" ht="12" customHeight="1">
      <c r="A35" s="1264" t="s">
        <v>431</v>
      </c>
      <c r="B35" s="1265" t="s">
        <v>407</v>
      </c>
      <c r="C35" s="2272">
        <v>1270.0999999999999</v>
      </c>
      <c r="D35" s="2276">
        <v>126</v>
      </c>
      <c r="E35" s="884"/>
      <c r="F35" s="1783">
        <v>31.4</v>
      </c>
      <c r="G35" s="2278">
        <v>20</v>
      </c>
      <c r="H35" s="1780"/>
      <c r="I35" s="2276">
        <v>78</v>
      </c>
    </row>
    <row r="36" spans="1:12" s="200" customFormat="1" ht="12" customHeight="1">
      <c r="A36" s="1267"/>
      <c r="B36" s="1265" t="s">
        <v>213</v>
      </c>
      <c r="C36" s="2272" t="s">
        <v>1378</v>
      </c>
      <c r="D36" s="2276" t="s">
        <v>1378</v>
      </c>
      <c r="E36" s="884"/>
      <c r="F36" s="1783" t="s">
        <v>1378</v>
      </c>
      <c r="G36" s="2278" t="s">
        <v>1378</v>
      </c>
      <c r="H36" s="1780"/>
      <c r="I36" s="2276" t="s">
        <v>1378</v>
      </c>
    </row>
    <row r="37" spans="1:12" s="200" customFormat="1" ht="12" customHeight="1">
      <c r="A37" s="1267"/>
      <c r="B37" s="1265" t="s">
        <v>609</v>
      </c>
      <c r="C37" s="2272">
        <v>1230.3</v>
      </c>
      <c r="D37" s="2276">
        <v>130</v>
      </c>
      <c r="E37" s="884"/>
      <c r="F37" s="1783">
        <v>31.7</v>
      </c>
      <c r="G37" s="2278">
        <v>19.2</v>
      </c>
      <c r="H37" s="1780"/>
      <c r="I37" s="2276">
        <v>79</v>
      </c>
    </row>
    <row r="38" spans="1:12" s="200" customFormat="1" ht="12" customHeight="1">
      <c r="A38" s="1267"/>
      <c r="B38" s="1265" t="s">
        <v>610</v>
      </c>
      <c r="C38" s="2272" t="s">
        <v>1460</v>
      </c>
      <c r="D38" s="2276">
        <v>93</v>
      </c>
      <c r="E38" s="884"/>
      <c r="F38" s="1783">
        <v>30.8</v>
      </c>
      <c r="G38" s="2278">
        <v>21.1</v>
      </c>
      <c r="H38" s="1780"/>
      <c r="I38" s="2276">
        <v>77</v>
      </c>
    </row>
    <row r="39" spans="1:12" s="200" customFormat="1" ht="12" customHeight="1">
      <c r="A39" s="1267"/>
      <c r="B39" s="1265" t="s">
        <v>611</v>
      </c>
      <c r="C39" s="2272">
        <v>1431.4</v>
      </c>
      <c r="D39" s="2276">
        <v>126</v>
      </c>
      <c r="E39" s="884"/>
      <c r="F39" s="1783">
        <v>31.3</v>
      </c>
      <c r="G39" s="1783">
        <v>20.7</v>
      </c>
      <c r="H39" s="1780"/>
      <c r="I39" s="2276">
        <v>78</v>
      </c>
    </row>
    <row r="40" spans="1:12" s="200" customFormat="1" ht="12" customHeight="1">
      <c r="A40" s="1267"/>
      <c r="B40" s="1265" t="s">
        <v>792</v>
      </c>
      <c r="C40" s="2272">
        <v>1130.3</v>
      </c>
      <c r="D40" s="2276">
        <v>112</v>
      </c>
      <c r="E40" s="884"/>
      <c r="F40" s="1783">
        <v>31.9</v>
      </c>
      <c r="G40" s="1783">
        <v>19.899999999999999</v>
      </c>
      <c r="H40" s="1780"/>
      <c r="I40" s="2276">
        <v>77</v>
      </c>
    </row>
    <row r="41" spans="1:12" s="200" customFormat="1" ht="12" customHeight="1">
      <c r="A41" s="1267"/>
      <c r="B41" s="1265" t="s">
        <v>612</v>
      </c>
      <c r="C41" s="2272">
        <v>1071.2</v>
      </c>
      <c r="D41" s="2276">
        <v>114</v>
      </c>
      <c r="E41" s="884"/>
      <c r="F41" s="1783"/>
      <c r="G41" s="1783">
        <v>24.5</v>
      </c>
      <c r="H41" s="1780"/>
      <c r="I41" s="2276">
        <v>75</v>
      </c>
    </row>
    <row r="42" spans="1:12" s="200" customFormat="1" ht="12" customHeight="1">
      <c r="A42" s="1267"/>
      <c r="B42" s="1270" t="s">
        <v>1042</v>
      </c>
      <c r="C42" s="2271">
        <f>AVERAGE(C35:C41)</f>
        <v>1226.6599999999999</v>
      </c>
      <c r="D42" s="2273">
        <f>AVERAGE(D35:D41)</f>
        <v>116.83333333333333</v>
      </c>
      <c r="E42" s="2274"/>
      <c r="F42" s="2283">
        <f t="shared" ref="F42:G42" si="3">AVERAGE(F35:F41)</f>
        <v>31.419999999999998</v>
      </c>
      <c r="G42" s="2283">
        <f t="shared" si="3"/>
        <v>20.900000000000002</v>
      </c>
      <c r="H42" s="884"/>
      <c r="I42" s="2284">
        <f>AVERAGE(I35:I41)</f>
        <v>77.333333333333329</v>
      </c>
    </row>
    <row r="43" spans="1:12" s="200" customFormat="1" ht="12" customHeight="1">
      <c r="A43" s="1264" t="s">
        <v>432</v>
      </c>
      <c r="B43" s="1265" t="s">
        <v>1145</v>
      </c>
      <c r="C43" s="2272">
        <v>1543.6</v>
      </c>
      <c r="D43" s="2276">
        <v>149</v>
      </c>
      <c r="E43" s="884"/>
      <c r="F43" s="1783">
        <v>30</v>
      </c>
      <c r="G43" s="1783">
        <v>22.1</v>
      </c>
      <c r="H43" s="1780"/>
      <c r="I43" s="2276">
        <v>80</v>
      </c>
      <c r="J43" s="1577"/>
      <c r="L43" s="1575"/>
    </row>
    <row r="44" spans="1:12" s="200" customFormat="1" ht="12" customHeight="1">
      <c r="A44" s="1267"/>
      <c r="B44" s="1265" t="s">
        <v>613</v>
      </c>
      <c r="C44" s="2272">
        <v>1795.4</v>
      </c>
      <c r="D44" s="2276">
        <v>158</v>
      </c>
      <c r="E44" s="884"/>
      <c r="F44" s="1783">
        <v>30.2</v>
      </c>
      <c r="G44" s="1783">
        <v>20.7</v>
      </c>
      <c r="H44" s="1780"/>
      <c r="I44" s="2276">
        <v>78</v>
      </c>
      <c r="J44" s="1576"/>
      <c r="L44" s="1575"/>
    </row>
    <row r="45" spans="1:12" s="200" customFormat="1" ht="12" customHeight="1">
      <c r="A45" s="1267"/>
      <c r="B45" s="1265" t="s">
        <v>614</v>
      </c>
      <c r="C45" s="2272">
        <v>1187.5</v>
      </c>
      <c r="D45" s="2276">
        <v>142</v>
      </c>
      <c r="E45" s="884"/>
      <c r="F45" s="1783">
        <v>30.7</v>
      </c>
      <c r="G45" s="1783">
        <v>20.5</v>
      </c>
      <c r="H45" s="1780"/>
      <c r="I45" s="2276">
        <v>78</v>
      </c>
      <c r="J45" s="1576"/>
      <c r="L45" s="1575"/>
    </row>
    <row r="46" spans="1:12" s="200" customFormat="1" ht="12" customHeight="1">
      <c r="A46" s="1267"/>
      <c r="B46" s="1265" t="s">
        <v>615</v>
      </c>
      <c r="C46" s="2272">
        <v>1134.4000000000001</v>
      </c>
      <c r="D46" s="2276">
        <v>136</v>
      </c>
      <c r="E46" s="884"/>
      <c r="F46" s="1783">
        <v>31</v>
      </c>
      <c r="G46" s="1783">
        <v>20.2</v>
      </c>
      <c r="H46" s="1780"/>
      <c r="I46" s="2276">
        <v>81</v>
      </c>
      <c r="J46" s="1576"/>
      <c r="L46" s="1575"/>
    </row>
    <row r="47" spans="1:12" s="200" customFormat="1" ht="12" customHeight="1">
      <c r="A47" s="1267"/>
      <c r="B47" s="1265" t="s">
        <v>616</v>
      </c>
      <c r="C47" s="2272">
        <v>1189.4000000000001</v>
      </c>
      <c r="D47" s="2276">
        <v>122</v>
      </c>
      <c r="E47" s="884"/>
      <c r="F47" s="1783">
        <v>31.5</v>
      </c>
      <c r="G47" s="1783">
        <v>19.8</v>
      </c>
      <c r="H47" s="1780"/>
      <c r="I47" s="2276">
        <v>80</v>
      </c>
      <c r="J47" s="1576"/>
      <c r="L47" s="1575"/>
    </row>
    <row r="48" spans="1:12" s="200" customFormat="1" ht="12" customHeight="1">
      <c r="A48" s="1267"/>
      <c r="B48" s="1270" t="s">
        <v>1042</v>
      </c>
      <c r="C48" s="2285">
        <f>AVERAGE(C43:C47)</f>
        <v>1370.06</v>
      </c>
      <c r="D48" s="2286">
        <f>AVERAGE(D43:D47)</f>
        <v>141.4</v>
      </c>
      <c r="E48" s="2287"/>
      <c r="F48" s="2283">
        <f t="shared" ref="F48:G48" si="4">AVERAGE(F43:F47)</f>
        <v>30.68</v>
      </c>
      <c r="G48" s="2283">
        <f t="shared" si="4"/>
        <v>20.66</v>
      </c>
      <c r="H48" s="1783"/>
      <c r="I48" s="2288">
        <f t="shared" ref="I48" si="5">AVERAGE(I43:I47)</f>
        <v>79.400000000000006</v>
      </c>
      <c r="J48" s="1597"/>
      <c r="L48" s="1596"/>
    </row>
    <row r="49" spans="1:12" s="200" customFormat="1" ht="12" customHeight="1">
      <c r="A49" s="1264" t="s">
        <v>397</v>
      </c>
      <c r="B49" s="1265" t="s">
        <v>617</v>
      </c>
      <c r="C49" s="2272">
        <v>1236.8</v>
      </c>
      <c r="D49" s="2276">
        <v>122</v>
      </c>
      <c r="E49" s="884"/>
      <c r="F49" s="1783">
        <v>31.5</v>
      </c>
      <c r="G49" s="1783">
        <v>20.100000000000001</v>
      </c>
      <c r="H49" s="2283"/>
      <c r="I49" s="2276">
        <v>78</v>
      </c>
      <c r="J49" s="1579"/>
      <c r="L49" s="1578"/>
    </row>
    <row r="50" spans="1:12" s="200" customFormat="1" ht="12" customHeight="1">
      <c r="A50" s="1267"/>
      <c r="B50" s="1265" t="s">
        <v>397</v>
      </c>
      <c r="C50" s="2272">
        <v>1181.5999999999999</v>
      </c>
      <c r="D50" s="2276">
        <v>101</v>
      </c>
      <c r="E50" s="884"/>
      <c r="F50" s="1783">
        <v>31.4</v>
      </c>
      <c r="G50" s="1783">
        <v>21</v>
      </c>
      <c r="H50" s="1780"/>
      <c r="I50" s="2289">
        <v>77</v>
      </c>
      <c r="J50" s="1579"/>
      <c r="L50" s="1578"/>
    </row>
    <row r="51" spans="1:12" s="200" customFormat="1" ht="12" customHeight="1">
      <c r="A51" s="1267"/>
      <c r="B51" s="1270" t="s">
        <v>1042</v>
      </c>
      <c r="C51" s="2290">
        <f>AVERAGE(C49:C50)</f>
        <v>1209.1999999999998</v>
      </c>
      <c r="D51" s="2286">
        <f>AVERAGE(D49:D50)</f>
        <v>111.5</v>
      </c>
      <c r="E51" s="2291"/>
      <c r="F51" s="2283">
        <f t="shared" ref="F51:I51" si="6">AVERAGE(F49:F50)</f>
        <v>31.45</v>
      </c>
      <c r="G51" s="2283">
        <f t="shared" si="6"/>
        <v>20.55</v>
      </c>
      <c r="H51" s="2291"/>
      <c r="I51" s="2291">
        <f t="shared" si="6"/>
        <v>77.5</v>
      </c>
      <c r="J51" s="1593"/>
      <c r="L51" s="1596"/>
    </row>
    <row r="52" spans="1:12" s="200" customFormat="1" ht="12" customHeight="1">
      <c r="A52" s="1264" t="s">
        <v>433</v>
      </c>
      <c r="B52" s="1265" t="s">
        <v>618</v>
      </c>
      <c r="C52" s="2272">
        <v>1246.8</v>
      </c>
      <c r="D52" s="2276">
        <v>125</v>
      </c>
      <c r="E52" s="884"/>
      <c r="F52" s="1783">
        <v>31.7</v>
      </c>
      <c r="G52" s="1783">
        <v>20.9</v>
      </c>
      <c r="H52" s="1780"/>
      <c r="I52" s="2276">
        <v>78</v>
      </c>
      <c r="J52" s="1581"/>
      <c r="L52" s="1580"/>
    </row>
    <row r="53" spans="1:12" s="200" customFormat="1" ht="12" customHeight="1">
      <c r="A53" s="1267"/>
      <c r="B53" s="1265" t="s">
        <v>433</v>
      </c>
      <c r="C53" s="2272">
        <v>1083</v>
      </c>
      <c r="D53" s="2276">
        <v>134</v>
      </c>
      <c r="E53" s="884"/>
      <c r="F53" s="1783">
        <v>31.8</v>
      </c>
      <c r="G53" s="1783">
        <v>20.8</v>
      </c>
      <c r="H53" s="1780"/>
      <c r="I53" s="2276">
        <v>80</v>
      </c>
      <c r="J53" s="1581"/>
      <c r="L53" s="1580"/>
    </row>
    <row r="54" spans="1:12" s="200" customFormat="1" ht="12" customHeight="1">
      <c r="A54" s="1267"/>
      <c r="B54" s="1265" t="s">
        <v>619</v>
      </c>
      <c r="C54" s="2272">
        <v>2050.5</v>
      </c>
      <c r="D54" s="2276">
        <v>181</v>
      </c>
      <c r="E54" s="884"/>
      <c r="F54" s="1783">
        <v>26.5</v>
      </c>
      <c r="G54" s="2278">
        <v>18.2</v>
      </c>
      <c r="H54" s="1780"/>
      <c r="I54" s="2276">
        <v>84</v>
      </c>
      <c r="J54" s="1582"/>
      <c r="L54" s="1580"/>
    </row>
    <row r="55" spans="1:12" s="200" customFormat="1" ht="12" customHeight="1">
      <c r="A55" s="1267"/>
      <c r="B55" s="1265" t="s">
        <v>620</v>
      </c>
      <c r="C55" s="2272">
        <v>1398.5</v>
      </c>
      <c r="D55" s="2276">
        <v>121</v>
      </c>
      <c r="E55" s="884"/>
      <c r="F55" s="1783">
        <v>31.7</v>
      </c>
      <c r="G55" s="1783">
        <v>22.6</v>
      </c>
      <c r="H55" s="1780"/>
      <c r="I55" s="2276">
        <v>74</v>
      </c>
      <c r="J55" s="1581"/>
      <c r="L55" s="1580"/>
    </row>
    <row r="56" spans="1:12" s="200" customFormat="1" ht="12" customHeight="1">
      <c r="A56" s="1267"/>
      <c r="B56" s="1270" t="s">
        <v>1042</v>
      </c>
      <c r="C56" s="2292">
        <f>AVERAGE(C52:C55)</f>
        <v>1444.7</v>
      </c>
      <c r="D56" s="2293">
        <f>AVERAGE(D52:D55)</f>
        <v>140.25</v>
      </c>
      <c r="E56" s="2294"/>
      <c r="F56" s="2283">
        <f t="shared" ref="F56:G56" si="7">AVERAGE(F52:F55)</f>
        <v>30.425000000000001</v>
      </c>
      <c r="G56" s="2283">
        <f t="shared" si="7"/>
        <v>20.625</v>
      </c>
      <c r="H56" s="2283"/>
      <c r="I56" s="2288">
        <f t="shared" ref="I56" si="8">AVERAGE(I52:I55)</f>
        <v>79</v>
      </c>
      <c r="J56" s="1593"/>
      <c r="L56" s="1596"/>
    </row>
    <row r="57" spans="1:12" s="200" customFormat="1" ht="12" customHeight="1">
      <c r="A57" s="1264" t="s">
        <v>280</v>
      </c>
      <c r="B57" s="1265" t="s">
        <v>622</v>
      </c>
      <c r="C57" s="2272">
        <v>1141.0999999999999</v>
      </c>
      <c r="D57" s="2276">
        <v>113</v>
      </c>
      <c r="E57" s="884"/>
      <c r="F57" s="1783">
        <v>30.4</v>
      </c>
      <c r="G57" s="1783">
        <v>21</v>
      </c>
      <c r="H57" s="1780"/>
      <c r="I57" s="2276">
        <v>80</v>
      </c>
      <c r="J57" s="1584"/>
      <c r="L57" s="1583"/>
    </row>
    <row r="58" spans="1:12" s="200" customFormat="1" ht="12" customHeight="1">
      <c r="A58" s="1267"/>
      <c r="B58" s="1265" t="s">
        <v>412</v>
      </c>
      <c r="C58" s="2272">
        <v>1379.7</v>
      </c>
      <c r="D58" s="2276">
        <v>143</v>
      </c>
      <c r="E58" s="884"/>
      <c r="F58" s="1783">
        <v>29.9</v>
      </c>
      <c r="G58" s="1783">
        <v>24.2</v>
      </c>
      <c r="H58" s="1780"/>
      <c r="I58" s="2276">
        <v>77</v>
      </c>
      <c r="J58" s="1584"/>
      <c r="L58" s="1583"/>
    </row>
    <row r="59" spans="1:12" s="200" customFormat="1" ht="12" customHeight="1">
      <c r="A59" s="1267"/>
      <c r="B59" s="1265" t="s">
        <v>280</v>
      </c>
      <c r="C59" s="2272">
        <v>1222.0999999999999</v>
      </c>
      <c r="D59" s="2276">
        <v>128</v>
      </c>
      <c r="E59" s="884"/>
      <c r="F59" s="1783">
        <v>31.9</v>
      </c>
      <c r="G59" s="1783">
        <v>20.9</v>
      </c>
      <c r="H59" s="1780"/>
      <c r="I59" s="2276">
        <v>78</v>
      </c>
      <c r="J59" s="1584"/>
      <c r="L59" s="1583"/>
    </row>
    <row r="60" spans="1:12" s="200" customFormat="1" ht="12" customHeight="1">
      <c r="A60" s="1267"/>
      <c r="B60" s="1265" t="s">
        <v>623</v>
      </c>
      <c r="C60" s="2272">
        <v>1164.7</v>
      </c>
      <c r="D60" s="2276">
        <v>121</v>
      </c>
      <c r="E60" s="884"/>
      <c r="F60" s="1783">
        <v>31.8</v>
      </c>
      <c r="G60" s="1783">
        <v>20.100000000000001</v>
      </c>
      <c r="H60" s="1780"/>
      <c r="I60" s="2276">
        <v>80</v>
      </c>
      <c r="J60" s="1597"/>
      <c r="L60" s="1596"/>
    </row>
    <row r="61" spans="1:12" s="200" customFormat="1" ht="12" customHeight="1">
      <c r="A61" s="1267"/>
      <c r="B61" s="1270" t="s">
        <v>1042</v>
      </c>
      <c r="C61" s="2271">
        <f>AVERAGE(C57:C60)</f>
        <v>1226.9000000000001</v>
      </c>
      <c r="D61" s="2273">
        <f>AVERAGE(D57:D60)</f>
        <v>126.25</v>
      </c>
      <c r="E61" s="2274"/>
      <c r="F61" s="2283">
        <f t="shared" ref="F61:G61" si="9">AVERAGE(F57:F60)</f>
        <v>30.999999999999996</v>
      </c>
      <c r="G61" s="2283">
        <f t="shared" si="9"/>
        <v>21.549999999999997</v>
      </c>
      <c r="H61" s="2283"/>
      <c r="I61" s="2288">
        <f t="shared" ref="I61" si="10">AVERAGE(I57:I60)</f>
        <v>78.75</v>
      </c>
      <c r="J61" s="1873"/>
      <c r="L61" s="1583"/>
    </row>
    <row r="62" spans="1:12" s="200" customFormat="1" ht="12" customHeight="1">
      <c r="A62" s="1264" t="s">
        <v>439</v>
      </c>
      <c r="B62" s="1265" t="s">
        <v>439</v>
      </c>
      <c r="C62" s="2272">
        <v>1619.2</v>
      </c>
      <c r="D62" s="2276">
        <v>143</v>
      </c>
      <c r="E62" s="884"/>
      <c r="F62" s="1783">
        <v>31.1</v>
      </c>
      <c r="G62" s="2295">
        <v>21.7</v>
      </c>
      <c r="H62" s="1780"/>
      <c r="I62" s="2276">
        <v>81</v>
      </c>
      <c r="J62" s="2380"/>
      <c r="L62" s="1585"/>
    </row>
    <row r="63" spans="1:12" s="200" customFormat="1" ht="12" customHeight="1">
      <c r="A63" s="1267"/>
      <c r="B63" s="1265" t="s">
        <v>624</v>
      </c>
      <c r="C63" s="2272">
        <v>1323.7</v>
      </c>
      <c r="D63" s="2276">
        <v>145</v>
      </c>
      <c r="E63" s="884"/>
      <c r="F63" s="1783">
        <v>30.8</v>
      </c>
      <c r="G63" s="2295">
        <v>21.1</v>
      </c>
      <c r="H63" s="1780"/>
      <c r="I63" s="2276">
        <v>81.166666666666671</v>
      </c>
      <c r="J63" s="1586"/>
      <c r="L63" s="1585"/>
    </row>
    <row r="64" spans="1:12" s="200" customFormat="1" ht="12" customHeight="1">
      <c r="A64" s="1267"/>
      <c r="B64" s="1265" t="s">
        <v>625</v>
      </c>
      <c r="C64" s="2272">
        <v>1282.9000000000001</v>
      </c>
      <c r="D64" s="2276">
        <v>132</v>
      </c>
      <c r="E64" s="884"/>
      <c r="F64" s="1783">
        <v>32</v>
      </c>
      <c r="G64" s="2295">
        <v>21.9</v>
      </c>
      <c r="H64" s="1780"/>
      <c r="I64" s="2276">
        <v>76</v>
      </c>
      <c r="J64" s="2380"/>
      <c r="L64" s="1585"/>
    </row>
    <row r="65" spans="1:12" s="200" customFormat="1" ht="12" customHeight="1">
      <c r="A65" s="1267"/>
      <c r="B65" s="1265" t="s">
        <v>214</v>
      </c>
      <c r="C65" s="2272">
        <v>1313.6</v>
      </c>
      <c r="D65" s="2276">
        <v>148</v>
      </c>
      <c r="E65" s="884"/>
      <c r="F65" s="1783">
        <v>30.9</v>
      </c>
      <c r="G65" s="2295">
        <v>23.7</v>
      </c>
      <c r="H65" s="1780"/>
      <c r="I65" s="2276">
        <v>76</v>
      </c>
      <c r="J65" s="2380"/>
      <c r="L65" s="1585"/>
    </row>
    <row r="66" spans="1:12" s="200" customFormat="1" ht="12" customHeight="1">
      <c r="A66" s="1267"/>
      <c r="B66" s="1265" t="s">
        <v>410</v>
      </c>
      <c r="C66" s="2272">
        <v>1299.0999999999999</v>
      </c>
      <c r="D66" s="2276">
        <v>127</v>
      </c>
      <c r="E66" s="884"/>
      <c r="F66" s="1783">
        <v>31.7</v>
      </c>
      <c r="G66" s="2295">
        <v>21.2</v>
      </c>
      <c r="H66" s="1780"/>
      <c r="I66" s="2276">
        <v>80</v>
      </c>
      <c r="J66" s="1586"/>
      <c r="L66" s="1585"/>
    </row>
    <row r="67" spans="1:12" s="200" customFormat="1" ht="12" customHeight="1">
      <c r="A67" s="1267"/>
      <c r="B67" s="1265" t="s">
        <v>793</v>
      </c>
      <c r="C67" s="2272">
        <v>1106.5999999999999</v>
      </c>
      <c r="D67" s="2276">
        <v>133</v>
      </c>
      <c r="E67" s="884"/>
      <c r="F67" s="1783">
        <v>31.6</v>
      </c>
      <c r="G67" s="2295">
        <v>21.5</v>
      </c>
      <c r="H67" s="1780"/>
      <c r="I67" s="2276">
        <v>79</v>
      </c>
      <c r="J67" s="2380"/>
      <c r="L67" s="1585"/>
    </row>
    <row r="68" spans="1:12" s="200" customFormat="1" ht="12" customHeight="1">
      <c r="A68" s="1267"/>
      <c r="B68" s="1270" t="s">
        <v>1042</v>
      </c>
      <c r="C68" s="2296">
        <f>AVERAGE(C62:C67)</f>
        <v>1324.1833333333334</v>
      </c>
      <c r="D68" s="2297">
        <f>AVERAGE(D62:D67)</f>
        <v>138</v>
      </c>
      <c r="E68" s="884"/>
      <c r="F68" s="2275">
        <f>AVERAGE(F62:F67)</f>
        <v>31.349999999999998</v>
      </c>
      <c r="G68" s="2298">
        <f>AVERAGE(G62:G67)</f>
        <v>21.849999999999998</v>
      </c>
      <c r="H68" s="884"/>
      <c r="I68" s="2282">
        <f>AVERAGE(I62:I67)</f>
        <v>78.861111111111114</v>
      </c>
      <c r="J68" s="2380"/>
      <c r="L68" s="1585"/>
    </row>
    <row r="69" spans="1:12" s="200" customFormat="1" ht="5.0999999999999996" customHeight="1">
      <c r="A69" s="245"/>
      <c r="B69" s="246"/>
      <c r="C69" s="247"/>
      <c r="D69" s="247"/>
      <c r="E69" s="247"/>
      <c r="F69" s="247"/>
      <c r="G69" s="247"/>
      <c r="H69" s="247"/>
      <c r="I69" s="247"/>
    </row>
    <row r="70" spans="1:12" s="200" customFormat="1" ht="5.0999999999999996" customHeight="1">
      <c r="A70" s="248"/>
      <c r="B70" s="224"/>
      <c r="C70" s="249"/>
      <c r="D70" s="250"/>
      <c r="E70" s="251"/>
      <c r="F70" s="250"/>
      <c r="G70" s="252"/>
      <c r="H70" s="252"/>
      <c r="I70" s="252"/>
    </row>
    <row r="71" spans="1:12" s="200" customFormat="1" ht="11.25" customHeight="1">
      <c r="A71" s="2807" t="s">
        <v>621</v>
      </c>
      <c r="B71" s="2807"/>
      <c r="C71" s="253"/>
      <c r="D71" s="254"/>
      <c r="E71" s="255"/>
      <c r="F71" s="254"/>
      <c r="G71" s="256"/>
      <c r="H71" s="253"/>
      <c r="I71" s="257"/>
    </row>
    <row r="72" spans="1:12" s="200" customFormat="1" ht="11.25" customHeight="1">
      <c r="A72" s="2471"/>
      <c r="B72" s="2471"/>
      <c r="C72" s="253"/>
      <c r="D72" s="254"/>
      <c r="E72" s="255"/>
      <c r="F72" s="254"/>
      <c r="G72" s="256"/>
      <c r="H72" s="253"/>
      <c r="I72" s="257"/>
    </row>
    <row r="73" spans="1:12" s="200" customFormat="1" ht="11.25" customHeight="1">
      <c r="A73" s="1553"/>
      <c r="B73" s="1553"/>
      <c r="C73" s="253"/>
      <c r="D73" s="254"/>
      <c r="E73" s="255"/>
      <c r="F73" s="254"/>
      <c r="G73" s="256"/>
      <c r="H73" s="253"/>
      <c r="I73" s="257"/>
    </row>
    <row r="74" spans="1:12" s="1141" customFormat="1" ht="30" customHeight="1">
      <c r="A74" s="1140"/>
      <c r="I74" s="1199" t="s">
        <v>1457</v>
      </c>
    </row>
    <row r="75" spans="1:12" s="1141" customFormat="1" ht="4.5" customHeight="1">
      <c r="A75" s="1142"/>
      <c r="B75" s="1142"/>
      <c r="C75" s="1142"/>
      <c r="D75" s="1142"/>
      <c r="E75" s="1142"/>
      <c r="F75" s="1142"/>
      <c r="G75" s="1142"/>
      <c r="H75" s="1142"/>
      <c r="I75" s="1142"/>
    </row>
    <row r="76" spans="1:12" s="1144" customFormat="1" ht="5.0999999999999996" customHeight="1"/>
    <row r="77" spans="1:12" s="1149" customFormat="1" ht="12" customHeight="1">
      <c r="A77" s="2328" t="s">
        <v>1459</v>
      </c>
      <c r="B77" s="1187"/>
      <c r="C77" s="1188"/>
      <c r="D77" s="1189"/>
      <c r="E77" s="1190"/>
      <c r="F77" s="1189"/>
      <c r="G77" s="1191"/>
      <c r="H77" s="1188"/>
      <c r="I77" s="1188"/>
    </row>
    <row r="78" spans="1:12" s="1149" customFormat="1" ht="12" customHeight="1">
      <c r="A78" s="1145"/>
      <c r="B78" s="1187"/>
      <c r="C78" s="1188"/>
      <c r="D78" s="1189"/>
      <c r="E78" s="1190"/>
      <c r="F78" s="1189"/>
      <c r="G78" s="1191"/>
      <c r="H78" s="1188"/>
      <c r="I78" s="1188"/>
    </row>
    <row r="79" spans="1:12" s="193" customFormat="1" ht="12" customHeight="1">
      <c r="A79" s="212"/>
      <c r="B79" s="207"/>
      <c r="C79" s="208"/>
      <c r="D79" s="209"/>
      <c r="E79" s="210"/>
      <c r="F79" s="209"/>
      <c r="G79" s="211"/>
      <c r="H79" s="208"/>
      <c r="I79" s="208"/>
    </row>
    <row r="80" spans="1:12" ht="5.0999999999999996" customHeight="1">
      <c r="A80" s="213"/>
      <c r="B80" s="214"/>
      <c r="C80" s="215"/>
      <c r="D80" s="216"/>
      <c r="E80" s="217"/>
      <c r="F80" s="216"/>
      <c r="G80" s="218"/>
      <c r="H80" s="218"/>
      <c r="I80" s="218"/>
    </row>
    <row r="81" spans="1:12" ht="5.0999999999999996" customHeight="1">
      <c r="A81" s="219"/>
      <c r="B81" s="219"/>
      <c r="C81" s="220"/>
      <c r="D81" s="220"/>
      <c r="E81" s="221"/>
      <c r="F81" s="222"/>
      <c r="G81" s="223"/>
      <c r="H81" s="220"/>
      <c r="I81" s="220"/>
    </row>
    <row r="82" spans="1:12" ht="12" customHeight="1">
      <c r="A82" s="224"/>
      <c r="B82" s="224"/>
      <c r="C82" s="2806" t="s">
        <v>593</v>
      </c>
      <c r="D82" s="2806"/>
      <c r="E82" s="225"/>
      <c r="F82" s="2806" t="s">
        <v>713</v>
      </c>
      <c r="G82" s="2806"/>
      <c r="H82" s="226"/>
      <c r="I82" s="226" t="s">
        <v>594</v>
      </c>
    </row>
    <row r="83" spans="1:12" ht="12" customHeight="1">
      <c r="A83" s="227"/>
      <c r="B83" s="227"/>
      <c r="C83" s="225" t="s">
        <v>348</v>
      </c>
      <c r="D83" s="228" t="s">
        <v>595</v>
      </c>
      <c r="E83" s="225"/>
      <c r="F83" s="228" t="s">
        <v>596</v>
      </c>
      <c r="G83" s="225" t="s">
        <v>282</v>
      </c>
      <c r="H83" s="226"/>
      <c r="I83" s="226" t="s">
        <v>597</v>
      </c>
    </row>
    <row r="84" spans="1:12" ht="12" customHeight="1">
      <c r="A84" s="229" t="s">
        <v>1144</v>
      </c>
      <c r="B84" s="229"/>
      <c r="C84" s="228" t="s">
        <v>281</v>
      </c>
      <c r="D84" s="228" t="s">
        <v>446</v>
      </c>
      <c r="E84" s="230"/>
      <c r="F84" s="228" t="s">
        <v>598</v>
      </c>
      <c r="G84" s="228" t="s">
        <v>598</v>
      </c>
      <c r="H84" s="231"/>
      <c r="I84" s="228" t="s">
        <v>333</v>
      </c>
    </row>
    <row r="85" spans="1:12" ht="5.0999999999999996" customHeight="1">
      <c r="A85" s="232"/>
      <c r="B85" s="232"/>
      <c r="C85" s="233"/>
      <c r="D85" s="234"/>
      <c r="E85" s="235"/>
      <c r="F85" s="234"/>
      <c r="G85" s="236"/>
      <c r="H85" s="236"/>
      <c r="I85" s="236"/>
    </row>
    <row r="86" spans="1:12" ht="5.0999999999999996" customHeight="1">
      <c r="A86" s="237"/>
      <c r="B86" s="238"/>
      <c r="C86" s="239"/>
      <c r="D86" s="240"/>
      <c r="E86" s="241"/>
      <c r="F86" s="240"/>
      <c r="G86" s="242"/>
      <c r="H86" s="243"/>
      <c r="I86" s="243"/>
    </row>
    <row r="87" spans="1:12" ht="12" customHeight="1">
      <c r="A87" s="1264" t="s">
        <v>434</v>
      </c>
      <c r="B87" s="1265" t="s">
        <v>434</v>
      </c>
      <c r="C87" s="2272">
        <v>1221.8</v>
      </c>
      <c r="D87" s="2276">
        <v>125</v>
      </c>
      <c r="E87" s="884"/>
      <c r="F87" s="1783">
        <v>31.9</v>
      </c>
      <c r="G87" s="1783">
        <v>22.2</v>
      </c>
      <c r="H87" s="884"/>
      <c r="I87" s="2276">
        <v>75</v>
      </c>
      <c r="J87" s="1588"/>
      <c r="L87" s="1587"/>
    </row>
    <row r="88" spans="1:12" ht="12" customHeight="1">
      <c r="A88" s="1267"/>
      <c r="B88" s="1265" t="s">
        <v>626</v>
      </c>
      <c r="C88" s="2272">
        <v>1041.8</v>
      </c>
      <c r="D88" s="2276">
        <v>131</v>
      </c>
      <c r="E88" s="884"/>
      <c r="F88" s="1783">
        <v>30.9</v>
      </c>
      <c r="G88" s="1783">
        <v>22.6</v>
      </c>
      <c r="H88" s="884"/>
      <c r="I88" s="2276">
        <v>78</v>
      </c>
      <c r="J88" s="1588"/>
      <c r="L88" s="1587"/>
    </row>
    <row r="89" spans="1:12" ht="12" customHeight="1">
      <c r="A89" s="1267"/>
      <c r="B89" s="1270" t="s">
        <v>1042</v>
      </c>
      <c r="C89" s="2271">
        <f>AVERAGE(C87:C88)</f>
        <v>1131.8</v>
      </c>
      <c r="D89" s="2273">
        <f>AVERAGE(D87:D88)</f>
        <v>128</v>
      </c>
      <c r="E89" s="884"/>
      <c r="F89" s="2299">
        <f>AVERAGE(F87:F88)</f>
        <v>31.4</v>
      </c>
      <c r="G89" s="1957">
        <f>AVERAGE(G87:G88)</f>
        <v>22.4</v>
      </c>
      <c r="H89" s="884"/>
      <c r="I89" s="2274">
        <f>AVERAGE(I87:I88)</f>
        <v>76.5</v>
      </c>
      <c r="J89" s="1597"/>
      <c r="L89" s="1596"/>
    </row>
    <row r="90" spans="1:12" ht="12" customHeight="1">
      <c r="A90" s="1264" t="s">
        <v>435</v>
      </c>
      <c r="B90" s="1265" t="s">
        <v>627</v>
      </c>
      <c r="C90" s="2272">
        <v>1080.4000000000001</v>
      </c>
      <c r="D90" s="2276">
        <v>140</v>
      </c>
      <c r="E90" s="884"/>
      <c r="F90" s="1783">
        <v>29.9</v>
      </c>
      <c r="G90" s="1783">
        <v>24.5</v>
      </c>
      <c r="H90" s="884"/>
      <c r="I90" s="2276">
        <v>78.25</v>
      </c>
      <c r="J90" s="1590"/>
      <c r="L90" s="1589"/>
    </row>
    <row r="91" spans="1:12" ht="12" customHeight="1">
      <c r="A91" s="1237"/>
      <c r="B91" s="1265" t="s">
        <v>215</v>
      </c>
      <c r="C91" s="2272">
        <v>1102.5</v>
      </c>
      <c r="D91" s="2276">
        <v>115</v>
      </c>
      <c r="E91" s="884"/>
      <c r="F91" s="1783">
        <v>31.2</v>
      </c>
      <c r="G91" s="1783">
        <v>21.2</v>
      </c>
      <c r="H91" s="884"/>
      <c r="I91" s="2276">
        <v>78.416666666666671</v>
      </c>
      <c r="J91" s="1590"/>
      <c r="L91" s="1589"/>
    </row>
    <row r="92" spans="1:12" ht="12" customHeight="1">
      <c r="A92" s="1267"/>
      <c r="B92" s="1265" t="s">
        <v>216</v>
      </c>
      <c r="C92" s="2272">
        <v>795.4</v>
      </c>
      <c r="D92" s="2276">
        <v>112</v>
      </c>
      <c r="E92" s="884"/>
      <c r="F92" s="1783">
        <v>32.299999999999997</v>
      </c>
      <c r="G92" s="1783">
        <v>21.4</v>
      </c>
      <c r="H92" s="884"/>
      <c r="I92" s="2276">
        <v>74</v>
      </c>
      <c r="J92" s="1590"/>
      <c r="L92" s="1589"/>
    </row>
    <row r="93" spans="1:12" ht="12" customHeight="1">
      <c r="A93" s="1267"/>
      <c r="B93" s="1265" t="s">
        <v>628</v>
      </c>
      <c r="C93" s="2272">
        <v>1145.0999999999999</v>
      </c>
      <c r="D93" s="2276">
        <v>116</v>
      </c>
      <c r="E93" s="884"/>
      <c r="F93" s="1783">
        <v>32.1</v>
      </c>
      <c r="G93" s="1783">
        <v>22.2</v>
      </c>
      <c r="H93" s="884"/>
      <c r="I93" s="2276">
        <v>75</v>
      </c>
      <c r="J93" s="1590"/>
      <c r="L93" s="1589"/>
    </row>
    <row r="94" spans="1:12" ht="12" customHeight="1">
      <c r="A94" s="1267"/>
      <c r="B94" s="1265" t="s">
        <v>411</v>
      </c>
      <c r="C94" s="2272">
        <v>1838.3</v>
      </c>
      <c r="D94" s="2276">
        <v>149</v>
      </c>
      <c r="E94" s="884"/>
      <c r="F94" s="1783">
        <v>27.7</v>
      </c>
      <c r="G94" s="1783">
        <v>17.100000000000001</v>
      </c>
      <c r="H94" s="884"/>
      <c r="I94" s="2276">
        <v>81</v>
      </c>
      <c r="J94" s="1591"/>
      <c r="L94" s="1589"/>
    </row>
    <row r="95" spans="1:12" ht="12" customHeight="1">
      <c r="A95" s="1267"/>
      <c r="B95" s="1265" t="s">
        <v>629</v>
      </c>
      <c r="C95" s="2272">
        <v>1131.7</v>
      </c>
      <c r="D95" s="2276">
        <v>122</v>
      </c>
      <c r="E95" s="884"/>
      <c r="F95" s="1783">
        <v>32.1</v>
      </c>
      <c r="G95" s="1783">
        <v>22.3</v>
      </c>
      <c r="H95" s="884"/>
      <c r="I95" s="2276">
        <v>76.666666666666671</v>
      </c>
      <c r="J95" s="1590"/>
      <c r="L95" s="1589"/>
    </row>
    <row r="96" spans="1:12" ht="12" customHeight="1">
      <c r="A96" s="1267"/>
      <c r="B96" s="1270" t="s">
        <v>1042</v>
      </c>
      <c r="C96" s="2275">
        <f>AVERAGE(C90:C95)</f>
        <v>1182.2333333333333</v>
      </c>
      <c r="D96" s="2300">
        <f>AVERAGE(D90:D95)</f>
        <v>125.66666666666667</v>
      </c>
      <c r="E96" s="884"/>
      <c r="F96" s="2275">
        <f>AVERAGE(F90:F95)</f>
        <v>30.883333333333329</v>
      </c>
      <c r="G96" s="2298">
        <f>AVERAGE(G90:G95)</f>
        <v>21.450000000000003</v>
      </c>
      <c r="H96" s="2298" t="e">
        <f t="shared" ref="H96:I96" si="11">AVERAGE(H90:H95)</f>
        <v>#DIV/0!</v>
      </c>
      <c r="I96" s="2300">
        <f t="shared" si="11"/>
        <v>77.222222222222229</v>
      </c>
      <c r="J96" s="2381"/>
      <c r="L96" s="1596"/>
    </row>
    <row r="97" spans="1:12" ht="12" customHeight="1">
      <c r="A97" s="1270" t="s">
        <v>398</v>
      </c>
      <c r="B97" s="1265" t="s">
        <v>559</v>
      </c>
      <c r="C97" s="2272">
        <v>1016.5</v>
      </c>
      <c r="D97" s="2276">
        <v>127</v>
      </c>
      <c r="E97" s="884"/>
      <c r="F97" s="1783">
        <v>30.9</v>
      </c>
      <c r="G97" s="1783">
        <v>23.2</v>
      </c>
      <c r="H97" s="884"/>
      <c r="I97" s="2276">
        <v>77</v>
      </c>
      <c r="J97" s="1593"/>
      <c r="L97" s="1592"/>
    </row>
    <row r="98" spans="1:12" ht="12" customHeight="1">
      <c r="A98" s="1267"/>
      <c r="B98" s="1265" t="s">
        <v>630</v>
      </c>
      <c r="C98" s="2272">
        <v>1098.0999999999999</v>
      </c>
      <c r="D98" s="2276">
        <v>124</v>
      </c>
      <c r="E98" s="884"/>
      <c r="F98" s="1783">
        <v>33.200000000000003</v>
      </c>
      <c r="G98" s="1783">
        <v>21.3</v>
      </c>
      <c r="H98" s="884"/>
      <c r="I98" s="2289">
        <v>76</v>
      </c>
      <c r="J98" s="1593"/>
      <c r="L98" s="1592"/>
    </row>
    <row r="99" spans="1:12" ht="12" customHeight="1">
      <c r="A99" s="1267"/>
      <c r="B99" s="1265" t="s">
        <v>556</v>
      </c>
      <c r="C99" s="2272">
        <v>1075</v>
      </c>
      <c r="D99" s="2276">
        <v>111</v>
      </c>
      <c r="E99" s="884"/>
      <c r="F99" s="1783">
        <v>32</v>
      </c>
      <c r="G99" s="1783">
        <v>21</v>
      </c>
      <c r="H99" s="884"/>
      <c r="I99" s="2276">
        <v>77</v>
      </c>
      <c r="J99" s="1593"/>
      <c r="L99" s="1592"/>
    </row>
    <row r="100" spans="1:12" ht="12" customHeight="1">
      <c r="A100" s="1267"/>
      <c r="B100" s="1265" t="s">
        <v>631</v>
      </c>
      <c r="C100" s="2272">
        <v>1347</v>
      </c>
      <c r="D100" s="2276">
        <v>140</v>
      </c>
      <c r="E100" s="884"/>
      <c r="F100" s="1783">
        <v>33.9</v>
      </c>
      <c r="G100" s="1783">
        <v>20.399999999999999</v>
      </c>
      <c r="H100" s="884"/>
      <c r="I100" s="2276">
        <v>78</v>
      </c>
      <c r="J100" s="1593"/>
      <c r="L100" s="1592"/>
    </row>
    <row r="101" spans="1:12" ht="12" customHeight="1">
      <c r="A101" s="1267"/>
      <c r="B101" s="1270" t="s">
        <v>1042</v>
      </c>
      <c r="C101" s="2290">
        <f>AVERAGE(C97:C100)</f>
        <v>1134.1500000000001</v>
      </c>
      <c r="D101" s="2286">
        <f>AVERAGE(D97:D100)</f>
        <v>125.5</v>
      </c>
      <c r="E101" s="884"/>
      <c r="F101" s="2285">
        <f>AVERAGE(F97:F100)</f>
        <v>32.5</v>
      </c>
      <c r="G101" s="2301">
        <f>AVERAGE(G97:G100)</f>
        <v>21.475000000000001</v>
      </c>
      <c r="H101" s="884"/>
      <c r="I101" s="2291">
        <f>AVERAGE(I97:I100)</f>
        <v>77</v>
      </c>
      <c r="J101" s="1593"/>
      <c r="L101" s="1596"/>
    </row>
    <row r="102" spans="1:12" ht="12" customHeight="1">
      <c r="A102" s="1264" t="s">
        <v>794</v>
      </c>
      <c r="B102" s="1265" t="s">
        <v>413</v>
      </c>
      <c r="C102" s="2272">
        <v>1316.8</v>
      </c>
      <c r="D102" s="2276">
        <v>135</v>
      </c>
      <c r="E102" s="884"/>
      <c r="F102" s="1783">
        <v>32.5</v>
      </c>
      <c r="G102" s="1783">
        <v>20.5</v>
      </c>
      <c r="H102" s="884"/>
      <c r="I102" s="2289">
        <v>76</v>
      </c>
      <c r="J102" s="1595"/>
      <c r="L102" s="1594"/>
    </row>
    <row r="103" spans="1:12" ht="12" customHeight="1">
      <c r="A103" s="1264" t="s">
        <v>795</v>
      </c>
      <c r="B103" s="1265" t="s">
        <v>414</v>
      </c>
      <c r="C103" s="2272">
        <v>1626</v>
      </c>
      <c r="D103" s="2276">
        <v>168</v>
      </c>
      <c r="E103" s="884"/>
      <c r="F103" s="1783">
        <v>23.5</v>
      </c>
      <c r="G103" s="1783">
        <v>16.5</v>
      </c>
      <c r="H103" s="884"/>
      <c r="I103" s="2289">
        <v>88</v>
      </c>
      <c r="J103" s="1595"/>
      <c r="L103" s="1594"/>
    </row>
    <row r="104" spans="1:12" ht="12" customHeight="1">
      <c r="A104" s="1267"/>
      <c r="B104" s="1265" t="s">
        <v>404</v>
      </c>
      <c r="C104" s="2302">
        <v>1103.2</v>
      </c>
      <c r="D104" s="2276">
        <v>106</v>
      </c>
      <c r="E104" s="884"/>
      <c r="F104" s="1783">
        <v>32.5</v>
      </c>
      <c r="G104" s="1783">
        <v>24</v>
      </c>
      <c r="H104" s="884"/>
      <c r="I104" s="2289">
        <v>70</v>
      </c>
      <c r="J104" s="1595"/>
      <c r="L104" s="1594"/>
    </row>
    <row r="105" spans="1:12" ht="12" customHeight="1">
      <c r="A105" s="1267"/>
      <c r="B105" s="1270" t="s">
        <v>1042</v>
      </c>
      <c r="C105" s="2296">
        <f>AVERAGE(C102:C104)</f>
        <v>1348.6666666666667</v>
      </c>
      <c r="D105" s="2300">
        <f>AVERAGE(D102:D104)</f>
        <v>136.33333333333334</v>
      </c>
      <c r="E105" s="884"/>
      <c r="F105" s="2275">
        <f>AVERAGE(F102:F104)</f>
        <v>29.5</v>
      </c>
      <c r="G105" s="2298">
        <f>AVERAGE(G102:G104)</f>
        <v>20.333333333333332</v>
      </c>
      <c r="H105" s="884"/>
      <c r="I105" s="2300">
        <f>AVERAGE(I102:I104)</f>
        <v>78</v>
      </c>
      <c r="J105" s="1599"/>
      <c r="L105" s="1598"/>
    </row>
    <row r="106" spans="1:12" ht="12" customHeight="1">
      <c r="A106" s="1264" t="s">
        <v>415</v>
      </c>
      <c r="B106" s="1265" t="s">
        <v>415</v>
      </c>
      <c r="C106" s="2272">
        <v>1144.9000000000001</v>
      </c>
      <c r="D106" s="2276">
        <v>121</v>
      </c>
      <c r="E106" s="884"/>
      <c r="F106" s="1783">
        <v>32.799999999999997</v>
      </c>
      <c r="G106" s="1783">
        <v>21.5</v>
      </c>
      <c r="H106" s="884"/>
      <c r="I106" s="2276">
        <v>75</v>
      </c>
      <c r="J106" s="1597"/>
      <c r="L106" s="1596"/>
    </row>
    <row r="107" spans="1:12" ht="12" customHeight="1">
      <c r="A107" s="1267"/>
      <c r="B107" s="1265" t="s">
        <v>632</v>
      </c>
      <c r="C107" s="2272">
        <v>1631.4</v>
      </c>
      <c r="D107" s="2276">
        <v>188</v>
      </c>
      <c r="E107" s="884"/>
      <c r="F107" s="1783">
        <v>30.5</v>
      </c>
      <c r="G107" s="1783">
        <v>21.7</v>
      </c>
      <c r="H107" s="884"/>
      <c r="I107" s="2276">
        <v>82.000058833333341</v>
      </c>
      <c r="J107" s="1597"/>
      <c r="L107" s="1596"/>
    </row>
    <row r="108" spans="1:12" ht="12" customHeight="1">
      <c r="A108" s="1267"/>
      <c r="B108" s="1265" t="s">
        <v>141</v>
      </c>
      <c r="C108" s="2272">
        <v>916.8</v>
      </c>
      <c r="D108" s="2276">
        <v>98</v>
      </c>
      <c r="E108" s="884"/>
      <c r="F108" s="1783">
        <v>30.9</v>
      </c>
      <c r="G108" s="1783">
        <v>25.2</v>
      </c>
      <c r="H108" s="884"/>
      <c r="I108" s="2276">
        <v>74</v>
      </c>
      <c r="J108" s="1597"/>
      <c r="L108" s="1596"/>
    </row>
    <row r="109" spans="1:12" ht="12" customHeight="1">
      <c r="A109" s="1267"/>
      <c r="B109" s="1265" t="s">
        <v>633</v>
      </c>
      <c r="C109" s="2272">
        <v>1725.9</v>
      </c>
      <c r="D109" s="2276">
        <v>201</v>
      </c>
      <c r="E109" s="884"/>
      <c r="F109" s="1783">
        <v>29.5</v>
      </c>
      <c r="G109" s="1783">
        <v>18.899999999999999</v>
      </c>
      <c r="H109" s="884"/>
      <c r="I109" s="2276">
        <v>83</v>
      </c>
      <c r="J109" s="1597"/>
      <c r="L109" s="1596"/>
    </row>
    <row r="110" spans="1:12" ht="12" customHeight="1">
      <c r="A110" s="1267"/>
      <c r="B110" s="1265" t="s">
        <v>634</v>
      </c>
      <c r="C110" s="2272">
        <v>1016.1</v>
      </c>
      <c r="D110" s="2276">
        <v>124</v>
      </c>
      <c r="E110" s="884"/>
      <c r="F110" s="1783">
        <v>31.6</v>
      </c>
      <c r="G110" s="1783">
        <v>20.3</v>
      </c>
      <c r="H110" s="884"/>
      <c r="I110" s="2276">
        <v>76</v>
      </c>
      <c r="J110" s="1597"/>
      <c r="L110" s="1596"/>
    </row>
    <row r="111" spans="1:12" ht="12" customHeight="1">
      <c r="A111" s="1267"/>
      <c r="B111" s="1270" t="s">
        <v>1042</v>
      </c>
      <c r="C111" s="2271">
        <f>AVERAGE(C106:C110)</f>
        <v>1287.02</v>
      </c>
      <c r="D111" s="2273">
        <f>AVERAGE(D106:D110)</f>
        <v>146.4</v>
      </c>
      <c r="E111" s="884"/>
      <c r="F111" s="2299">
        <f>AVERAGE(F106:F110)</f>
        <v>31.059999999999995</v>
      </c>
      <c r="G111" s="1957">
        <f>AVERAGE(G106:G110)</f>
        <v>21.520000000000003</v>
      </c>
      <c r="H111" s="884"/>
      <c r="I111" s="2273">
        <f>AVERAGE(I106:I110)</f>
        <v>78.000011766666674</v>
      </c>
      <c r="J111" s="1597"/>
      <c r="L111" s="1596"/>
    </row>
    <row r="112" spans="1:12" ht="12" customHeight="1">
      <c r="A112" s="1264" t="s">
        <v>796</v>
      </c>
      <c r="B112" s="1265" t="s">
        <v>635</v>
      </c>
      <c r="C112" s="2272">
        <v>1257.0999999999999</v>
      </c>
      <c r="D112" s="2276">
        <v>139</v>
      </c>
      <c r="E112" s="884"/>
      <c r="F112" s="1783">
        <v>30.2</v>
      </c>
      <c r="G112" s="1783">
        <v>21.2</v>
      </c>
      <c r="H112" s="884"/>
      <c r="I112" s="2276">
        <v>80</v>
      </c>
      <c r="J112" s="1599"/>
      <c r="L112" s="1598"/>
    </row>
    <row r="113" spans="1:12" ht="12" customHeight="1">
      <c r="A113" s="1264" t="s">
        <v>797</v>
      </c>
      <c r="B113" s="1265" t="s">
        <v>581</v>
      </c>
      <c r="C113" s="2272">
        <v>1028.0999999999999</v>
      </c>
      <c r="D113" s="2276">
        <v>111</v>
      </c>
      <c r="E113" s="884"/>
      <c r="F113" s="1783">
        <v>30.6</v>
      </c>
      <c r="G113" s="1783">
        <v>22.8</v>
      </c>
      <c r="H113" s="884"/>
      <c r="I113" s="2276">
        <v>77</v>
      </c>
      <c r="J113" s="1599"/>
      <c r="L113" s="1598"/>
    </row>
    <row r="114" spans="1:12" ht="12" customHeight="1">
      <c r="A114" s="1264"/>
      <c r="B114" s="1265" t="s">
        <v>798</v>
      </c>
      <c r="C114" s="2272">
        <v>1382.7</v>
      </c>
      <c r="D114" s="2276">
        <v>114</v>
      </c>
      <c r="E114" s="884"/>
      <c r="F114" s="1783">
        <v>30.7</v>
      </c>
      <c r="G114" s="1783">
        <v>21.8</v>
      </c>
      <c r="H114" s="884"/>
      <c r="I114" s="2276">
        <v>79</v>
      </c>
      <c r="J114" s="1599"/>
      <c r="L114" s="1598"/>
    </row>
    <row r="115" spans="1:12" ht="12" customHeight="1">
      <c r="A115" s="1267"/>
      <c r="B115" s="1809" t="s">
        <v>1173</v>
      </c>
      <c r="C115" s="2271">
        <f>AVERAGE(C112:C114)</f>
        <v>1222.6333333333332</v>
      </c>
      <c r="D115" s="2273">
        <f>AVERAGE(D112:D114)</f>
        <v>121.33333333333333</v>
      </c>
      <c r="E115" s="884"/>
      <c r="F115" s="2299">
        <f>AVERAGE(F112:F114)</f>
        <v>30.5</v>
      </c>
      <c r="G115" s="1957">
        <f>AVERAGE(G112:G114)</f>
        <v>21.933333333333334</v>
      </c>
      <c r="H115" s="884"/>
      <c r="I115" s="2274">
        <f>AVERAGE(I112:I114)</f>
        <v>78.666666666666671</v>
      </c>
      <c r="J115" s="1599"/>
      <c r="L115" s="1598"/>
    </row>
    <row r="116" spans="1:12" ht="5.0999999999999996" customHeight="1">
      <c r="A116" s="245"/>
      <c r="B116" s="246"/>
      <c r="C116" s="247"/>
      <c r="D116" s="247"/>
      <c r="E116" s="247"/>
      <c r="F116" s="247"/>
      <c r="G116" s="247"/>
      <c r="H116" s="247"/>
      <c r="I116" s="247"/>
    </row>
    <row r="117" spans="1:12" ht="5.0999999999999996" customHeight="1">
      <c r="A117" s="248"/>
      <c r="B117" s="224"/>
      <c r="C117" s="249"/>
      <c r="D117" s="250"/>
      <c r="E117" s="251"/>
      <c r="F117" s="250"/>
      <c r="G117" s="252"/>
      <c r="H117" s="252"/>
      <c r="I117" s="252"/>
    </row>
    <row r="118" spans="1:12" ht="11.25" customHeight="1">
      <c r="A118" s="2807" t="s">
        <v>1205</v>
      </c>
      <c r="B118" s="2807"/>
      <c r="C118" s="2807"/>
      <c r="D118" s="2807"/>
      <c r="E118" s="2807"/>
      <c r="F118" s="2807"/>
      <c r="G118" s="256"/>
      <c r="H118" s="253"/>
      <c r="I118" s="257"/>
    </row>
    <row r="119" spans="1:12" ht="10.5" customHeight="1"/>
    <row r="120" spans="1:12" ht="10.5" customHeight="1">
      <c r="A120" s="2805" t="s">
        <v>636</v>
      </c>
      <c r="B120" s="2805"/>
      <c r="C120" s="2805"/>
      <c r="D120" s="2805"/>
      <c r="E120" s="2805"/>
      <c r="F120" s="2805"/>
      <c r="G120" s="2805"/>
      <c r="H120" s="2805"/>
      <c r="I120" s="2805"/>
    </row>
    <row r="121" spans="1:12" ht="10.5" customHeight="1">
      <c r="B121" s="127"/>
      <c r="C121" s="127"/>
      <c r="D121" s="127"/>
    </row>
    <row r="122" spans="1:12" ht="14.25" customHeight="1"/>
    <row r="123" spans="1:12" ht="13.5" customHeight="1"/>
    <row r="124" spans="1:12" ht="13.5" customHeight="1"/>
    <row r="125" spans="1:12" ht="13.5" customHeight="1"/>
    <row r="126" spans="1:12" ht="13.5" customHeight="1"/>
    <row r="127" spans="1:12" ht="13.5" customHeight="1"/>
    <row r="128" spans="1:12" ht="13.5" customHeight="1"/>
    <row r="129" spans="1:1" ht="13.5" customHeight="1"/>
    <row r="130" spans="1:1" ht="13.5" customHeight="1"/>
    <row r="131" spans="1:1" ht="13.5" customHeight="1"/>
    <row r="132" spans="1:1" ht="13.5" customHeight="1"/>
    <row r="133" spans="1:1" ht="13.5" customHeight="1"/>
    <row r="134" spans="1:1" ht="13.5" customHeight="1"/>
    <row r="135" spans="1:1" ht="15" customHeight="1">
      <c r="A135" s="1019" t="s">
        <v>212</v>
      </c>
    </row>
    <row r="136" spans="1:1" ht="15" customHeight="1">
      <c r="A136" s="1020" t="s">
        <v>637</v>
      </c>
    </row>
    <row r="137" spans="1:1" ht="15" customHeight="1">
      <c r="A137" s="1020" t="s">
        <v>638</v>
      </c>
    </row>
    <row r="138" spans="1:1" ht="15" customHeight="1">
      <c r="A138" s="1020" t="s">
        <v>639</v>
      </c>
    </row>
  </sheetData>
  <mergeCells count="7">
    <mergeCell ref="A120:I120"/>
    <mergeCell ref="C8:D8"/>
    <mergeCell ref="F8:G8"/>
    <mergeCell ref="A71:B71"/>
    <mergeCell ref="C82:D82"/>
    <mergeCell ref="F82:G82"/>
    <mergeCell ref="A118:F118"/>
  </mergeCells>
  <phoneticPr fontId="117" type="noConversion"/>
  <printOptions horizontalCentered="1"/>
  <pageMargins left="0.59055118110236227" right="0.59055118110236227" top="0.59055118110236227" bottom="0.59055118110236227" header="0.59055118110236227" footer="0.59055118110236227"/>
  <pageSetup scale="89" firstPageNumber="4" orientation="portrait" r:id="rId1"/>
  <rowBreaks count="1" manualBreakCount="1">
    <brk id="71" max="8" man="1"/>
  </rowBreaks>
  <ignoredErrors>
    <ignoredError sqref="I101" formulaRange="1"/>
  </ignoredError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AS44"/>
  <sheetViews>
    <sheetView showGridLines="0" view="pageBreakPreview" zoomScaleNormal="100" zoomScaleSheetLayoutView="100" workbookViewId="0">
      <selection activeCell="Q35" sqref="Q35"/>
    </sheetView>
  </sheetViews>
  <sheetFormatPr baseColWidth="10" defaultColWidth="11.42578125" defaultRowHeight="16.5" customHeight="1"/>
  <cols>
    <col min="1" max="1" width="20.7109375" style="935" customWidth="1"/>
    <col min="2" max="2" width="9.7109375" style="935" hidden="1" customWidth="1"/>
    <col min="3" max="3" width="10.5703125" style="935" hidden="1" customWidth="1"/>
    <col min="4" max="4" width="11.28515625" style="935" hidden="1" customWidth="1"/>
    <col min="5" max="7" width="14" style="935" hidden="1" customWidth="1"/>
    <col min="8" max="8" width="17.140625" style="935" hidden="1" customWidth="1"/>
    <col min="9" max="9" width="13.28515625" style="935" hidden="1" customWidth="1"/>
    <col min="10" max="10" width="14.7109375" style="935" hidden="1" customWidth="1"/>
    <col min="11" max="15" width="14.7109375" style="935" customWidth="1"/>
    <col min="16" max="18" width="11.42578125" style="935"/>
    <col min="19" max="28" width="0" style="935" hidden="1" customWidth="1"/>
    <col min="29" max="29" width="11.42578125" style="935" hidden="1" customWidth="1"/>
    <col min="30" max="39" width="0" style="935" hidden="1" customWidth="1"/>
    <col min="40" max="16384" width="11.42578125" style="935"/>
  </cols>
  <sheetData>
    <row r="1" spans="1:45" s="1801" customFormat="1" ht="34.5" customHeight="1">
      <c r="A1" s="2239"/>
      <c r="B1" s="2239"/>
      <c r="C1" s="2239"/>
      <c r="D1" s="2239"/>
      <c r="E1" s="2239"/>
      <c r="F1" s="2239"/>
      <c r="G1" s="2239"/>
      <c r="H1" s="2239"/>
      <c r="I1" s="2239"/>
      <c r="J1" s="2239"/>
      <c r="K1" s="2239"/>
      <c r="M1" s="2925" t="s">
        <v>1457</v>
      </c>
      <c r="N1" s="2925"/>
      <c r="O1" s="2925"/>
      <c r="P1" s="1802"/>
    </row>
    <row r="2" spans="1:45" s="1801" customFormat="1" ht="5.0999999999999996" customHeight="1">
      <c r="A2" s="1803"/>
      <c r="B2" s="1964"/>
      <c r="C2" s="1964"/>
      <c r="D2" s="1964"/>
      <c r="E2" s="1964"/>
      <c r="F2" s="1964"/>
      <c r="G2" s="1964"/>
      <c r="H2" s="1964"/>
      <c r="I2" s="1964"/>
      <c r="J2" s="1964"/>
      <c r="K2" s="1964"/>
      <c r="L2" s="1964"/>
      <c r="M2" s="1964"/>
      <c r="N2" s="1964"/>
      <c r="O2" s="1964"/>
      <c r="P2" s="1806"/>
    </row>
    <row r="3" spans="1:45" s="1801" customFormat="1" ht="5.0999999999999996" customHeight="1">
      <c r="A3" s="1806"/>
      <c r="B3" s="1965"/>
      <c r="C3" s="1965"/>
      <c r="D3" s="1965"/>
      <c r="E3" s="1965"/>
      <c r="F3" s="1965"/>
      <c r="G3" s="1965"/>
      <c r="H3" s="1965"/>
      <c r="I3" s="1965"/>
      <c r="J3" s="1965"/>
      <c r="K3" s="1965"/>
      <c r="L3" s="1965"/>
      <c r="M3" s="1965"/>
      <c r="N3" s="1965"/>
      <c r="O3" s="1965"/>
    </row>
    <row r="4" spans="1:45" s="1625" customFormat="1" ht="15" customHeight="1">
      <c r="A4" s="2362" t="s">
        <v>1283</v>
      </c>
      <c r="B4" s="1966"/>
      <c r="C4" s="1966"/>
      <c r="D4" s="1966"/>
      <c r="E4" s="1966"/>
      <c r="F4" s="1966"/>
      <c r="G4" s="1966"/>
      <c r="H4" s="1966"/>
      <c r="I4" s="1967"/>
      <c r="J4" s="1967"/>
      <c r="K4" s="1967"/>
      <c r="L4" s="1967"/>
      <c r="M4" s="1967"/>
    </row>
    <row r="5" spans="1:45" s="1625" customFormat="1" ht="15" customHeight="1">
      <c r="A5" s="925"/>
      <c r="B5" s="1968"/>
      <c r="C5" s="1968"/>
      <c r="D5" s="1968"/>
    </row>
    <row r="6" spans="1:45" s="1625" customFormat="1" ht="15" customHeight="1">
      <c r="A6" s="63"/>
      <c r="B6" s="1969"/>
      <c r="C6" s="1969"/>
      <c r="D6" s="1970"/>
      <c r="E6" s="1971"/>
      <c r="O6" s="1972" t="s">
        <v>1254</v>
      </c>
      <c r="P6" s="1973"/>
      <c r="Q6" s="937"/>
    </row>
    <row r="7" spans="1:45" s="896" customFormat="1" ht="6" customHeight="1">
      <c r="A7" s="895"/>
      <c r="B7" s="1974"/>
      <c r="C7" s="1974"/>
      <c r="D7" s="1974"/>
      <c r="E7" s="926"/>
      <c r="F7" s="926"/>
      <c r="G7" s="926"/>
      <c r="H7" s="926"/>
      <c r="I7" s="926"/>
      <c r="J7" s="926"/>
      <c r="K7" s="926"/>
      <c r="L7" s="926"/>
      <c r="M7" s="926"/>
      <c r="N7" s="926"/>
      <c r="O7" s="926"/>
      <c r="P7" s="1975"/>
      <c r="Q7" s="1976"/>
    </row>
    <row r="8" spans="1:45" s="929" customFormat="1" ht="5.0999999999999996" customHeight="1">
      <c r="A8" s="927"/>
      <c r="B8" s="927"/>
      <c r="C8" s="927"/>
      <c r="D8" s="927"/>
      <c r="E8" s="927"/>
      <c r="F8" s="927"/>
      <c r="G8" s="927"/>
      <c r="H8" s="927"/>
      <c r="I8" s="927"/>
      <c r="J8" s="927"/>
      <c r="K8" s="927"/>
      <c r="L8" s="927"/>
      <c r="M8" s="927"/>
      <c r="N8" s="927"/>
      <c r="O8" s="927"/>
      <c r="P8" s="928"/>
      <c r="Q8" s="1976"/>
    </row>
    <row r="9" spans="1:45" s="896" customFormat="1" ht="15" customHeight="1">
      <c r="A9" s="930" t="s">
        <v>1142</v>
      </c>
      <c r="B9" s="900">
        <v>2005</v>
      </c>
      <c r="C9" s="900">
        <v>2006</v>
      </c>
      <c r="D9" s="900">
        <v>2007</v>
      </c>
      <c r="E9" s="900">
        <v>2008</v>
      </c>
      <c r="F9" s="900">
        <v>2009</v>
      </c>
      <c r="G9" s="900">
        <v>2010</v>
      </c>
      <c r="H9" s="900">
        <v>2011</v>
      </c>
      <c r="I9" s="900">
        <v>2012</v>
      </c>
      <c r="J9" s="900">
        <v>2014</v>
      </c>
      <c r="K9" s="900">
        <v>2015</v>
      </c>
      <c r="L9" s="900">
        <v>2016</v>
      </c>
      <c r="M9" s="900">
        <v>2017</v>
      </c>
      <c r="N9" s="900">
        <v>2018</v>
      </c>
      <c r="O9" s="900">
        <v>2019</v>
      </c>
      <c r="P9" s="911"/>
      <c r="Q9" s="1976"/>
      <c r="S9" s="896">
        <v>2010</v>
      </c>
      <c r="V9" s="896">
        <v>2011</v>
      </c>
      <c r="Y9" s="896">
        <v>2012</v>
      </c>
      <c r="AB9" s="896">
        <v>2013</v>
      </c>
      <c r="AF9" s="896">
        <v>2014</v>
      </c>
      <c r="AI9" s="896">
        <v>2015</v>
      </c>
      <c r="AL9" s="896">
        <v>2016</v>
      </c>
      <c r="AN9" s="896">
        <v>2017</v>
      </c>
      <c r="AP9" s="896">
        <v>2018</v>
      </c>
      <c r="AR9" s="896">
        <v>2019</v>
      </c>
    </row>
    <row r="10" spans="1:45" s="933" customFormat="1" ht="5.0999999999999996" customHeight="1">
      <c r="A10" s="931"/>
      <c r="B10" s="931"/>
      <c r="C10" s="931"/>
      <c r="D10" s="931"/>
      <c r="E10" s="931"/>
      <c r="F10" s="931"/>
      <c r="G10" s="931"/>
      <c r="H10" s="931"/>
      <c r="I10" s="931"/>
      <c r="J10" s="931"/>
      <c r="K10" s="931"/>
      <c r="L10" s="931"/>
      <c r="M10" s="931"/>
      <c r="N10" s="931"/>
      <c r="O10" s="931"/>
      <c r="P10" s="1977"/>
      <c r="Q10" s="1976"/>
    </row>
    <row r="11" spans="1:45" s="936" customFormat="1" ht="5.0999999999999996" customHeight="1">
      <c r="A11" s="934"/>
      <c r="B11" s="934"/>
      <c r="C11" s="934"/>
      <c r="D11" s="1978"/>
      <c r="E11" s="935"/>
      <c r="F11" s="935"/>
      <c r="G11" s="935"/>
      <c r="H11" s="935"/>
      <c r="I11" s="935"/>
      <c r="J11" s="935"/>
      <c r="K11" s="935"/>
      <c r="L11" s="935"/>
      <c r="M11" s="935"/>
      <c r="N11" s="935"/>
      <c r="O11" s="935"/>
      <c r="P11" s="935"/>
      <c r="Q11" s="1976"/>
    </row>
    <row r="12" spans="1:45" s="933" customFormat="1" ht="15" customHeight="1">
      <c r="A12" s="904" t="s">
        <v>429</v>
      </c>
      <c r="B12" s="937">
        <f t="shared" ref="B12:I12" si="0">SUM(B13:B28)</f>
        <v>215.8176</v>
      </c>
      <c r="C12" s="937">
        <f t="shared" si="0"/>
        <v>232.66079999999999</v>
      </c>
      <c r="D12" s="937">
        <f t="shared" si="0"/>
        <v>278.31799999999998</v>
      </c>
      <c r="E12" s="937">
        <f t="shared" si="0"/>
        <v>335.63249999999999</v>
      </c>
      <c r="F12" s="937">
        <f t="shared" si="0"/>
        <v>390.8295</v>
      </c>
      <c r="G12" s="937">
        <v>399.3</v>
      </c>
      <c r="H12" s="937">
        <f t="shared" si="0"/>
        <v>452404.79999999993</v>
      </c>
      <c r="I12" s="937">
        <f t="shared" si="0"/>
        <v>488452.60000000003</v>
      </c>
      <c r="J12" s="937">
        <f t="shared" ref="J12:O12" si="1">SUM(J13:J28)</f>
        <v>562621.29999999993</v>
      </c>
      <c r="K12" s="937">
        <f t="shared" si="1"/>
        <v>534820.5</v>
      </c>
      <c r="L12" s="937">
        <f t="shared" si="1"/>
        <v>623334.80000000005</v>
      </c>
      <c r="M12" s="937">
        <f t="shared" si="1"/>
        <v>642549.80000000005</v>
      </c>
      <c r="N12" s="937">
        <f t="shared" si="1"/>
        <v>628127.4</v>
      </c>
      <c r="O12" s="937">
        <f t="shared" si="1"/>
        <v>587142.9</v>
      </c>
      <c r="P12" s="1979"/>
      <c r="Q12" s="1976"/>
      <c r="S12" s="937">
        <f>SUM(S13:S28)</f>
        <v>399240</v>
      </c>
      <c r="T12" s="1962">
        <f>S12/1000</f>
        <v>399.24</v>
      </c>
      <c r="V12" s="1958">
        <f>SUM(V13:V28)</f>
        <v>452404.79999999993</v>
      </c>
      <c r="W12" s="1958">
        <f>SUM(W13:W28)</f>
        <v>452.40480000000002</v>
      </c>
      <c r="X12" s="1958"/>
      <c r="Y12" s="1958">
        <f t="shared" ref="Y12" si="2">SUM(Y13:Y28)</f>
        <v>488452.60000000003</v>
      </c>
      <c r="Z12" s="1962">
        <f>Y12/1000</f>
        <v>488.45260000000002</v>
      </c>
      <c r="AB12" s="1958">
        <f>SUM(AB13:AB28)</f>
        <v>517267</v>
      </c>
      <c r="AD12" s="1958">
        <f>AB12/1000</f>
        <v>517.26700000000005</v>
      </c>
      <c r="AF12" s="933">
        <f>SUM(AF13:AF28)</f>
        <v>562621.29999999993</v>
      </c>
      <c r="AG12" s="1962">
        <f>AF12/1000</f>
        <v>562.62129999999991</v>
      </c>
      <c r="AH12" s="1962"/>
      <c r="AI12" s="1958">
        <f>SUM(AI13:AI28)</f>
        <v>534820.5</v>
      </c>
      <c r="AJ12" s="1958">
        <f>AI12/1000</f>
        <v>534.82050000000004</v>
      </c>
      <c r="AL12" s="1958">
        <f>SUM(AL13:AL28)</f>
        <v>623334.80000000005</v>
      </c>
      <c r="AM12" s="1958">
        <f>AL12/1000</f>
        <v>623.33480000000009</v>
      </c>
      <c r="AN12" s="1962">
        <f>SUM(AN13:AN28)</f>
        <v>642549.80000000005</v>
      </c>
      <c r="AO12" s="1958">
        <f>AN12/1000</f>
        <v>642.5498</v>
      </c>
      <c r="AP12" s="933">
        <v>628127.4</v>
      </c>
      <c r="AQ12" s="933">
        <f>AP12/1000</f>
        <v>628.12740000000008</v>
      </c>
      <c r="AR12" s="933">
        <v>587142.9</v>
      </c>
      <c r="AS12" s="933">
        <f>AR12/1000</f>
        <v>587.14290000000005</v>
      </c>
    </row>
    <row r="13" spans="1:45" s="936" customFormat="1" ht="15" customHeight="1">
      <c r="A13" s="908" t="s">
        <v>304</v>
      </c>
      <c r="B13" s="1980">
        <v>11.882899999999999</v>
      </c>
      <c r="C13" s="1980">
        <v>14.2181</v>
      </c>
      <c r="D13" s="1980">
        <v>16.109400000000001</v>
      </c>
      <c r="E13" s="1976">
        <v>16.227700000000002</v>
      </c>
      <c r="F13" s="1976">
        <v>11.788</v>
      </c>
      <c r="G13" s="1962">
        <v>14.7858</v>
      </c>
      <c r="H13" s="1962">
        <v>16850.7</v>
      </c>
      <c r="I13" s="1962">
        <v>17574</v>
      </c>
      <c r="J13" s="1962">
        <v>34950.400000000001</v>
      </c>
      <c r="K13" s="1962">
        <v>26447.1</v>
      </c>
      <c r="L13" s="1962">
        <v>20581.600000000002</v>
      </c>
      <c r="M13" s="1962">
        <v>16901.600000000002</v>
      </c>
      <c r="N13" s="1962">
        <v>20757</v>
      </c>
      <c r="O13" s="1962">
        <v>18033.7</v>
      </c>
      <c r="P13" s="935"/>
      <c r="Q13" s="1976"/>
      <c r="S13" s="1976">
        <v>14785.8</v>
      </c>
      <c r="T13" s="1962">
        <f>S13/1000</f>
        <v>14.7858</v>
      </c>
      <c r="V13" s="1962">
        <v>16850.7</v>
      </c>
      <c r="W13" s="1962">
        <f t="shared" ref="W13:W28" si="3">V13/1000</f>
        <v>16.8507</v>
      </c>
      <c r="Y13" s="1962">
        <v>17574</v>
      </c>
      <c r="Z13" s="1962">
        <f t="shared" ref="Z13:Z28" si="4">Y13/1000</f>
        <v>17.574000000000002</v>
      </c>
      <c r="AB13" s="1962">
        <v>23238.7</v>
      </c>
      <c r="AD13" s="1958">
        <f t="shared" ref="AD13:AD28" si="5">AB13/1000</f>
        <v>23.238700000000001</v>
      </c>
      <c r="AF13" s="1632">
        <v>34950.400000000001</v>
      </c>
      <c r="AG13" s="1962">
        <f>AF13/1000</f>
        <v>34.950400000000002</v>
      </c>
      <c r="AI13" s="1962">
        <v>26447.100000000002</v>
      </c>
      <c r="AJ13" s="1962">
        <f>AI13/1000</f>
        <v>26.447100000000002</v>
      </c>
      <c r="AL13" s="1962">
        <v>20581.600000000002</v>
      </c>
      <c r="AM13" s="1962">
        <f t="shared" ref="AM13:AM28" si="6">AL13/1000</f>
        <v>20.581600000000002</v>
      </c>
      <c r="AN13" s="1962">
        <v>16901.600000000002</v>
      </c>
      <c r="AO13" s="1958">
        <f t="shared" ref="AO13:AO28" si="7">AN13/1000</f>
        <v>16.901600000000002</v>
      </c>
      <c r="AP13" s="936">
        <v>20757</v>
      </c>
      <c r="AQ13" s="936">
        <f t="shared" ref="AQ13:AQ28" si="8">AP13/1000</f>
        <v>20.757000000000001</v>
      </c>
      <c r="AR13" s="936">
        <v>18033.7</v>
      </c>
      <c r="AS13" s="936">
        <f t="shared" ref="AS13:AS28" si="9">AR13/1000</f>
        <v>18.0337</v>
      </c>
    </row>
    <row r="14" spans="1:45" s="936" customFormat="1" ht="15" customHeight="1">
      <c r="A14" s="938" t="s">
        <v>773</v>
      </c>
      <c r="B14" s="1980">
        <v>0.77929999999999999</v>
      </c>
      <c r="C14" s="1980">
        <v>1.6097000000000001</v>
      </c>
      <c r="D14" s="1980">
        <v>2.5286999999999997</v>
      </c>
      <c r="E14" s="1976">
        <v>2.0455999999999999</v>
      </c>
      <c r="F14" s="1976">
        <v>1.6491</v>
      </c>
      <c r="G14" s="1962">
        <v>1.7903</v>
      </c>
      <c r="H14" s="1962">
        <v>859.2</v>
      </c>
      <c r="I14" s="1962">
        <v>6942.8</v>
      </c>
      <c r="J14" s="1962">
        <v>36653.300000000003</v>
      </c>
      <c r="K14" s="1962">
        <v>6644</v>
      </c>
      <c r="L14" s="1962">
        <v>15872.699999999999</v>
      </c>
      <c r="M14" s="1962">
        <v>19049.3</v>
      </c>
      <c r="N14" s="1962">
        <v>15821.599999999999</v>
      </c>
      <c r="O14" s="1962">
        <v>17725</v>
      </c>
      <c r="P14" s="935"/>
      <c r="Q14" s="1976"/>
      <c r="S14" s="1976">
        <v>3642</v>
      </c>
      <c r="T14" s="1962">
        <f>S14/1000</f>
        <v>3.6419999999999999</v>
      </c>
      <c r="V14" s="1962">
        <v>859.2</v>
      </c>
      <c r="W14" s="1962">
        <f t="shared" si="3"/>
        <v>0.85920000000000007</v>
      </c>
      <c r="Y14" s="1962">
        <v>6942.8</v>
      </c>
      <c r="Z14" s="1962">
        <f t="shared" si="4"/>
        <v>6.9428000000000001</v>
      </c>
      <c r="AB14" s="1962">
        <v>4687</v>
      </c>
      <c r="AD14" s="1958">
        <f t="shared" si="5"/>
        <v>4.6870000000000003</v>
      </c>
      <c r="AF14" s="1632">
        <v>36653.299999999996</v>
      </c>
      <c r="AG14" s="1962">
        <f t="shared" ref="AG14:AG28" si="10">AF14/1000</f>
        <v>36.653299999999994</v>
      </c>
      <c r="AI14" s="1962">
        <v>6644</v>
      </c>
      <c r="AJ14" s="1962">
        <f t="shared" ref="AJ14:AJ28" si="11">AI14/1000</f>
        <v>6.6440000000000001</v>
      </c>
      <c r="AL14" s="1962">
        <v>15872.699999999999</v>
      </c>
      <c r="AM14" s="1962">
        <f t="shared" si="6"/>
        <v>15.872699999999998</v>
      </c>
      <c r="AN14" s="1962">
        <v>19049.3</v>
      </c>
      <c r="AO14" s="1958">
        <f t="shared" si="7"/>
        <v>19.049299999999999</v>
      </c>
      <c r="AP14" s="936">
        <v>15821.599999999999</v>
      </c>
      <c r="AQ14" s="936">
        <f t="shared" si="8"/>
        <v>15.821599999999998</v>
      </c>
      <c r="AR14" s="936">
        <v>17725</v>
      </c>
      <c r="AS14" s="936">
        <f t="shared" si="9"/>
        <v>17.725000000000001</v>
      </c>
    </row>
    <row r="15" spans="1:45" s="936" customFormat="1" ht="15" customHeight="1">
      <c r="A15" s="938" t="s">
        <v>430</v>
      </c>
      <c r="B15" s="1980">
        <v>65.248699999999999</v>
      </c>
      <c r="C15" s="1980">
        <v>58.707900000000002</v>
      </c>
      <c r="D15" s="1980">
        <v>71.796999999999997</v>
      </c>
      <c r="E15" s="1976">
        <v>99.475999999999999</v>
      </c>
      <c r="F15" s="1976">
        <v>77.102400000000003</v>
      </c>
      <c r="G15" s="1962">
        <v>62.293599999999998</v>
      </c>
      <c r="H15" s="1962">
        <v>69590</v>
      </c>
      <c r="I15" s="1962">
        <v>49077.3</v>
      </c>
      <c r="J15" s="1962">
        <v>147517.29999999999</v>
      </c>
      <c r="K15" s="1962">
        <v>133147.29999999999</v>
      </c>
      <c r="L15" s="1962">
        <v>142288.6</v>
      </c>
      <c r="M15" s="1962">
        <v>229122.3</v>
      </c>
      <c r="N15" s="1962">
        <v>213712.69999999998</v>
      </c>
      <c r="O15" s="1962">
        <v>174714.2</v>
      </c>
      <c r="P15" s="935"/>
      <c r="Q15" s="1976"/>
      <c r="S15" s="1976">
        <v>62293.599999999999</v>
      </c>
      <c r="T15" s="1962">
        <f>S15/1000</f>
        <v>62.293599999999998</v>
      </c>
      <c r="V15" s="1962">
        <v>69590</v>
      </c>
      <c r="W15" s="1962">
        <f t="shared" si="3"/>
        <v>69.59</v>
      </c>
      <c r="Y15" s="1962">
        <v>49077.299999999996</v>
      </c>
      <c r="Z15" s="1962">
        <f t="shared" si="4"/>
        <v>49.077299999999994</v>
      </c>
      <c r="AB15" s="1962">
        <v>97273.600000000006</v>
      </c>
      <c r="AD15" s="1958">
        <f t="shared" si="5"/>
        <v>97.273600000000002</v>
      </c>
      <c r="AF15" s="1632">
        <v>147517.30000000002</v>
      </c>
      <c r="AG15" s="1962">
        <f t="shared" si="10"/>
        <v>147.51730000000001</v>
      </c>
      <c r="AI15" s="1962">
        <v>133147.29999999999</v>
      </c>
      <c r="AJ15" s="1962">
        <f t="shared" si="11"/>
        <v>133.1473</v>
      </c>
      <c r="AL15" s="1962">
        <v>142288.6</v>
      </c>
      <c r="AM15" s="1962">
        <f t="shared" si="6"/>
        <v>142.2886</v>
      </c>
      <c r="AN15" s="1962">
        <v>229122.3</v>
      </c>
      <c r="AO15" s="1958">
        <f t="shared" si="7"/>
        <v>229.1223</v>
      </c>
      <c r="AP15" s="936">
        <v>213712.69999999998</v>
      </c>
      <c r="AQ15" s="936">
        <f t="shared" si="8"/>
        <v>213.71269999999998</v>
      </c>
      <c r="AR15" s="936">
        <v>174714.2</v>
      </c>
      <c r="AS15" s="936">
        <f t="shared" si="9"/>
        <v>174.71420000000001</v>
      </c>
    </row>
    <row r="16" spans="1:45" s="936" customFormat="1" ht="15" customHeight="1">
      <c r="A16" s="938" t="s">
        <v>774</v>
      </c>
      <c r="B16" s="1980">
        <v>7.5526</v>
      </c>
      <c r="C16" s="1980">
        <v>5.0887000000000002</v>
      </c>
      <c r="D16" s="1980">
        <v>6.7187999999999999</v>
      </c>
      <c r="E16" s="1976">
        <v>4.3955000000000002</v>
      </c>
      <c r="F16" s="1976">
        <v>2.7859000000000003</v>
      </c>
      <c r="G16" s="1962">
        <v>1.8517000000000001</v>
      </c>
      <c r="H16" s="1962">
        <v>241.2</v>
      </c>
      <c r="I16" s="1962">
        <v>1292.0999999999999</v>
      </c>
      <c r="J16" s="1962">
        <v>2749.2</v>
      </c>
      <c r="K16" s="1962">
        <v>4490.6000000000004</v>
      </c>
      <c r="L16" s="1962">
        <v>5587</v>
      </c>
      <c r="M16" s="1962">
        <v>4302.7</v>
      </c>
      <c r="N16" s="1962">
        <v>4461.3999999999996</v>
      </c>
      <c r="O16" s="1962">
        <v>4218.3999999999996</v>
      </c>
      <c r="P16" s="935"/>
      <c r="Q16" s="1976"/>
      <c r="S16" s="1976"/>
      <c r="T16" s="1962"/>
      <c r="V16" s="1962">
        <v>241.2</v>
      </c>
      <c r="W16" s="1962">
        <f t="shared" si="3"/>
        <v>0.2412</v>
      </c>
      <c r="Y16" s="1962">
        <v>1292.0999999999999</v>
      </c>
      <c r="Z16" s="1962">
        <f t="shared" si="4"/>
        <v>1.2920999999999998</v>
      </c>
      <c r="AB16" s="1962">
        <v>1832.8000000000002</v>
      </c>
      <c r="AD16" s="1958">
        <f t="shared" si="5"/>
        <v>1.8328000000000002</v>
      </c>
      <c r="AF16" s="1632">
        <v>2749.2</v>
      </c>
      <c r="AG16" s="1962">
        <f t="shared" si="10"/>
        <v>2.7491999999999996</v>
      </c>
      <c r="AI16" s="1962">
        <v>4490.6000000000004</v>
      </c>
      <c r="AJ16" s="1962">
        <f t="shared" si="11"/>
        <v>4.4906000000000006</v>
      </c>
      <c r="AL16" s="1962">
        <v>5587</v>
      </c>
      <c r="AM16" s="1962">
        <f t="shared" si="6"/>
        <v>5.5869999999999997</v>
      </c>
      <c r="AN16" s="1962">
        <v>4302.7</v>
      </c>
      <c r="AO16" s="1958">
        <f t="shared" si="7"/>
        <v>4.3026999999999997</v>
      </c>
      <c r="AP16" s="936">
        <v>4461.3999999999996</v>
      </c>
      <c r="AQ16" s="936">
        <f t="shared" si="8"/>
        <v>4.4613999999999994</v>
      </c>
      <c r="AR16" s="936">
        <v>4218.3999999999996</v>
      </c>
      <c r="AS16" s="936">
        <f t="shared" si="9"/>
        <v>4.2183999999999999</v>
      </c>
    </row>
    <row r="17" spans="1:45" s="936" customFormat="1" ht="15" customHeight="1">
      <c r="A17" s="908" t="s">
        <v>306</v>
      </c>
      <c r="B17" s="1980">
        <v>4.9021000000000008</v>
      </c>
      <c r="C17" s="1980">
        <v>8.3908000000000005</v>
      </c>
      <c r="D17" s="1980">
        <v>16.000700000000002</v>
      </c>
      <c r="E17" s="1976">
        <v>23.558599999999998</v>
      </c>
      <c r="F17" s="1976">
        <v>15.0688</v>
      </c>
      <c r="G17" s="1962">
        <v>16.6631</v>
      </c>
      <c r="H17" s="1962">
        <v>19575.099999999999</v>
      </c>
      <c r="I17" s="1962">
        <v>132990.29999999999</v>
      </c>
      <c r="J17" s="1962">
        <v>34671.9</v>
      </c>
      <c r="K17" s="1962">
        <v>16904.2</v>
      </c>
      <c r="L17" s="1962">
        <v>40324.400000000001</v>
      </c>
      <c r="M17" s="1962">
        <v>20736.800000000003</v>
      </c>
      <c r="N17" s="1962">
        <v>31124.100000000002</v>
      </c>
      <c r="O17" s="1962">
        <v>29476.7</v>
      </c>
      <c r="P17" s="935"/>
      <c r="Q17" s="1976"/>
      <c r="S17" s="1976">
        <v>16663.099999999999</v>
      </c>
      <c r="T17" s="1962">
        <f t="shared" ref="T17:T28" si="12">S17/1000</f>
        <v>16.6631</v>
      </c>
      <c r="V17" s="1962">
        <v>19575.099999999999</v>
      </c>
      <c r="W17" s="1962">
        <f t="shared" si="3"/>
        <v>19.575099999999999</v>
      </c>
      <c r="Y17" s="1962">
        <v>132990.29999999999</v>
      </c>
      <c r="Z17" s="1962">
        <f t="shared" si="4"/>
        <v>132.99029999999999</v>
      </c>
      <c r="AB17" s="1962">
        <v>106596.1</v>
      </c>
      <c r="AD17" s="1958">
        <f t="shared" si="5"/>
        <v>106.59610000000001</v>
      </c>
      <c r="AF17" s="1632">
        <v>34671.9</v>
      </c>
      <c r="AG17" s="1962">
        <f t="shared" si="10"/>
        <v>34.671900000000001</v>
      </c>
      <c r="AI17" s="1962">
        <v>16904.2</v>
      </c>
      <c r="AJ17" s="1962">
        <f t="shared" si="11"/>
        <v>16.904199999999999</v>
      </c>
      <c r="AL17" s="1962">
        <v>40324.400000000001</v>
      </c>
      <c r="AM17" s="1962">
        <f t="shared" si="6"/>
        <v>40.324400000000004</v>
      </c>
      <c r="AN17" s="1962">
        <v>20736.800000000003</v>
      </c>
      <c r="AO17" s="1958">
        <f t="shared" si="7"/>
        <v>20.736800000000002</v>
      </c>
      <c r="AP17" s="936">
        <v>31124.100000000002</v>
      </c>
      <c r="AQ17" s="936">
        <f t="shared" si="8"/>
        <v>31.124100000000002</v>
      </c>
      <c r="AR17" s="936">
        <v>29476.7</v>
      </c>
      <c r="AS17" s="936">
        <f t="shared" si="9"/>
        <v>29.476700000000001</v>
      </c>
    </row>
    <row r="18" spans="1:45" s="936" customFormat="1" ht="15" customHeight="1">
      <c r="A18" s="908" t="s">
        <v>307</v>
      </c>
      <c r="B18" s="1980">
        <v>8.5595999999999997</v>
      </c>
      <c r="C18" s="1980">
        <v>8.8587000000000007</v>
      </c>
      <c r="D18" s="1980">
        <v>15.735899999999999</v>
      </c>
      <c r="E18" s="1976">
        <v>17.7058</v>
      </c>
      <c r="F18" s="1976">
        <v>25.7409</v>
      </c>
      <c r="G18" s="1962">
        <v>14.376799999999999</v>
      </c>
      <c r="H18" s="1962">
        <v>14155.7</v>
      </c>
      <c r="I18" s="1962">
        <v>16658.3</v>
      </c>
      <c r="J18" s="1962">
        <v>53652.7</v>
      </c>
      <c r="K18" s="1962">
        <v>55024.2</v>
      </c>
      <c r="L18" s="1962">
        <v>73080.599999999991</v>
      </c>
      <c r="M18" s="1962">
        <v>19842.2</v>
      </c>
      <c r="N18" s="1962">
        <v>33981</v>
      </c>
      <c r="O18" s="1962">
        <v>46338.5</v>
      </c>
      <c r="P18" s="935"/>
      <c r="Q18" s="1976"/>
      <c r="S18" s="1976">
        <v>14376.8</v>
      </c>
      <c r="T18" s="1962">
        <f t="shared" si="12"/>
        <v>14.376799999999999</v>
      </c>
      <c r="V18" s="1962">
        <v>14155.7</v>
      </c>
      <c r="W18" s="1962">
        <f t="shared" si="3"/>
        <v>14.155700000000001</v>
      </c>
      <c r="Y18" s="1962">
        <v>16658.3</v>
      </c>
      <c r="Z18" s="1962">
        <f t="shared" si="4"/>
        <v>16.658300000000001</v>
      </c>
      <c r="AB18" s="1962">
        <v>30054.9</v>
      </c>
      <c r="AD18" s="1958">
        <f t="shared" si="5"/>
        <v>30.0549</v>
      </c>
      <c r="AF18" s="1632">
        <v>53652.7</v>
      </c>
      <c r="AG18" s="1962">
        <f t="shared" si="10"/>
        <v>53.652699999999996</v>
      </c>
      <c r="AI18" s="1962">
        <v>55024.200000000004</v>
      </c>
      <c r="AJ18" s="1962">
        <f t="shared" si="11"/>
        <v>55.024200000000008</v>
      </c>
      <c r="AL18" s="1962">
        <v>73080.599999999991</v>
      </c>
      <c r="AM18" s="1962">
        <f t="shared" si="6"/>
        <v>73.08059999999999</v>
      </c>
      <c r="AN18" s="1962">
        <v>19842.2</v>
      </c>
      <c r="AO18" s="1958">
        <f t="shared" si="7"/>
        <v>19.842200000000002</v>
      </c>
      <c r="AP18" s="936">
        <v>33981</v>
      </c>
      <c r="AQ18" s="936">
        <f t="shared" si="8"/>
        <v>33.981000000000002</v>
      </c>
      <c r="AR18" s="936">
        <v>46338.5</v>
      </c>
      <c r="AS18" s="936">
        <f t="shared" si="9"/>
        <v>46.338500000000003</v>
      </c>
    </row>
    <row r="19" spans="1:45" s="936" customFormat="1" ht="15" customHeight="1">
      <c r="A19" s="908" t="s">
        <v>308</v>
      </c>
      <c r="B19" s="1980">
        <v>6.7871000000000006</v>
      </c>
      <c r="C19" s="1980">
        <v>4.0308000000000002</v>
      </c>
      <c r="D19" s="1980">
        <v>10.6968</v>
      </c>
      <c r="E19" s="1976">
        <v>15.5723</v>
      </c>
      <c r="F19" s="1976">
        <v>6.2939999999999996</v>
      </c>
      <c r="G19" s="1962">
        <v>4.8952999999999998</v>
      </c>
      <c r="H19" s="1962">
        <v>7588.1</v>
      </c>
      <c r="I19" s="1962">
        <v>12546.2</v>
      </c>
      <c r="J19" s="1962">
        <v>15183.8</v>
      </c>
      <c r="K19" s="1962">
        <v>19004.2</v>
      </c>
      <c r="L19" s="1962">
        <v>13533.5</v>
      </c>
      <c r="M19" s="1962">
        <v>23599.200000000001</v>
      </c>
      <c r="N19" s="1962">
        <v>11020.1</v>
      </c>
      <c r="O19" s="1962">
        <v>9766.5</v>
      </c>
      <c r="P19" s="935"/>
      <c r="Q19" s="1976"/>
      <c r="S19" s="1976">
        <v>4895.3</v>
      </c>
      <c r="T19" s="1962">
        <f t="shared" si="12"/>
        <v>4.8952999999999998</v>
      </c>
      <c r="V19" s="1962">
        <v>7588.1</v>
      </c>
      <c r="W19" s="1962">
        <f t="shared" si="3"/>
        <v>7.5881000000000007</v>
      </c>
      <c r="Y19" s="1962">
        <v>12546.199999999999</v>
      </c>
      <c r="Z19" s="1962">
        <f t="shared" si="4"/>
        <v>12.546199999999999</v>
      </c>
      <c r="AB19" s="1962">
        <v>11140.2</v>
      </c>
      <c r="AD19" s="1958">
        <f t="shared" si="5"/>
        <v>11.1402</v>
      </c>
      <c r="AF19" s="1632">
        <v>15183.800000000001</v>
      </c>
      <c r="AG19" s="1962">
        <f t="shared" si="10"/>
        <v>15.183800000000002</v>
      </c>
      <c r="AI19" s="1962">
        <v>19004.199999999997</v>
      </c>
      <c r="AJ19" s="1962">
        <f t="shared" si="11"/>
        <v>19.004199999999997</v>
      </c>
      <c r="AL19" s="1962">
        <v>13533.5</v>
      </c>
      <c r="AM19" s="1962">
        <f t="shared" si="6"/>
        <v>13.5335</v>
      </c>
      <c r="AN19" s="1962">
        <v>23599.200000000001</v>
      </c>
      <c r="AO19" s="1958">
        <f t="shared" si="7"/>
        <v>23.5992</v>
      </c>
      <c r="AP19" s="936">
        <v>11020.1</v>
      </c>
      <c r="AQ19" s="936">
        <f t="shared" si="8"/>
        <v>11.020100000000001</v>
      </c>
      <c r="AR19" s="936">
        <v>9766.5</v>
      </c>
      <c r="AS19" s="936">
        <f t="shared" si="9"/>
        <v>9.7665000000000006</v>
      </c>
    </row>
    <row r="20" spans="1:45" s="936" customFormat="1" ht="15" customHeight="1">
      <c r="A20" s="908" t="s">
        <v>309</v>
      </c>
      <c r="B20" s="1980">
        <v>5.3247999999999998</v>
      </c>
      <c r="C20" s="1980">
        <v>7.3711000000000002</v>
      </c>
      <c r="D20" s="1980">
        <v>7.6257000000000001</v>
      </c>
      <c r="E20" s="1976">
        <v>13.047600000000001</v>
      </c>
      <c r="F20" s="1976">
        <v>13.5984</v>
      </c>
      <c r="G20" s="1962">
        <v>7.9443000000000001</v>
      </c>
      <c r="H20" s="1962">
        <v>12702.7</v>
      </c>
      <c r="I20" s="1962">
        <v>13841.6</v>
      </c>
      <c r="J20" s="1962">
        <v>11940.9</v>
      </c>
      <c r="K20" s="1962">
        <v>17418.099999999999</v>
      </c>
      <c r="L20" s="1962">
        <v>19080.299999999996</v>
      </c>
      <c r="M20" s="1962">
        <v>21507.599999999999</v>
      </c>
      <c r="N20" s="1962">
        <v>15412.499999999998</v>
      </c>
      <c r="O20" s="1962">
        <v>24128.1</v>
      </c>
      <c r="P20" s="935"/>
      <c r="Q20" s="1976"/>
      <c r="S20" s="1976">
        <v>7944.3</v>
      </c>
      <c r="T20" s="1962">
        <f t="shared" si="12"/>
        <v>7.9443000000000001</v>
      </c>
      <c r="V20" s="1962">
        <v>12702.7</v>
      </c>
      <c r="W20" s="1962">
        <f t="shared" si="3"/>
        <v>12.7027</v>
      </c>
      <c r="Y20" s="1962">
        <v>13841.599999999999</v>
      </c>
      <c r="Z20" s="1962">
        <f t="shared" si="4"/>
        <v>13.841599999999998</v>
      </c>
      <c r="AB20" s="1962">
        <v>14432.800000000001</v>
      </c>
      <c r="AD20" s="1958">
        <f t="shared" si="5"/>
        <v>14.4328</v>
      </c>
      <c r="AF20" s="1632">
        <v>11940.900000000001</v>
      </c>
      <c r="AG20" s="1962">
        <f t="shared" si="10"/>
        <v>11.940900000000001</v>
      </c>
      <c r="AI20" s="1962">
        <v>17418.100000000002</v>
      </c>
      <c r="AJ20" s="1962">
        <f t="shared" si="11"/>
        <v>17.418100000000003</v>
      </c>
      <c r="AL20" s="1962">
        <v>19080.299999999996</v>
      </c>
      <c r="AM20" s="1962">
        <f t="shared" si="6"/>
        <v>19.080299999999994</v>
      </c>
      <c r="AN20" s="1962">
        <v>21507.599999999999</v>
      </c>
      <c r="AO20" s="1958">
        <f t="shared" si="7"/>
        <v>21.5076</v>
      </c>
      <c r="AP20" s="936">
        <v>15412.499999999998</v>
      </c>
      <c r="AQ20" s="936">
        <f t="shared" si="8"/>
        <v>15.412499999999998</v>
      </c>
      <c r="AR20" s="936">
        <v>24128.1</v>
      </c>
      <c r="AS20" s="936">
        <f t="shared" si="9"/>
        <v>24.1281</v>
      </c>
    </row>
    <row r="21" spans="1:45" s="936" customFormat="1" ht="15" customHeight="1">
      <c r="A21" s="908" t="s">
        <v>244</v>
      </c>
      <c r="B21" s="1980">
        <v>7.35</v>
      </c>
      <c r="C21" s="1980">
        <v>7.1460999999999997</v>
      </c>
      <c r="D21" s="1980">
        <v>10.005000000000001</v>
      </c>
      <c r="E21" s="1976">
        <v>14.210300000000002</v>
      </c>
      <c r="F21" s="1976">
        <v>12.265000000000001</v>
      </c>
      <c r="G21" s="1962">
        <v>6.4141000000000004</v>
      </c>
      <c r="H21" s="1962">
        <v>11818.7</v>
      </c>
      <c r="I21" s="1962">
        <v>15469.2</v>
      </c>
      <c r="J21" s="1962">
        <v>21048.400000000001</v>
      </c>
      <c r="K21" s="1962">
        <v>17724.400000000001</v>
      </c>
      <c r="L21" s="1962">
        <v>19838.300000000003</v>
      </c>
      <c r="M21" s="1962">
        <v>17870.8</v>
      </c>
      <c r="N21" s="1962">
        <v>42633.8</v>
      </c>
      <c r="O21" s="1962">
        <v>28679.3</v>
      </c>
      <c r="P21" s="935"/>
      <c r="Q21" s="1976"/>
      <c r="S21" s="1976">
        <v>6414.1</v>
      </c>
      <c r="T21" s="1962">
        <f t="shared" si="12"/>
        <v>6.4141000000000004</v>
      </c>
      <c r="V21" s="1962">
        <v>11818.7</v>
      </c>
      <c r="W21" s="1962">
        <f t="shared" si="3"/>
        <v>11.818700000000002</v>
      </c>
      <c r="Y21" s="1962">
        <v>15469.199999999999</v>
      </c>
      <c r="Z21" s="1962">
        <f t="shared" si="4"/>
        <v>15.469199999999999</v>
      </c>
      <c r="AB21" s="1962">
        <v>20576.2</v>
      </c>
      <c r="AD21" s="1958">
        <f t="shared" si="5"/>
        <v>20.5762</v>
      </c>
      <c r="AF21" s="1632">
        <v>21048.399999999998</v>
      </c>
      <c r="AG21" s="1962">
        <f t="shared" si="10"/>
        <v>21.048399999999997</v>
      </c>
      <c r="AI21" s="1962">
        <v>17724.400000000001</v>
      </c>
      <c r="AJ21" s="1962">
        <f t="shared" si="11"/>
        <v>17.724400000000003</v>
      </c>
      <c r="AL21" s="1962">
        <v>19838.300000000003</v>
      </c>
      <c r="AM21" s="1962">
        <f t="shared" si="6"/>
        <v>19.838300000000004</v>
      </c>
      <c r="AN21" s="1962">
        <v>17870.8</v>
      </c>
      <c r="AO21" s="1958">
        <f t="shared" si="7"/>
        <v>17.870799999999999</v>
      </c>
      <c r="AP21" s="936">
        <v>42633.8</v>
      </c>
      <c r="AQ21" s="936">
        <f t="shared" si="8"/>
        <v>42.633800000000001</v>
      </c>
      <c r="AR21" s="936">
        <v>28679.3</v>
      </c>
      <c r="AS21" s="936">
        <f t="shared" si="9"/>
        <v>28.679299999999998</v>
      </c>
    </row>
    <row r="22" spans="1:45" s="936" customFormat="1" ht="15" customHeight="1">
      <c r="A22" s="908" t="s">
        <v>310</v>
      </c>
      <c r="B22" s="1980">
        <v>18.341000000000001</v>
      </c>
      <c r="C22" s="1980">
        <v>8.4661000000000008</v>
      </c>
      <c r="D22" s="1980">
        <v>13.413</v>
      </c>
      <c r="E22" s="1976">
        <v>6.8740000000000006</v>
      </c>
      <c r="F22" s="1976">
        <v>19.393999999999998</v>
      </c>
      <c r="G22" s="1962">
        <v>12.8866</v>
      </c>
      <c r="H22" s="1962">
        <v>9214.9</v>
      </c>
      <c r="I22" s="1962">
        <v>15944.7</v>
      </c>
      <c r="J22" s="1962">
        <v>21549.5</v>
      </c>
      <c r="K22" s="1962">
        <v>18219.2</v>
      </c>
      <c r="L22" s="1962">
        <v>36219.199999999997</v>
      </c>
      <c r="M22" s="1962">
        <v>43266</v>
      </c>
      <c r="N22" s="1962">
        <v>54932.6</v>
      </c>
      <c r="O22" s="1962">
        <v>46972.4</v>
      </c>
      <c r="P22" s="935"/>
      <c r="Q22" s="1976"/>
      <c r="S22" s="1976">
        <v>12886.6</v>
      </c>
      <c r="T22" s="1962">
        <f t="shared" si="12"/>
        <v>12.8866</v>
      </c>
      <c r="V22" s="1962">
        <v>9214.9</v>
      </c>
      <c r="W22" s="1962">
        <f t="shared" si="3"/>
        <v>9.2149000000000001</v>
      </c>
      <c r="Y22" s="1962">
        <v>15944.7</v>
      </c>
      <c r="Z22" s="1962">
        <f t="shared" si="4"/>
        <v>15.944700000000001</v>
      </c>
      <c r="AB22" s="1962">
        <v>21578.500000000004</v>
      </c>
      <c r="AD22" s="1958">
        <f t="shared" si="5"/>
        <v>21.578500000000005</v>
      </c>
      <c r="AF22" s="1632">
        <v>21549.500000000004</v>
      </c>
      <c r="AG22" s="1962">
        <f t="shared" si="10"/>
        <v>21.549500000000002</v>
      </c>
      <c r="AI22" s="1962">
        <v>18219.2</v>
      </c>
      <c r="AJ22" s="1962">
        <f t="shared" si="11"/>
        <v>18.219200000000001</v>
      </c>
      <c r="AL22" s="1962">
        <v>36219.199999999997</v>
      </c>
      <c r="AM22" s="1962">
        <f t="shared" si="6"/>
        <v>36.219199999999994</v>
      </c>
      <c r="AN22" s="1962">
        <v>43266</v>
      </c>
      <c r="AO22" s="1958">
        <f t="shared" si="7"/>
        <v>43.265999999999998</v>
      </c>
      <c r="AP22" s="936">
        <v>54932.6</v>
      </c>
      <c r="AQ22" s="936">
        <f t="shared" si="8"/>
        <v>54.932600000000001</v>
      </c>
      <c r="AR22" s="936">
        <v>46972.4</v>
      </c>
      <c r="AS22" s="936">
        <f t="shared" si="9"/>
        <v>46.9724</v>
      </c>
    </row>
    <row r="23" spans="1:45" s="936" customFormat="1" ht="15" customHeight="1">
      <c r="A23" s="908" t="s">
        <v>311</v>
      </c>
      <c r="B23" s="1980">
        <v>11.121799999999999</v>
      </c>
      <c r="C23" s="1980">
        <v>5.2858000000000001</v>
      </c>
      <c r="D23" s="1980">
        <v>7.3061999999999996</v>
      </c>
      <c r="E23" s="1976">
        <v>7.6035999999999992</v>
      </c>
      <c r="F23" s="1976">
        <v>10.513399999999999</v>
      </c>
      <c r="G23" s="1962">
        <v>6.4493999999999998</v>
      </c>
      <c r="H23" s="1962">
        <v>12512.3</v>
      </c>
      <c r="I23" s="1962">
        <v>17550.2</v>
      </c>
      <c r="J23" s="1962">
        <v>11108</v>
      </c>
      <c r="K23" s="1962">
        <v>11372.4</v>
      </c>
      <c r="L23" s="1962">
        <v>14869.900000000001</v>
      </c>
      <c r="M23" s="1962">
        <v>8589</v>
      </c>
      <c r="N23" s="1962">
        <v>9260.5</v>
      </c>
      <c r="O23" s="1962">
        <v>10015.5</v>
      </c>
      <c r="P23" s="935"/>
      <c r="Q23" s="935"/>
      <c r="S23" s="1976">
        <v>6449.4</v>
      </c>
      <c r="T23" s="1962">
        <f t="shared" si="12"/>
        <v>6.4493999999999998</v>
      </c>
      <c r="V23" s="1962">
        <v>12512.3</v>
      </c>
      <c r="W23" s="1962">
        <f t="shared" si="3"/>
        <v>12.5123</v>
      </c>
      <c r="Y23" s="1962">
        <v>17550.2</v>
      </c>
      <c r="Z23" s="1962">
        <f t="shared" si="4"/>
        <v>17.5502</v>
      </c>
      <c r="AB23" s="1962">
        <v>16249.7</v>
      </c>
      <c r="AD23" s="1958">
        <f t="shared" si="5"/>
        <v>16.249700000000001</v>
      </c>
      <c r="AF23" s="1632">
        <v>11108</v>
      </c>
      <c r="AG23" s="1962">
        <f t="shared" si="10"/>
        <v>11.108000000000001</v>
      </c>
      <c r="AI23" s="1962">
        <v>11372.4</v>
      </c>
      <c r="AJ23" s="1962">
        <f t="shared" si="11"/>
        <v>11.372399999999999</v>
      </c>
      <c r="AL23" s="1962">
        <v>14869.900000000001</v>
      </c>
      <c r="AM23" s="1962">
        <f t="shared" si="6"/>
        <v>14.869900000000001</v>
      </c>
      <c r="AN23" s="1962">
        <v>8589</v>
      </c>
      <c r="AO23" s="1958">
        <f t="shared" si="7"/>
        <v>8.5890000000000004</v>
      </c>
      <c r="AP23" s="936">
        <v>9260.5</v>
      </c>
      <c r="AQ23" s="936">
        <f t="shared" si="8"/>
        <v>9.2605000000000004</v>
      </c>
      <c r="AR23" s="936">
        <v>10015.5</v>
      </c>
      <c r="AS23" s="936">
        <f t="shared" si="9"/>
        <v>10.015499999999999</v>
      </c>
    </row>
    <row r="24" spans="1:45" ht="15" customHeight="1">
      <c r="A24" s="908" t="s">
        <v>312</v>
      </c>
      <c r="B24" s="1980">
        <v>32.278300000000002</v>
      </c>
      <c r="C24" s="1980">
        <v>64.368499999999997</v>
      </c>
      <c r="D24" s="1980">
        <v>32.152700000000003</v>
      </c>
      <c r="E24" s="1976">
        <v>29.035599999999999</v>
      </c>
      <c r="F24" s="1976">
        <v>110.2359</v>
      </c>
      <c r="G24" s="1846">
        <v>143.93450000000001</v>
      </c>
      <c r="H24" s="1846">
        <v>194867.8</v>
      </c>
      <c r="I24" s="1846">
        <v>122330.00000000001</v>
      </c>
      <c r="J24" s="1846">
        <v>79112.100000000006</v>
      </c>
      <c r="K24" s="1846">
        <v>113431.3</v>
      </c>
      <c r="L24" s="1846">
        <v>127130.9</v>
      </c>
      <c r="M24" s="1846">
        <v>130283.39999999998</v>
      </c>
      <c r="N24" s="1846">
        <v>79630.200000000026</v>
      </c>
      <c r="O24" s="1846">
        <v>97585.900000000009</v>
      </c>
      <c r="R24" s="935" t="s">
        <v>164</v>
      </c>
      <c r="S24" s="1976">
        <v>143934.5</v>
      </c>
      <c r="T24" s="1962">
        <f t="shared" si="12"/>
        <v>143.93450000000001</v>
      </c>
      <c r="V24" s="1846">
        <v>194867.8</v>
      </c>
      <c r="W24" s="1962">
        <f t="shared" si="3"/>
        <v>194.86779999999999</v>
      </c>
      <c r="Y24" s="1846">
        <v>122330.00000000001</v>
      </c>
      <c r="Z24" s="1962">
        <f t="shared" si="4"/>
        <v>122.33000000000001</v>
      </c>
      <c r="AA24" s="936"/>
      <c r="AB24" s="1846">
        <v>76963.89999999998</v>
      </c>
      <c r="AD24" s="1958">
        <f t="shared" si="5"/>
        <v>76.963899999999981</v>
      </c>
      <c r="AF24" s="1630">
        <v>79112.099999999991</v>
      </c>
      <c r="AG24" s="1962">
        <f t="shared" si="10"/>
        <v>79.112099999999998</v>
      </c>
      <c r="AI24" s="1846">
        <v>113431.29999999999</v>
      </c>
      <c r="AJ24" s="1962">
        <f t="shared" si="11"/>
        <v>113.43129999999999</v>
      </c>
      <c r="AL24" s="1846">
        <v>127130.9</v>
      </c>
      <c r="AM24" s="1962">
        <f t="shared" si="6"/>
        <v>127.1309</v>
      </c>
      <c r="AN24" s="1846">
        <v>130283.39999999998</v>
      </c>
      <c r="AO24" s="1958">
        <f t="shared" si="7"/>
        <v>130.28339999999997</v>
      </c>
      <c r="AP24" s="935">
        <v>79630.200000000026</v>
      </c>
      <c r="AQ24" s="936">
        <f t="shared" si="8"/>
        <v>79.630200000000031</v>
      </c>
      <c r="AR24" s="935">
        <v>97585.900000000009</v>
      </c>
      <c r="AS24" s="936">
        <f t="shared" si="9"/>
        <v>97.585900000000009</v>
      </c>
    </row>
    <row r="25" spans="1:45" s="936" customFormat="1" ht="15" customHeight="1">
      <c r="A25" s="908" t="s">
        <v>313</v>
      </c>
      <c r="B25" s="1980">
        <v>9.14</v>
      </c>
      <c r="C25" s="1980">
        <v>11.3081</v>
      </c>
      <c r="D25" s="1980">
        <v>19.436199999999999</v>
      </c>
      <c r="E25" s="1976">
        <v>27.700999999999997</v>
      </c>
      <c r="F25" s="1976">
        <v>22.308900000000001</v>
      </c>
      <c r="G25" s="1962">
        <v>18.035599999999999</v>
      </c>
      <c r="H25" s="1962">
        <v>21758.3</v>
      </c>
      <c r="I25" s="1962">
        <v>31355.9</v>
      </c>
      <c r="J25" s="1962">
        <v>23522.1</v>
      </c>
      <c r="K25" s="1962">
        <v>22806.2</v>
      </c>
      <c r="L25" s="1962">
        <v>21306.9</v>
      </c>
      <c r="M25" s="1962">
        <v>19890.5</v>
      </c>
      <c r="N25" s="1962">
        <v>28940.600000000002</v>
      </c>
      <c r="O25" s="1962">
        <v>22593.5</v>
      </c>
      <c r="P25" s="935"/>
      <c r="Q25" s="935"/>
      <c r="S25" s="1976">
        <v>18035.599999999999</v>
      </c>
      <c r="T25" s="1962">
        <f t="shared" si="12"/>
        <v>18.035599999999999</v>
      </c>
      <c r="V25" s="1962">
        <v>21758.3</v>
      </c>
      <c r="W25" s="1962">
        <f t="shared" si="3"/>
        <v>21.758299999999998</v>
      </c>
      <c r="Y25" s="1962">
        <v>31355.899999999998</v>
      </c>
      <c r="Z25" s="1962">
        <f t="shared" si="4"/>
        <v>31.355899999999998</v>
      </c>
      <c r="AB25" s="1962">
        <v>39172</v>
      </c>
      <c r="AD25" s="1958">
        <f t="shared" si="5"/>
        <v>39.171999999999997</v>
      </c>
      <c r="AF25" s="1632">
        <v>23522.1</v>
      </c>
      <c r="AG25" s="1962">
        <f t="shared" si="10"/>
        <v>23.522099999999998</v>
      </c>
      <c r="AI25" s="1962">
        <v>22806.2</v>
      </c>
      <c r="AJ25" s="1962">
        <f t="shared" si="11"/>
        <v>22.8062</v>
      </c>
      <c r="AL25" s="1962">
        <v>21306.9</v>
      </c>
      <c r="AM25" s="1962">
        <f t="shared" si="6"/>
        <v>21.306900000000002</v>
      </c>
      <c r="AN25" s="1962">
        <v>19890.5</v>
      </c>
      <c r="AO25" s="1958">
        <f t="shared" si="7"/>
        <v>19.890499999999999</v>
      </c>
      <c r="AP25" s="936">
        <v>28940.600000000002</v>
      </c>
      <c r="AQ25" s="936">
        <f t="shared" si="8"/>
        <v>28.940600000000003</v>
      </c>
      <c r="AR25" s="936">
        <v>22593.5</v>
      </c>
      <c r="AS25" s="936">
        <f t="shared" si="9"/>
        <v>22.593499999999999</v>
      </c>
    </row>
    <row r="26" spans="1:45" s="936" customFormat="1" ht="15" customHeight="1">
      <c r="A26" s="908" t="s">
        <v>314</v>
      </c>
      <c r="B26" s="1980">
        <v>16.613299999999999</v>
      </c>
      <c r="C26" s="1980">
        <v>11.945</v>
      </c>
      <c r="D26" s="1980">
        <v>33.915900000000001</v>
      </c>
      <c r="E26" s="1976">
        <v>37.871400000000001</v>
      </c>
      <c r="F26" s="1976">
        <v>38.544599999999996</v>
      </c>
      <c r="G26" s="1962">
        <v>70.174399999999991</v>
      </c>
      <c r="H26" s="1962">
        <v>44123.6</v>
      </c>
      <c r="I26" s="1962">
        <v>16972.7</v>
      </c>
      <c r="J26" s="1962">
        <v>40943.699999999997</v>
      </c>
      <c r="K26" s="1962">
        <v>44522.6</v>
      </c>
      <c r="L26" s="1962">
        <v>39703.199999999997</v>
      </c>
      <c r="M26" s="1962">
        <v>41064.899999999994</v>
      </c>
      <c r="N26" s="1962">
        <v>38416.099999999991</v>
      </c>
      <c r="O26" s="1962">
        <v>29336.300000000003</v>
      </c>
      <c r="P26" s="935"/>
      <c r="Q26" s="935"/>
      <c r="S26" s="1976">
        <v>70174.399999999994</v>
      </c>
      <c r="T26" s="1962">
        <f t="shared" si="12"/>
        <v>70.174399999999991</v>
      </c>
      <c r="V26" s="1962">
        <v>44123.6</v>
      </c>
      <c r="W26" s="1962">
        <f t="shared" si="3"/>
        <v>44.123599999999996</v>
      </c>
      <c r="Y26" s="1962">
        <v>16972.7</v>
      </c>
      <c r="Z26" s="1962">
        <f t="shared" si="4"/>
        <v>16.9727</v>
      </c>
      <c r="AB26" s="1962">
        <v>30430.6</v>
      </c>
      <c r="AD26" s="1958">
        <f t="shared" si="5"/>
        <v>30.430599999999998</v>
      </c>
      <c r="AF26" s="1632">
        <v>40943.69999999999</v>
      </c>
      <c r="AG26" s="1962">
        <f t="shared" si="10"/>
        <v>40.943699999999993</v>
      </c>
      <c r="AI26" s="1962">
        <v>44522.6</v>
      </c>
      <c r="AJ26" s="1962">
        <f t="shared" si="11"/>
        <v>44.522599999999997</v>
      </c>
      <c r="AL26" s="1962">
        <v>39703.199999999997</v>
      </c>
      <c r="AM26" s="1962">
        <f t="shared" si="6"/>
        <v>39.703199999999995</v>
      </c>
      <c r="AN26" s="1962">
        <v>41064.899999999994</v>
      </c>
      <c r="AO26" s="1958">
        <f t="shared" si="7"/>
        <v>41.064899999999994</v>
      </c>
      <c r="AP26" s="936">
        <v>38416.099999999991</v>
      </c>
      <c r="AQ26" s="936">
        <f t="shared" si="8"/>
        <v>38.416099999999993</v>
      </c>
      <c r="AR26" s="936">
        <v>29336.300000000003</v>
      </c>
      <c r="AS26" s="936">
        <f t="shared" si="9"/>
        <v>29.336300000000001</v>
      </c>
    </row>
    <row r="27" spans="1:45" s="936" customFormat="1" ht="15" customHeight="1">
      <c r="A27" s="938" t="s">
        <v>415</v>
      </c>
      <c r="B27" s="1980">
        <v>8.0428999999999995</v>
      </c>
      <c r="C27" s="1980">
        <v>14.108000000000001</v>
      </c>
      <c r="D27" s="1980">
        <v>13.9491</v>
      </c>
      <c r="E27" s="1976">
        <v>19.797699999999999</v>
      </c>
      <c r="F27" s="1976">
        <v>23.529700000000002</v>
      </c>
      <c r="G27" s="1962">
        <v>15.632</v>
      </c>
      <c r="H27" s="1962">
        <v>16412</v>
      </c>
      <c r="I27" s="1962">
        <v>17907.3</v>
      </c>
      <c r="J27" s="1962">
        <v>24581.1</v>
      </c>
      <c r="K27" s="1962">
        <v>21751.1</v>
      </c>
      <c r="L27" s="1962">
        <v>27452.799999999999</v>
      </c>
      <c r="M27" s="1962">
        <v>26428.299999999996</v>
      </c>
      <c r="N27" s="1962">
        <v>28021.799999999996</v>
      </c>
      <c r="O27" s="1962">
        <v>25057.1</v>
      </c>
      <c r="P27" s="935"/>
      <c r="Q27" s="935"/>
      <c r="S27" s="1976">
        <v>15632</v>
      </c>
      <c r="T27" s="1962">
        <f t="shared" si="12"/>
        <v>15.632</v>
      </c>
      <c r="V27" s="1962">
        <v>16412</v>
      </c>
      <c r="W27" s="1962">
        <f t="shared" si="3"/>
        <v>16.411999999999999</v>
      </c>
      <c r="Y27" s="1962">
        <v>17907.3</v>
      </c>
      <c r="Z27" s="1962">
        <f t="shared" si="4"/>
        <v>17.907299999999999</v>
      </c>
      <c r="AB27" s="1962">
        <v>22579.7</v>
      </c>
      <c r="AD27" s="1958">
        <f t="shared" si="5"/>
        <v>22.579699999999999</v>
      </c>
      <c r="AF27" s="1632">
        <v>24581.100000000002</v>
      </c>
      <c r="AG27" s="1962">
        <f t="shared" si="10"/>
        <v>24.581100000000003</v>
      </c>
      <c r="AI27" s="1962">
        <v>21751.099999999995</v>
      </c>
      <c r="AJ27" s="1962">
        <f t="shared" si="11"/>
        <v>21.751099999999994</v>
      </c>
      <c r="AL27" s="1962">
        <v>27452.799999999999</v>
      </c>
      <c r="AM27" s="1962">
        <f t="shared" si="6"/>
        <v>27.4528</v>
      </c>
      <c r="AN27" s="1962">
        <v>26428.299999999996</v>
      </c>
      <c r="AO27" s="1958">
        <f t="shared" si="7"/>
        <v>26.428299999999997</v>
      </c>
      <c r="AP27" s="936">
        <v>28021.799999999996</v>
      </c>
      <c r="AQ27" s="936">
        <f t="shared" si="8"/>
        <v>28.021799999999995</v>
      </c>
      <c r="AR27" s="936">
        <v>25057.1</v>
      </c>
      <c r="AS27" s="936">
        <f t="shared" si="9"/>
        <v>25.057099999999998</v>
      </c>
    </row>
    <row r="28" spans="1:45" s="1625" customFormat="1" ht="15" customHeight="1">
      <c r="A28" s="908" t="s">
        <v>245</v>
      </c>
      <c r="B28" s="1980">
        <v>1.8932</v>
      </c>
      <c r="C28" s="1980">
        <v>1.7574000000000001</v>
      </c>
      <c r="D28" s="1980">
        <v>0.92689999999999995</v>
      </c>
      <c r="E28" s="1976">
        <v>0.50979999999999992</v>
      </c>
      <c r="F28" s="1981">
        <v>1.0500000000000001E-2</v>
      </c>
      <c r="G28" s="1962">
        <v>1.2</v>
      </c>
      <c r="H28" s="1626">
        <v>134.5</v>
      </c>
      <c r="I28" s="1825" t="s">
        <v>396</v>
      </c>
      <c r="J28" s="1825">
        <v>3436.9</v>
      </c>
      <c r="K28" s="1825">
        <v>5913.6</v>
      </c>
      <c r="L28" s="1825">
        <v>6464.9000000000005</v>
      </c>
      <c r="M28" s="1962">
        <v>95.199999999999989</v>
      </c>
      <c r="N28" s="1626">
        <v>1.4</v>
      </c>
      <c r="O28" s="1626">
        <v>2501.7999999999997</v>
      </c>
      <c r="P28" s="1973"/>
      <c r="Q28" s="935"/>
      <c r="S28" s="1976">
        <v>1112.5</v>
      </c>
      <c r="T28" s="1962">
        <f t="shared" si="12"/>
        <v>1.1125</v>
      </c>
      <c r="V28" s="1962">
        <v>134.5</v>
      </c>
      <c r="W28" s="1962">
        <f t="shared" si="3"/>
        <v>0.13450000000000001</v>
      </c>
      <c r="Y28" s="1626">
        <v>0</v>
      </c>
      <c r="Z28" s="1962">
        <f t="shared" si="4"/>
        <v>0</v>
      </c>
      <c r="AA28" s="936"/>
      <c r="AB28" s="1626">
        <v>460.3</v>
      </c>
      <c r="AD28" s="1958">
        <f t="shared" si="5"/>
        <v>0.46029999999999999</v>
      </c>
      <c r="AF28" s="1632">
        <v>3436.9000000000005</v>
      </c>
      <c r="AG28" s="1962">
        <f t="shared" si="10"/>
        <v>3.4369000000000005</v>
      </c>
      <c r="AI28" s="1962">
        <v>5913.5999999999995</v>
      </c>
      <c r="AJ28" s="1962">
        <f t="shared" si="11"/>
        <v>5.9135999999999997</v>
      </c>
      <c r="AL28" s="1626">
        <v>6464.9000000000005</v>
      </c>
      <c r="AM28" s="1962">
        <f t="shared" si="6"/>
        <v>6.464900000000001</v>
      </c>
      <c r="AN28" s="1962">
        <v>95.199999999999989</v>
      </c>
      <c r="AO28" s="1958">
        <f t="shared" si="7"/>
        <v>9.5199999999999993E-2</v>
      </c>
      <c r="AP28" s="896">
        <v>1.4</v>
      </c>
      <c r="AQ28" s="936">
        <f t="shared" si="8"/>
        <v>1.4E-3</v>
      </c>
      <c r="AR28" s="1625">
        <v>2501.7999999999997</v>
      </c>
      <c r="AS28" s="936">
        <f t="shared" si="9"/>
        <v>2.5017999999999998</v>
      </c>
    </row>
    <row r="29" spans="1:45" s="896" customFormat="1" ht="5.0999999999999996" customHeight="1">
      <c r="A29" s="939"/>
      <c r="B29" s="939"/>
      <c r="C29" s="939"/>
      <c r="D29" s="939"/>
      <c r="E29" s="940"/>
      <c r="F29" s="940"/>
      <c r="G29" s="940"/>
      <c r="H29" s="940"/>
      <c r="I29" s="940"/>
      <c r="J29" s="940"/>
      <c r="K29" s="940"/>
      <c r="L29" s="940"/>
      <c r="M29" s="940"/>
      <c r="N29" s="940"/>
      <c r="O29" s="940"/>
      <c r="P29" s="1975"/>
      <c r="Q29" s="1975"/>
    </row>
    <row r="30" spans="1:45" s="936" customFormat="1" ht="5.0999999999999996" customHeight="1">
      <c r="A30" s="935"/>
      <c r="B30" s="935"/>
      <c r="C30" s="935"/>
      <c r="D30" s="935"/>
      <c r="E30" s="935"/>
      <c r="F30" s="935"/>
      <c r="G30" s="935"/>
      <c r="H30" s="935"/>
      <c r="I30" s="935"/>
      <c r="J30" s="935"/>
      <c r="K30" s="935"/>
      <c r="L30" s="935"/>
      <c r="M30" s="935"/>
      <c r="N30" s="935"/>
      <c r="O30" s="935"/>
      <c r="P30" s="935"/>
      <c r="Q30" s="935"/>
    </row>
    <row r="32" spans="1:45" s="2363" customFormat="1" ht="15" customHeight="1">
      <c r="A32" s="2921" t="s">
        <v>1580</v>
      </c>
      <c r="B32" s="2921"/>
      <c r="C32" s="2921"/>
      <c r="D32" s="2921"/>
      <c r="E32" s="2921"/>
      <c r="F32" s="2921"/>
      <c r="G32" s="2921"/>
      <c r="H32" s="2921"/>
      <c r="I32" s="2922"/>
      <c r="J32" s="2922"/>
      <c r="K32" s="2923"/>
      <c r="L32" s="2923"/>
      <c r="M32" s="2923"/>
      <c r="N32" s="2923"/>
      <c r="O32" s="2728"/>
    </row>
    <row r="33" spans="1:15" ht="16.5" customHeight="1">
      <c r="A33" s="2924"/>
      <c r="B33" s="2924"/>
      <c r="C33" s="2924"/>
      <c r="D33" s="2924"/>
      <c r="E33" s="2924"/>
      <c r="F33" s="1747"/>
      <c r="G33" s="1747"/>
      <c r="H33" s="1747"/>
      <c r="I33" s="1747"/>
      <c r="J33" s="1747"/>
      <c r="K33" s="1747"/>
      <c r="L33" s="1747"/>
      <c r="M33" s="1747"/>
      <c r="N33" s="1747"/>
      <c r="O33" s="2729"/>
    </row>
    <row r="34" spans="1:15" ht="16.5" customHeight="1">
      <c r="A34" s="1747"/>
      <c r="B34" s="1747"/>
      <c r="C34" s="1747"/>
      <c r="D34" s="1747"/>
      <c r="E34" s="1747"/>
      <c r="F34" s="1747"/>
      <c r="G34" s="1747"/>
      <c r="H34" s="1747"/>
      <c r="I34" s="1747"/>
      <c r="J34" s="1747"/>
      <c r="K34" s="1747"/>
      <c r="L34" s="1747"/>
      <c r="M34" s="1747"/>
      <c r="N34" s="1747"/>
      <c r="O34" s="2729"/>
    </row>
    <row r="44" spans="1:15" ht="16.5" customHeight="1">
      <c r="A44" s="1982"/>
    </row>
  </sheetData>
  <mergeCells count="3">
    <mergeCell ref="A32:N32"/>
    <mergeCell ref="A33:E33"/>
    <mergeCell ref="M1:O1"/>
  </mergeCells>
  <printOptions horizontalCentered="1"/>
  <pageMargins left="0.59055118110236227" right="0.59055118110236227" top="0.59055118110236227" bottom="0.59055118110236227" header="0.59055118110236227" footer="0.59055118110236227"/>
  <pageSetup firstPageNumber="26"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K75"/>
  <sheetViews>
    <sheetView showGridLines="0" view="pageBreakPreview" topLeftCell="A40" zoomScaleNormal="100" zoomScaleSheetLayoutView="100" workbookViewId="0">
      <selection activeCell="B60" sqref="B60:B69"/>
    </sheetView>
  </sheetViews>
  <sheetFormatPr baseColWidth="10" defaultColWidth="9.85546875" defaultRowHeight="16.5" customHeight="1"/>
  <cols>
    <col min="1" max="1" width="31.140625" style="548" customWidth="1"/>
    <col min="2" max="6" width="12.7109375" style="548" customWidth="1"/>
    <col min="7" max="16384" width="9.85546875" style="548"/>
  </cols>
  <sheetData>
    <row r="1" spans="1:7" s="1133" customFormat="1" ht="30" customHeight="1">
      <c r="D1" s="1165"/>
      <c r="E1" s="1165"/>
      <c r="F1" s="2324" t="s">
        <v>1457</v>
      </c>
      <c r="G1" s="1134"/>
    </row>
    <row r="2" spans="1:7" s="1133" customFormat="1" ht="5.0999999999999996" customHeight="1">
      <c r="A2" s="1135"/>
      <c r="B2" s="1135"/>
      <c r="C2" s="1135"/>
      <c r="D2" s="1135"/>
      <c r="E2" s="1135"/>
      <c r="F2" s="1135"/>
      <c r="G2" s="1137"/>
    </row>
    <row r="3" spans="1:7" s="1133" customFormat="1" ht="5.0999999999999996" customHeight="1">
      <c r="A3" s="1137"/>
    </row>
    <row r="4" spans="1:7" s="1109" customFormat="1" ht="11.1" customHeight="1">
      <c r="A4" s="2364" t="s">
        <v>1249</v>
      </c>
      <c r="B4" s="2365"/>
      <c r="C4" s="2365"/>
      <c r="D4" s="2344"/>
      <c r="E4" s="2344"/>
      <c r="F4" s="2344"/>
    </row>
    <row r="5" spans="1:7" s="893" customFormat="1" ht="12" customHeight="1">
      <c r="A5" s="2366" t="s">
        <v>937</v>
      </c>
      <c r="B5" s="2367"/>
      <c r="C5" s="2367"/>
      <c r="D5" s="2344"/>
      <c r="E5" s="2344"/>
      <c r="F5" s="2344"/>
    </row>
    <row r="6" spans="1:7" ht="11.1" customHeight="1">
      <c r="A6" s="897"/>
      <c r="B6" s="898"/>
      <c r="F6" s="907" t="s">
        <v>470</v>
      </c>
    </row>
    <row r="7" spans="1:7" s="896" customFormat="1" ht="5.0999999999999996" customHeight="1">
      <c r="A7" s="909"/>
      <c r="B7" s="910"/>
      <c r="C7" s="910"/>
      <c r="D7" s="910"/>
      <c r="E7" s="910"/>
      <c r="F7" s="910"/>
    </row>
    <row r="8" spans="1:7" ht="5.0999999999999996" customHeight="1">
      <c r="A8" s="897"/>
      <c r="B8" s="898"/>
      <c r="D8" s="898"/>
      <c r="E8" s="898"/>
      <c r="F8" s="898"/>
    </row>
    <row r="9" spans="1:7" ht="11.1" customHeight="1">
      <c r="A9" s="899" t="s">
        <v>159</v>
      </c>
      <c r="B9" s="900">
        <v>2015</v>
      </c>
      <c r="C9" s="900">
        <v>2016</v>
      </c>
      <c r="D9" s="900">
        <v>2017</v>
      </c>
      <c r="E9" s="900">
        <v>2018</v>
      </c>
      <c r="F9" s="900">
        <v>2019</v>
      </c>
    </row>
    <row r="10" spans="1:7" ht="3" customHeight="1">
      <c r="A10" s="901"/>
      <c r="B10" s="902"/>
      <c r="C10" s="902"/>
      <c r="D10" s="902"/>
      <c r="E10" s="902"/>
      <c r="F10" s="902"/>
    </row>
    <row r="11" spans="1:7" ht="3" customHeight="1">
      <c r="A11" s="903"/>
      <c r="B11" s="597"/>
      <c r="C11" s="597"/>
      <c r="D11" s="597"/>
    </row>
    <row r="12" spans="1:7" ht="10.5" customHeight="1">
      <c r="A12" s="904" t="s">
        <v>720</v>
      </c>
      <c r="B12" s="848">
        <f>SUM(B13:B22)</f>
        <v>153487.29999999999</v>
      </c>
      <c r="C12" s="848">
        <f>SUM(C13:C22)</f>
        <v>144518.79999999999</v>
      </c>
      <c r="D12" s="848">
        <f>SUM(D13:D23)</f>
        <v>138416.79999999999</v>
      </c>
      <c r="E12" s="848">
        <f>SUM(E13:E23)</f>
        <v>140615.5</v>
      </c>
      <c r="F12" s="1622">
        <f>SUM(F13:F23)</f>
        <v>137912.9</v>
      </c>
    </row>
    <row r="13" spans="1:7" ht="10.5" customHeight="1">
      <c r="A13" s="905" t="s">
        <v>454</v>
      </c>
      <c r="B13" s="1630">
        <v>96.8</v>
      </c>
      <c r="C13" s="1630">
        <v>81.900000000000006</v>
      </c>
      <c r="D13" s="1630">
        <v>26.3</v>
      </c>
      <c r="E13" s="1628">
        <v>258</v>
      </c>
      <c r="F13" s="1634">
        <v>10849.5</v>
      </c>
    </row>
    <row r="14" spans="1:7" ht="10.5" customHeight="1">
      <c r="A14" s="905" t="s">
        <v>455</v>
      </c>
      <c r="B14" s="1634">
        <v>9107</v>
      </c>
      <c r="C14" s="1630">
        <v>1847.3</v>
      </c>
      <c r="D14" s="1630">
        <v>2003</v>
      </c>
      <c r="E14" s="1628">
        <v>562.1</v>
      </c>
      <c r="F14" s="1634" t="s">
        <v>396</v>
      </c>
    </row>
    <row r="15" spans="1:7" ht="10.5" customHeight="1">
      <c r="A15" s="905" t="s">
        <v>480</v>
      </c>
      <c r="B15" s="1630">
        <v>8041.7</v>
      </c>
      <c r="C15" s="1630">
        <v>9165.4000000000015</v>
      </c>
      <c r="D15" s="1630">
        <v>20623.100000000002</v>
      </c>
      <c r="E15" s="1628">
        <v>19683.099999999999</v>
      </c>
      <c r="F15" s="1634">
        <v>8620.1</v>
      </c>
    </row>
    <row r="16" spans="1:7" ht="10.5" customHeight="1">
      <c r="A16" s="905" t="s">
        <v>457</v>
      </c>
      <c r="B16" s="1634" t="s">
        <v>396</v>
      </c>
      <c r="C16" s="1634">
        <v>170</v>
      </c>
      <c r="D16" s="1634">
        <v>934.1</v>
      </c>
      <c r="E16" s="1628">
        <v>7.3</v>
      </c>
      <c r="F16" s="1634">
        <v>1117.7</v>
      </c>
    </row>
    <row r="17" spans="1:8" ht="10.5" customHeight="1">
      <c r="A17" s="2756" t="s">
        <v>453</v>
      </c>
      <c r="B17" s="1634">
        <v>14585.7</v>
      </c>
      <c r="C17" s="1630">
        <v>15876.500000000002</v>
      </c>
      <c r="D17" s="1630">
        <v>4121.6000000000004</v>
      </c>
      <c r="E17" s="1628">
        <v>14134.9</v>
      </c>
      <c r="F17" s="1634">
        <v>8451.6</v>
      </c>
    </row>
    <row r="18" spans="1:8" ht="10.5" customHeight="1">
      <c r="A18" s="905" t="s">
        <v>452</v>
      </c>
      <c r="B18" s="1630">
        <v>34699.1</v>
      </c>
      <c r="C18" s="1630">
        <v>33255.299999999996</v>
      </c>
      <c r="D18" s="1630">
        <v>22062.799999999996</v>
      </c>
      <c r="E18" s="1628">
        <v>45466.1</v>
      </c>
      <c r="F18" s="1634">
        <v>36183.399999999994</v>
      </c>
    </row>
    <row r="19" spans="1:8" ht="10.5" customHeight="1">
      <c r="A19" s="905" t="s">
        <v>456</v>
      </c>
      <c r="B19" s="1630">
        <v>1998</v>
      </c>
      <c r="C19" s="1630">
        <v>756.8</v>
      </c>
      <c r="D19" s="1630">
        <v>79</v>
      </c>
      <c r="E19" s="1634" t="s">
        <v>396</v>
      </c>
      <c r="F19" s="1634" t="s">
        <v>396</v>
      </c>
    </row>
    <row r="20" spans="1:8" ht="10.5" customHeight="1">
      <c r="A20" s="905" t="s">
        <v>247</v>
      </c>
      <c r="B20" s="1630">
        <v>9996.4</v>
      </c>
      <c r="C20" s="1630">
        <v>9105.4</v>
      </c>
      <c r="D20" s="1630">
        <v>14176.7</v>
      </c>
      <c r="E20" s="1628">
        <v>19559.400000000001</v>
      </c>
      <c r="F20" s="1634">
        <v>18689.899999999998</v>
      </c>
    </row>
    <row r="21" spans="1:8" ht="10.5" customHeight="1">
      <c r="A21" s="905" t="s">
        <v>677</v>
      </c>
      <c r="B21" s="1630">
        <v>72064.100000000006</v>
      </c>
      <c r="C21" s="1630">
        <v>72055.199999999997</v>
      </c>
      <c r="D21" s="1630">
        <v>74129.399999999994</v>
      </c>
      <c r="E21" s="1628">
        <v>39066.400000000001</v>
      </c>
      <c r="F21" s="1634">
        <v>35013.899999999994</v>
      </c>
    </row>
    <row r="22" spans="1:8" ht="10.5" customHeight="1">
      <c r="A22" s="1213" t="s">
        <v>328</v>
      </c>
      <c r="B22" s="1630">
        <v>2898.5</v>
      </c>
      <c r="C22" s="1630">
        <v>2205</v>
      </c>
      <c r="D22" s="1634" t="s">
        <v>396</v>
      </c>
      <c r="E22" s="1634">
        <v>1867.7</v>
      </c>
      <c r="F22" s="1634">
        <v>1004.1</v>
      </c>
    </row>
    <row r="23" spans="1:8" ht="10.5" customHeight="1">
      <c r="A23" s="1522" t="s">
        <v>614</v>
      </c>
      <c r="B23" s="1634" t="s">
        <v>464</v>
      </c>
      <c r="C23" s="1634">
        <v>40326.700000000004</v>
      </c>
      <c r="D23" s="1634">
        <v>260.8</v>
      </c>
      <c r="E23" s="1630">
        <v>10.5</v>
      </c>
      <c r="F23" s="1634">
        <v>17982.7</v>
      </c>
    </row>
    <row r="24" spans="1:8" ht="10.5" customHeight="1">
      <c r="A24" s="904" t="s">
        <v>160</v>
      </c>
      <c r="B24" s="1622">
        <f>SUM(B25:B30)</f>
        <v>19787</v>
      </c>
      <c r="C24" s="1622">
        <f>SUM(C25:C34)</f>
        <v>39188.799999999996</v>
      </c>
      <c r="D24" s="1622">
        <f>SUM(D25:D34)</f>
        <v>28064.799999999996</v>
      </c>
      <c r="E24" s="1622">
        <f>SUM(E25:E34)</f>
        <v>25029.699999999997</v>
      </c>
      <c r="F24" s="1622">
        <f>SUM(F25:F34)</f>
        <v>49790.2</v>
      </c>
    </row>
    <row r="25" spans="1:8" ht="10.5" customHeight="1">
      <c r="A25" s="2607" t="s">
        <v>430</v>
      </c>
      <c r="B25" s="1633">
        <v>6680.5999999999995</v>
      </c>
      <c r="C25" s="1634">
        <v>15806.6</v>
      </c>
      <c r="D25" s="1634">
        <v>14351.099999999999</v>
      </c>
      <c r="E25" s="1629">
        <v>8996.7999999999993</v>
      </c>
      <c r="F25" s="1634">
        <v>12728.400000000001</v>
      </c>
    </row>
    <row r="26" spans="1:8" ht="10.5" customHeight="1">
      <c r="A26" s="2607" t="s">
        <v>431</v>
      </c>
      <c r="B26" s="1630" t="s">
        <v>396</v>
      </c>
      <c r="C26" s="1634">
        <v>36.5</v>
      </c>
      <c r="D26" s="1634">
        <v>2.1</v>
      </c>
      <c r="E26" s="1634" t="s">
        <v>396</v>
      </c>
      <c r="F26" s="1634">
        <v>1376.7</v>
      </c>
    </row>
    <row r="27" spans="1:8" ht="10.5" customHeight="1">
      <c r="A27" s="2607" t="s">
        <v>397</v>
      </c>
      <c r="B27" s="1630">
        <v>2443.5999999999995</v>
      </c>
      <c r="C27" s="1630">
        <v>2084.6</v>
      </c>
      <c r="D27" s="1630">
        <v>1162.1999999999998</v>
      </c>
      <c r="E27" s="1630">
        <v>1087</v>
      </c>
      <c r="F27" s="1634">
        <v>1384.6000000000001</v>
      </c>
    </row>
    <row r="28" spans="1:8" ht="10.5" customHeight="1">
      <c r="A28" s="2607" t="s">
        <v>404</v>
      </c>
      <c r="B28" s="1630">
        <v>9552.1</v>
      </c>
      <c r="C28" s="1630">
        <v>8267.2000000000007</v>
      </c>
      <c r="D28" s="1630">
        <v>10454.9</v>
      </c>
      <c r="E28" s="1630">
        <v>5034.3</v>
      </c>
      <c r="F28" s="1634">
        <v>5028.3999999999996</v>
      </c>
      <c r="H28" s="906" t="s">
        <v>396</v>
      </c>
    </row>
    <row r="29" spans="1:8" ht="10.5" customHeight="1">
      <c r="A29" s="2607" t="s">
        <v>161</v>
      </c>
      <c r="B29" s="1634" t="s">
        <v>396</v>
      </c>
      <c r="C29" s="1634" t="s">
        <v>396</v>
      </c>
      <c r="D29" s="1634">
        <v>1.8</v>
      </c>
      <c r="E29" s="1629" t="s">
        <v>396</v>
      </c>
      <c r="F29" s="1634" t="s">
        <v>396</v>
      </c>
    </row>
    <row r="30" spans="1:8" ht="10.5" customHeight="1">
      <c r="A30" s="2607" t="s">
        <v>819</v>
      </c>
      <c r="B30" s="1634">
        <v>1110.7</v>
      </c>
      <c r="C30" s="1634">
        <v>7224.2</v>
      </c>
      <c r="D30" s="1634">
        <v>1.8</v>
      </c>
      <c r="E30" s="1629">
        <v>5707.3</v>
      </c>
      <c r="F30" s="1634">
        <v>7939.5</v>
      </c>
    </row>
    <row r="31" spans="1:8" ht="10.5" customHeight="1">
      <c r="A31" s="2607" t="s">
        <v>1407</v>
      </c>
      <c r="B31" s="1634" t="s">
        <v>464</v>
      </c>
      <c r="C31" s="1634" t="s">
        <v>464</v>
      </c>
      <c r="D31" s="1634" t="s">
        <v>464</v>
      </c>
      <c r="E31" s="1634" t="s">
        <v>396</v>
      </c>
      <c r="F31" s="1634">
        <v>5354.7</v>
      </c>
    </row>
    <row r="32" spans="1:8" ht="10.5" customHeight="1">
      <c r="A32" s="2607" t="s">
        <v>214</v>
      </c>
      <c r="B32" s="1634" t="s">
        <v>464</v>
      </c>
      <c r="C32" s="1634" t="s">
        <v>464</v>
      </c>
      <c r="D32" s="1634" t="s">
        <v>464</v>
      </c>
      <c r="E32" s="1634" t="s">
        <v>396</v>
      </c>
      <c r="F32" s="1634" t="s">
        <v>396</v>
      </c>
    </row>
    <row r="33" spans="1:11" ht="10.5" customHeight="1">
      <c r="A33" s="2607" t="s">
        <v>477</v>
      </c>
      <c r="B33" s="1634" t="s">
        <v>464</v>
      </c>
      <c r="C33" s="1634">
        <v>5769.7</v>
      </c>
      <c r="D33" s="1634">
        <v>2090.8999999999996</v>
      </c>
      <c r="E33" s="1634">
        <v>1026.0999999999999</v>
      </c>
      <c r="F33" s="1634">
        <v>7241.6</v>
      </c>
    </row>
    <row r="34" spans="1:11" ht="10.5" customHeight="1">
      <c r="A34" s="2607" t="s">
        <v>415</v>
      </c>
      <c r="B34" s="1634" t="s">
        <v>464</v>
      </c>
      <c r="C34" s="1634" t="s">
        <v>464</v>
      </c>
      <c r="D34" s="1634" t="s">
        <v>464</v>
      </c>
      <c r="E34" s="1634">
        <v>3178.2</v>
      </c>
      <c r="F34" s="1634">
        <v>8736.2999999999993</v>
      </c>
    </row>
    <row r="35" spans="1:11" ht="3" customHeight="1">
      <c r="A35" s="623"/>
      <c r="B35" s="625"/>
      <c r="C35" s="625"/>
      <c r="D35" s="623"/>
      <c r="E35" s="623"/>
      <c r="F35" s="623" t="s">
        <v>396</v>
      </c>
    </row>
    <row r="36" spans="1:11" ht="3" customHeight="1"/>
    <row r="37" spans="1:11" ht="5.25" customHeight="1">
      <c r="A37" s="894"/>
    </row>
    <row r="38" spans="1:11" ht="12.75" customHeight="1">
      <c r="A38" s="2368" t="s">
        <v>1250</v>
      </c>
      <c r="B38" s="2369"/>
      <c r="C38" s="2369"/>
      <c r="D38" s="2344"/>
      <c r="E38" s="2344"/>
      <c r="F38" s="2344"/>
    </row>
    <row r="39" spans="1:11" ht="12" customHeight="1">
      <c r="A39" s="2370" t="s">
        <v>1550</v>
      </c>
      <c r="B39" s="2371"/>
      <c r="C39" s="2371"/>
      <c r="D39" s="2344"/>
      <c r="E39" s="2344"/>
      <c r="F39" s="2344"/>
    </row>
    <row r="40" spans="1:11" ht="9.75" customHeight="1">
      <c r="A40" s="915"/>
      <c r="B40" s="915"/>
      <c r="C40" s="914"/>
      <c r="F40" s="555" t="s">
        <v>470</v>
      </c>
    </row>
    <row r="41" spans="1:11" ht="5.0999999999999996" customHeight="1">
      <c r="A41" s="916"/>
      <c r="B41" s="916"/>
      <c r="C41" s="917"/>
      <c r="D41" s="917"/>
      <c r="E41" s="917"/>
      <c r="F41" s="917"/>
      <c r="G41" s="918"/>
    </row>
    <row r="42" spans="1:11" ht="11.1" customHeight="1">
      <c r="A42" s="914"/>
      <c r="B42" s="914"/>
      <c r="C42" s="2926" t="s">
        <v>461</v>
      </c>
      <c r="D42" s="2926"/>
      <c r="E42" s="2926"/>
      <c r="F42" s="2926"/>
      <c r="G42" s="1897"/>
      <c r="H42" s="1897"/>
      <c r="I42" s="1897"/>
      <c r="J42" s="1897"/>
      <c r="K42" s="1897"/>
    </row>
    <row r="43" spans="1:11" ht="11.1" customHeight="1">
      <c r="A43" s="919"/>
      <c r="B43" s="1839"/>
      <c r="C43" s="2927" t="s">
        <v>162</v>
      </c>
      <c r="D43" s="2927" t="s">
        <v>167</v>
      </c>
      <c r="E43" s="2928" t="s">
        <v>1185</v>
      </c>
      <c r="F43" s="1633"/>
      <c r="G43" s="920"/>
    </row>
    <row r="44" spans="1:11" ht="11.1" customHeight="1">
      <c r="A44" s="899" t="s">
        <v>839</v>
      </c>
      <c r="B44" s="1838" t="s">
        <v>246</v>
      </c>
      <c r="C44" s="2927"/>
      <c r="D44" s="2927"/>
      <c r="E44" s="2928"/>
      <c r="F44" s="920" t="s">
        <v>241</v>
      </c>
      <c r="G44" s="921"/>
    </row>
    <row r="45" spans="1:11" ht="3" customHeight="1">
      <c r="A45" s="913"/>
      <c r="B45" s="920"/>
      <c r="C45" s="2929"/>
      <c r="D45" s="1840"/>
      <c r="E45" s="1840"/>
      <c r="F45" s="1840"/>
      <c r="G45" s="919"/>
    </row>
    <row r="46" spans="1:11" ht="3" customHeight="1">
      <c r="A46" s="948"/>
      <c r="B46" s="949"/>
      <c r="C46" s="949"/>
      <c r="D46" s="949"/>
      <c r="E46" s="949"/>
      <c r="F46" s="949"/>
      <c r="G46" s="919"/>
    </row>
    <row r="47" spans="1:11" ht="11.1" customHeight="1">
      <c r="A47" s="922" t="s">
        <v>720</v>
      </c>
      <c r="B47" s="2757">
        <f>SUM(B48:B58)</f>
        <v>137912.9</v>
      </c>
      <c r="C47" s="923">
        <f>SUM(C48:C58)</f>
        <v>124079.7</v>
      </c>
      <c r="D47" s="923">
        <f>SUM(D48:D58)</f>
        <v>10615.4</v>
      </c>
      <c r="E47" s="923">
        <f>SUM(E48:E58)</f>
        <v>309</v>
      </c>
      <c r="F47" s="923">
        <f>SUM(F48:F58)</f>
        <v>1048.8</v>
      </c>
      <c r="G47" s="923"/>
    </row>
    <row r="48" spans="1:11" ht="11.1" customHeight="1">
      <c r="A48" s="913" t="s">
        <v>454</v>
      </c>
      <c r="B48" s="1963">
        <v>10849.5</v>
      </c>
      <c r="C48" s="1634">
        <v>10315.5</v>
      </c>
      <c r="D48" s="2459">
        <v>534</v>
      </c>
      <c r="E48" s="923" t="s">
        <v>396</v>
      </c>
      <c r="F48" s="1634" t="s">
        <v>396</v>
      </c>
    </row>
    <row r="49" spans="1:10" ht="11.1" customHeight="1">
      <c r="A49" s="913" t="s">
        <v>455</v>
      </c>
      <c r="B49" s="1963" t="s">
        <v>396</v>
      </c>
      <c r="C49" s="1634" t="s">
        <v>396</v>
      </c>
      <c r="D49" s="2459" t="s">
        <v>396</v>
      </c>
      <c r="E49" s="923" t="s">
        <v>396</v>
      </c>
      <c r="F49" s="1634" t="s">
        <v>396</v>
      </c>
      <c r="J49" s="609"/>
    </row>
    <row r="50" spans="1:10" ht="11.1" customHeight="1">
      <c r="A50" s="913" t="s">
        <v>480</v>
      </c>
      <c r="B50" s="1963">
        <v>8620.1</v>
      </c>
      <c r="C50" s="1634">
        <v>8541.5</v>
      </c>
      <c r="D50" s="2459">
        <v>78.599999999999994</v>
      </c>
      <c r="E50" s="924" t="s">
        <v>396</v>
      </c>
      <c r="F50" s="1634" t="s">
        <v>396</v>
      </c>
    </row>
    <row r="51" spans="1:10" ht="11.1" customHeight="1">
      <c r="A51" s="913" t="s">
        <v>457</v>
      </c>
      <c r="B51" s="1963">
        <v>1117.7</v>
      </c>
      <c r="C51" s="1634">
        <v>1117.7</v>
      </c>
      <c r="D51" s="2459" t="s">
        <v>396</v>
      </c>
      <c r="E51" s="924" t="s">
        <v>396</v>
      </c>
      <c r="F51" s="1634" t="s">
        <v>396</v>
      </c>
    </row>
    <row r="52" spans="1:10" ht="11.1" customHeight="1">
      <c r="A52" s="2756" t="s">
        <v>453</v>
      </c>
      <c r="B52" s="1963">
        <v>8451.6</v>
      </c>
      <c r="C52" s="1634">
        <v>6180</v>
      </c>
      <c r="D52" s="2459">
        <v>221.6</v>
      </c>
      <c r="E52" s="924">
        <v>190</v>
      </c>
      <c r="F52" s="1634" t="s">
        <v>396</v>
      </c>
    </row>
    <row r="53" spans="1:10" ht="11.1" customHeight="1">
      <c r="A53" s="913" t="s">
        <v>452</v>
      </c>
      <c r="B53" s="1963">
        <v>36183.399999999994</v>
      </c>
      <c r="C53" s="1634">
        <v>33010.300000000003</v>
      </c>
      <c r="D53" s="2459">
        <v>2025.6</v>
      </c>
      <c r="E53" s="924">
        <v>119</v>
      </c>
      <c r="F53" s="1634">
        <v>1028.5</v>
      </c>
    </row>
    <row r="54" spans="1:10" ht="11.1" customHeight="1">
      <c r="A54" s="913" t="s">
        <v>456</v>
      </c>
      <c r="B54" s="1963" t="s">
        <v>396</v>
      </c>
      <c r="C54" s="1634" t="s">
        <v>396</v>
      </c>
      <c r="D54" s="2459" t="s">
        <v>396</v>
      </c>
      <c r="E54" s="924" t="s">
        <v>396</v>
      </c>
      <c r="F54" s="1634" t="s">
        <v>396</v>
      </c>
    </row>
    <row r="55" spans="1:10" ht="11.1" customHeight="1">
      <c r="A55" s="913" t="s">
        <v>247</v>
      </c>
      <c r="B55" s="1963">
        <v>18689.899999999998</v>
      </c>
      <c r="C55" s="1634">
        <v>16150.3</v>
      </c>
      <c r="D55" s="2459">
        <v>2539.6</v>
      </c>
      <c r="E55" s="924" t="s">
        <v>396</v>
      </c>
      <c r="F55" s="1634" t="s">
        <v>396</v>
      </c>
    </row>
    <row r="56" spans="1:10" ht="11.1" customHeight="1">
      <c r="A56" s="913" t="s">
        <v>677</v>
      </c>
      <c r="B56" s="1963">
        <v>35013.899999999994</v>
      </c>
      <c r="C56" s="1634">
        <v>30781.699999999997</v>
      </c>
      <c r="D56" s="2459">
        <v>4211.8999999999996</v>
      </c>
      <c r="E56" s="923" t="s">
        <v>396</v>
      </c>
      <c r="F56" s="1634">
        <v>20.3</v>
      </c>
    </row>
    <row r="57" spans="1:10" ht="11.1" customHeight="1">
      <c r="A57" s="913" t="s">
        <v>328</v>
      </c>
      <c r="B57" s="1963">
        <v>1004.1</v>
      </c>
      <c r="C57" s="1634" t="s">
        <v>396</v>
      </c>
      <c r="D57" s="2459">
        <v>1004.1</v>
      </c>
      <c r="E57" s="923" t="s">
        <v>396</v>
      </c>
      <c r="F57" s="1634" t="s">
        <v>396</v>
      </c>
    </row>
    <row r="58" spans="1:10" ht="11.1" customHeight="1">
      <c r="A58" s="1522" t="s">
        <v>614</v>
      </c>
      <c r="B58" s="1963">
        <v>17982.7</v>
      </c>
      <c r="C58" s="1634">
        <v>17982.7</v>
      </c>
      <c r="D58" s="2459" t="s">
        <v>396</v>
      </c>
      <c r="E58" s="923" t="s">
        <v>396</v>
      </c>
      <c r="F58" s="1634" t="s">
        <v>396</v>
      </c>
    </row>
    <row r="59" spans="1:10" ht="11.1" customHeight="1">
      <c r="A59" s="904" t="s">
        <v>160</v>
      </c>
      <c r="B59" s="1290">
        <f>SUM(B60:B69)</f>
        <v>49790.2</v>
      </c>
      <c r="C59" s="1290">
        <f>SUM(C60:C69)</f>
        <v>44983.4</v>
      </c>
      <c r="D59" s="1290">
        <f t="shared" ref="D59:F59" si="0">SUM(D60:D69)</f>
        <v>2718.6</v>
      </c>
      <c r="E59" s="1290">
        <f t="shared" si="0"/>
        <v>514.79999999999995</v>
      </c>
      <c r="F59" s="1744">
        <f t="shared" si="0"/>
        <v>564.79999999999995</v>
      </c>
      <c r="G59" s="923"/>
    </row>
    <row r="60" spans="1:10" ht="11.1" customHeight="1">
      <c r="A60" s="2607" t="s">
        <v>430</v>
      </c>
      <c r="B60" s="1634">
        <v>12728.400000000001</v>
      </c>
      <c r="C60" s="1634">
        <v>12631.900000000001</v>
      </c>
      <c r="D60" s="2608" t="s">
        <v>396</v>
      </c>
      <c r="E60" s="1634" t="s">
        <v>396</v>
      </c>
      <c r="F60" s="1634">
        <v>96.5</v>
      </c>
      <c r="H60" s="1635"/>
    </row>
    <row r="61" spans="1:10" ht="11.1" customHeight="1">
      <c r="A61" s="2607" t="s">
        <v>431</v>
      </c>
      <c r="B61" s="1634">
        <v>1376.7</v>
      </c>
      <c r="C61" s="2609">
        <v>1376.7</v>
      </c>
      <c r="D61" s="2608" t="s">
        <v>396</v>
      </c>
      <c r="E61" s="2611" t="s">
        <v>396</v>
      </c>
      <c r="F61" s="2610" t="s">
        <v>396</v>
      </c>
      <c r="H61" s="1635"/>
    </row>
    <row r="62" spans="1:10" ht="11.1" customHeight="1">
      <c r="A62" s="2607" t="s">
        <v>397</v>
      </c>
      <c r="B62" s="1634">
        <v>1384.6000000000001</v>
      </c>
      <c r="C62" s="2611">
        <v>1373.2</v>
      </c>
      <c r="D62" s="2609" t="s">
        <v>396</v>
      </c>
      <c r="E62" s="1633" t="s">
        <v>396</v>
      </c>
      <c r="F62" s="2611">
        <v>11.4</v>
      </c>
      <c r="H62" s="1635"/>
    </row>
    <row r="63" spans="1:10" ht="11.1" customHeight="1">
      <c r="A63" s="2607" t="s">
        <v>404</v>
      </c>
      <c r="B63" s="1634">
        <v>5028.3999999999996</v>
      </c>
      <c r="C63" s="2611">
        <v>5028.3999999999996</v>
      </c>
      <c r="D63" s="1633" t="s">
        <v>396</v>
      </c>
      <c r="E63" s="1633" t="s">
        <v>396</v>
      </c>
      <c r="F63" s="1634" t="s">
        <v>396</v>
      </c>
      <c r="H63" s="2612"/>
    </row>
    <row r="64" spans="1:10" ht="11.1" customHeight="1">
      <c r="A64" s="2607" t="s">
        <v>161</v>
      </c>
      <c r="B64" s="1634" t="s">
        <v>396</v>
      </c>
      <c r="C64" s="1634" t="s">
        <v>396</v>
      </c>
      <c r="D64" s="2608" t="s">
        <v>396</v>
      </c>
      <c r="E64" s="2611" t="s">
        <v>396</v>
      </c>
      <c r="F64" s="1634" t="s">
        <v>396</v>
      </c>
      <c r="H64" s="1635"/>
    </row>
    <row r="65" spans="1:8" ht="11.1" customHeight="1">
      <c r="A65" s="2607" t="s">
        <v>819</v>
      </c>
      <c r="B65" s="1634">
        <v>7939.5</v>
      </c>
      <c r="C65" s="1634">
        <v>6751.9</v>
      </c>
      <c r="D65" s="2608">
        <v>179</v>
      </c>
      <c r="E65" s="1634"/>
      <c r="F65" s="1634" t="s">
        <v>396</v>
      </c>
      <c r="H65" s="2612"/>
    </row>
    <row r="66" spans="1:8" ht="11.1" customHeight="1">
      <c r="A66" s="2607" t="s">
        <v>1407</v>
      </c>
      <c r="B66" s="1634">
        <v>5354.7</v>
      </c>
      <c r="C66" s="1634">
        <v>5354.7</v>
      </c>
      <c r="D66" s="2608" t="s">
        <v>396</v>
      </c>
      <c r="E66" s="1634" t="s">
        <v>396</v>
      </c>
      <c r="F66" s="1634" t="s">
        <v>396</v>
      </c>
      <c r="H66" s="2612"/>
    </row>
    <row r="67" spans="1:8" ht="11.1" customHeight="1">
      <c r="A67" s="2607" t="s">
        <v>214</v>
      </c>
      <c r="B67" s="1634" t="s">
        <v>396</v>
      </c>
      <c r="C67" s="1634" t="s">
        <v>396</v>
      </c>
      <c r="D67" s="2608" t="s">
        <v>396</v>
      </c>
      <c r="E67" s="1634" t="s">
        <v>396</v>
      </c>
      <c r="F67" s="1634" t="s">
        <v>396</v>
      </c>
      <c r="H67" s="2612"/>
    </row>
    <row r="68" spans="1:8" ht="11.1" customHeight="1">
      <c r="A68" s="2607" t="s">
        <v>477</v>
      </c>
      <c r="B68" s="1634">
        <v>7241.6</v>
      </c>
      <c r="C68" s="1634">
        <v>6269.9</v>
      </c>
      <c r="D68" s="2608" t="s">
        <v>396</v>
      </c>
      <c r="E68" s="1634">
        <v>514.79999999999995</v>
      </c>
      <c r="F68" s="1634">
        <v>456.9</v>
      </c>
      <c r="H68" s="2612"/>
    </row>
    <row r="69" spans="1:8" ht="11.1" customHeight="1">
      <c r="A69" s="2756" t="s">
        <v>415</v>
      </c>
      <c r="B69" s="1634">
        <v>8736.2999999999993</v>
      </c>
      <c r="C69" s="2611">
        <v>6196.7</v>
      </c>
      <c r="D69" s="1634">
        <v>2539.6</v>
      </c>
      <c r="E69" s="1634" t="s">
        <v>396</v>
      </c>
      <c r="F69" s="1634" t="s">
        <v>396</v>
      </c>
      <c r="H69" s="2612"/>
    </row>
    <row r="70" spans="1:8" ht="4.5" customHeight="1">
      <c r="A70" s="2460"/>
      <c r="B70" s="2461"/>
      <c r="C70" s="2462"/>
      <c r="D70" s="2462"/>
      <c r="E70" s="2463"/>
      <c r="F70" s="2464"/>
    </row>
    <row r="71" spans="1:8" ht="6.75" customHeight="1"/>
    <row r="72" spans="1:8" ht="33.75" hidden="1" customHeight="1">
      <c r="A72" s="623"/>
      <c r="B72" s="625"/>
      <c r="C72" s="625"/>
      <c r="D72" s="623"/>
      <c r="E72" s="623"/>
      <c r="F72" s="623" t="s">
        <v>396</v>
      </c>
    </row>
    <row r="73" spans="1:8" ht="5.0999999999999996" customHeight="1"/>
    <row r="75" spans="1:8" ht="16.5" customHeight="1">
      <c r="A75" s="847"/>
      <c r="B75" s="847"/>
      <c r="C75" s="847"/>
      <c r="D75" s="847"/>
      <c r="E75" s="847"/>
      <c r="F75" s="847"/>
    </row>
  </sheetData>
  <mergeCells count="4">
    <mergeCell ref="C42:F42"/>
    <mergeCell ref="D43:D44"/>
    <mergeCell ref="E43:E44"/>
    <mergeCell ref="C43:C45"/>
  </mergeCells>
  <phoneticPr fontId="117" type="noConversion"/>
  <printOptions horizontalCentered="1"/>
  <pageMargins left="0.59055118110236227" right="0.59055118110236227" top="0.59055118110236227" bottom="0.59055118110236227" header="0.59055118110236227" footer="0.59055118110236227"/>
  <pageSetup firstPageNumber="44" orientation="portrait"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AB55"/>
  <sheetViews>
    <sheetView showGridLines="0" view="pageBreakPreview" topLeftCell="A31" zoomScaleNormal="100" zoomScaleSheetLayoutView="100" workbookViewId="0">
      <selection activeCell="A5" sqref="A5:G5"/>
    </sheetView>
  </sheetViews>
  <sheetFormatPr baseColWidth="10" defaultColWidth="11.42578125" defaultRowHeight="12.75"/>
  <cols>
    <col min="1" max="8" width="12.7109375" style="1983" customWidth="1"/>
    <col min="9" max="9" width="21.28515625" style="1983" customWidth="1"/>
    <col min="10" max="10" width="11.42578125" style="1983"/>
    <col min="11" max="11" width="23.85546875" style="1983" customWidth="1"/>
    <col min="12" max="12" width="14" style="1983" hidden="1" customWidth="1"/>
    <col min="13" max="22" width="0" style="1983" hidden="1" customWidth="1"/>
    <col min="23" max="16384" width="11.42578125" style="1983"/>
  </cols>
  <sheetData>
    <row r="1" spans="1:28" s="1801" customFormat="1" ht="34.5" customHeight="1">
      <c r="B1" s="2314"/>
      <c r="C1" s="2269"/>
      <c r="D1" s="2930" t="s">
        <v>1457</v>
      </c>
      <c r="E1" s="2930"/>
      <c r="F1" s="2930"/>
      <c r="G1" s="2930"/>
      <c r="H1" s="2930"/>
      <c r="J1" s="1802"/>
      <c r="K1" s="1802"/>
    </row>
    <row r="2" spans="1:28" s="1801" customFormat="1" ht="5.0999999999999996" customHeight="1">
      <c r="A2" s="1803"/>
      <c r="B2" s="1803"/>
      <c r="C2" s="1804"/>
      <c r="D2" s="1804"/>
      <c r="E2" s="1804"/>
      <c r="F2" s="1804"/>
      <c r="G2" s="1804"/>
      <c r="H2" s="1804"/>
      <c r="I2" s="1805"/>
      <c r="J2" s="1802"/>
      <c r="K2" s="1802"/>
    </row>
    <row r="3" spans="1:28" s="1801" customFormat="1" ht="5.0999999999999996" customHeight="1">
      <c r="A3" s="1806"/>
      <c r="B3" s="1806"/>
      <c r="C3" s="1806"/>
      <c r="D3" s="1806"/>
      <c r="I3" s="1714"/>
      <c r="J3" s="1802"/>
      <c r="K3" s="1802"/>
    </row>
    <row r="4" spans="1:28" s="1801" customFormat="1" ht="5.0999999999999996" customHeight="1">
      <c r="I4" s="1714"/>
      <c r="J4" s="1802"/>
      <c r="K4" s="1802"/>
    </row>
    <row r="5" spans="1:28">
      <c r="A5" s="2922" t="s">
        <v>1255</v>
      </c>
      <c r="B5" s="2922"/>
      <c r="C5" s="2922"/>
      <c r="D5" s="2922"/>
      <c r="E5" s="2922"/>
      <c r="F5" s="2922"/>
      <c r="G5" s="2922"/>
      <c r="H5" s="2534"/>
      <c r="I5" s="1714"/>
      <c r="J5" s="1802"/>
      <c r="K5" s="1802"/>
    </row>
    <row r="6" spans="1:28">
      <c r="A6" s="2922" t="s">
        <v>163</v>
      </c>
      <c r="B6" s="2922"/>
      <c r="C6" s="2922"/>
      <c r="D6" s="2922"/>
      <c r="E6" s="2922"/>
      <c r="F6" s="2922"/>
      <c r="G6" s="2922"/>
      <c r="H6" s="2534"/>
      <c r="I6" s="1984"/>
    </row>
    <row r="7" spans="1:28">
      <c r="A7" s="1984"/>
      <c r="B7" s="1984"/>
      <c r="C7" s="1984"/>
      <c r="D7" s="1984"/>
      <c r="E7" s="1984"/>
      <c r="F7" s="1984"/>
      <c r="G7" s="1984"/>
      <c r="H7" s="1984"/>
      <c r="I7" s="1984"/>
    </row>
    <row r="9" spans="1:28" ht="8.25" customHeight="1"/>
    <row r="10" spans="1:28">
      <c r="K10" s="1810"/>
      <c r="L10" s="1810">
        <v>2003</v>
      </c>
      <c r="M10" s="1810">
        <v>2004</v>
      </c>
      <c r="N10" s="1810">
        <v>2005</v>
      </c>
      <c r="O10" s="1810">
        <v>2006</v>
      </c>
      <c r="P10" s="1810">
        <v>2007</v>
      </c>
      <c r="Q10" s="1810">
        <v>2008</v>
      </c>
      <c r="R10" s="1810">
        <v>2009</v>
      </c>
      <c r="S10" s="1985">
        <v>2010</v>
      </c>
      <c r="T10" s="1985">
        <v>2011</v>
      </c>
      <c r="U10" s="1985">
        <v>2012</v>
      </c>
      <c r="V10" s="1986">
        <v>2013</v>
      </c>
      <c r="W10" s="1985">
        <v>2014</v>
      </c>
      <c r="X10" s="1986">
        <v>2015</v>
      </c>
      <c r="Y10" s="1986">
        <v>2016</v>
      </c>
      <c r="Z10" s="1986">
        <v>2017</v>
      </c>
      <c r="AA10" s="1986">
        <v>2018</v>
      </c>
      <c r="AB10" s="1986">
        <v>2019</v>
      </c>
    </row>
    <row r="11" spans="1:28" ht="14.25">
      <c r="K11" s="1983" t="s">
        <v>1256</v>
      </c>
      <c r="L11" s="1987">
        <v>232.98510000000002</v>
      </c>
      <c r="M11" s="1987">
        <v>220.4308</v>
      </c>
      <c r="N11" s="1987">
        <v>215.8176</v>
      </c>
      <c r="O11" s="1987">
        <v>232.66029999999998</v>
      </c>
      <c r="P11" s="1987">
        <v>278.31799999999998</v>
      </c>
      <c r="Q11" s="1987">
        <v>335.63249999999999</v>
      </c>
      <c r="R11" s="1983">
        <v>316.49529999999999</v>
      </c>
      <c r="S11" s="1988">
        <v>399.24</v>
      </c>
      <c r="T11" s="1988">
        <v>452.40480000000002</v>
      </c>
      <c r="U11" s="1988">
        <v>488.45260000000002</v>
      </c>
      <c r="V11" s="1988">
        <v>517.26699999999994</v>
      </c>
      <c r="W11" s="1988">
        <v>562.62129999999991</v>
      </c>
      <c r="X11" s="1989">
        <v>534.82050000000004</v>
      </c>
      <c r="Y11" s="1989">
        <v>623.29999999999995</v>
      </c>
      <c r="Z11" s="1989">
        <v>642.5</v>
      </c>
      <c r="AA11" s="1987">
        <v>628.12740000000008</v>
      </c>
      <c r="AB11" s="1983">
        <v>587.14290000000005</v>
      </c>
    </row>
    <row r="12" spans="1:28" ht="15">
      <c r="K12" s="1983" t="s">
        <v>1257</v>
      </c>
      <c r="L12" s="1987">
        <v>36.146999999999998</v>
      </c>
      <c r="M12" s="1987">
        <v>37.380400000000002</v>
      </c>
      <c r="N12" s="1987">
        <v>23.838500000000003</v>
      </c>
      <c r="O12" s="1987">
        <v>19.092099999999999</v>
      </c>
      <c r="P12" s="1987">
        <v>24.9148</v>
      </c>
      <c r="Q12" s="1987">
        <v>37.694499999999998</v>
      </c>
      <c r="R12" s="1983">
        <v>39.349200000000003</v>
      </c>
      <c r="S12" s="1988">
        <v>147.12119999999999</v>
      </c>
      <c r="T12" s="1988">
        <v>229.81180000000001</v>
      </c>
      <c r="U12" s="1988">
        <v>148.53399999999999</v>
      </c>
      <c r="V12" s="1988">
        <v>149.845</v>
      </c>
      <c r="W12" s="1990">
        <v>118.866</v>
      </c>
      <c r="X12" s="1991">
        <v>153.86799999999999</v>
      </c>
      <c r="Y12" s="1991">
        <v>184.8</v>
      </c>
      <c r="Z12" s="1989">
        <v>138.4</v>
      </c>
      <c r="AA12" s="1983">
        <f>140615.5/1000</f>
        <v>140.6155</v>
      </c>
      <c r="AB12" s="1983">
        <v>137.91290000000001</v>
      </c>
    </row>
    <row r="13" spans="1:28" ht="14.25">
      <c r="K13" s="1983" t="s">
        <v>1258</v>
      </c>
      <c r="L13" s="1987">
        <f t="shared" ref="L13:AB13" si="0">L12/L11</f>
        <v>0.15514726049004848</v>
      </c>
      <c r="M13" s="1987">
        <f t="shared" si="0"/>
        <v>0.16957884288402528</v>
      </c>
      <c r="N13" s="1987">
        <f t="shared" si="0"/>
        <v>0.11045670047299203</v>
      </c>
      <c r="O13" s="1987">
        <f t="shared" si="0"/>
        <v>8.2059981870564083E-2</v>
      </c>
      <c r="P13" s="1987">
        <f t="shared" si="0"/>
        <v>8.9519183092721277E-2</v>
      </c>
      <c r="Q13" s="1987">
        <f t="shared" si="0"/>
        <v>0.11230884970913127</v>
      </c>
      <c r="R13" s="1987">
        <f t="shared" si="0"/>
        <v>0.12432791261039265</v>
      </c>
      <c r="S13" s="1992">
        <f t="shared" si="0"/>
        <v>0.36850315599639311</v>
      </c>
      <c r="T13" s="1992">
        <f t="shared" si="0"/>
        <v>0.50797825310429945</v>
      </c>
      <c r="U13" s="1992">
        <f t="shared" si="0"/>
        <v>0.30409091895508383</v>
      </c>
      <c r="V13" s="1992">
        <f t="shared" si="0"/>
        <v>0.28968598422091496</v>
      </c>
      <c r="W13" s="1992">
        <f t="shared" si="0"/>
        <v>0.21127177374905645</v>
      </c>
      <c r="X13" s="1992">
        <f t="shared" si="0"/>
        <v>0.28770026579011088</v>
      </c>
      <c r="Y13" s="1992">
        <f t="shared" si="0"/>
        <v>0.29648644312530087</v>
      </c>
      <c r="Z13" s="1992">
        <f t="shared" si="0"/>
        <v>0.21540856031128405</v>
      </c>
      <c r="AA13" s="1992">
        <f t="shared" si="0"/>
        <v>0.22386461727350213</v>
      </c>
      <c r="AB13" s="1992">
        <f t="shared" si="0"/>
        <v>0.23488813370646225</v>
      </c>
    </row>
    <row r="14" spans="1:28">
      <c r="A14" s="1983" t="s">
        <v>1455</v>
      </c>
    </row>
    <row r="16" spans="1:28">
      <c r="K16" s="1810"/>
      <c r="L16" s="1810"/>
      <c r="M16" s="1810"/>
      <c r="N16" s="1810">
        <v>2005</v>
      </c>
      <c r="O16" s="1810">
        <v>2006</v>
      </c>
      <c r="P16" s="1810">
        <v>2007</v>
      </c>
      <c r="Q16" s="1993">
        <v>2008</v>
      </c>
      <c r="R16" s="1993">
        <v>2009</v>
      </c>
      <c r="S16" s="1986">
        <v>2010</v>
      </c>
      <c r="T16" s="1985">
        <v>2011</v>
      </c>
      <c r="U16" s="1985">
        <v>2012</v>
      </c>
      <c r="V16" s="1986">
        <v>2013</v>
      </c>
      <c r="W16" s="1985">
        <v>2014</v>
      </c>
      <c r="X16" s="1986">
        <v>2015</v>
      </c>
      <c r="Y16" s="1986">
        <v>2016</v>
      </c>
      <c r="Z16" s="1986">
        <v>2017</v>
      </c>
      <c r="AA16" s="1986">
        <v>2018</v>
      </c>
      <c r="AB16" s="1986">
        <v>2019</v>
      </c>
    </row>
    <row r="17" spans="1:28">
      <c r="K17" s="1983" t="s">
        <v>1256</v>
      </c>
      <c r="L17" s="1987"/>
      <c r="M17" s="1987"/>
      <c r="N17" s="1983">
        <f>N11</f>
        <v>215.8176</v>
      </c>
      <c r="O17" s="1983">
        <f>O11</f>
        <v>232.66029999999998</v>
      </c>
      <c r="P17" s="1983">
        <f>P11</f>
        <v>278.31799999999998</v>
      </c>
      <c r="Q17" s="1983">
        <f>Q11</f>
        <v>335.63249999999999</v>
      </c>
      <c r="R17" s="1983">
        <f>R11</f>
        <v>316.49529999999999</v>
      </c>
      <c r="S17" s="1983">
        <v>399.24</v>
      </c>
      <c r="T17" s="1983">
        <v>452.40480000000002</v>
      </c>
      <c r="U17" s="1983">
        <v>488.45260000000002</v>
      </c>
      <c r="V17" s="1983">
        <v>517.26699999999994</v>
      </c>
      <c r="W17" s="1983">
        <v>562.62129999999991</v>
      </c>
      <c r="X17" s="1994">
        <v>534.82050000000004</v>
      </c>
      <c r="Y17" s="1994">
        <v>623.29999999999995</v>
      </c>
      <c r="Z17" s="1995">
        <v>642.5</v>
      </c>
      <c r="AA17" s="1987">
        <v>628.12740000000008</v>
      </c>
      <c r="AB17" s="1983">
        <v>587.14290000000005</v>
      </c>
    </row>
    <row r="18" spans="1:28">
      <c r="K18" s="1983" t="s">
        <v>1259</v>
      </c>
      <c r="N18" s="1983">
        <v>1.5207999999999999</v>
      </c>
      <c r="O18" s="1983">
        <v>1.5353999999999999</v>
      </c>
      <c r="P18" s="1983">
        <v>5.9885000000000002</v>
      </c>
      <c r="Q18" s="1983">
        <v>7.8704000000000001</v>
      </c>
      <c r="R18" s="1983">
        <v>4.2179000000000002</v>
      </c>
      <c r="S18" s="1983">
        <v>7.9442000000000004</v>
      </c>
      <c r="T18" s="1996">
        <v>14.052899999999999</v>
      </c>
      <c r="U18" s="1983">
        <v>5.7624000000000004</v>
      </c>
      <c r="V18" s="1983">
        <v>9.7261999999999986</v>
      </c>
      <c r="W18" s="1983">
        <v>37.664200000000001</v>
      </c>
      <c r="X18" s="1997">
        <v>19.786999999999999</v>
      </c>
      <c r="Y18" s="1994">
        <v>39.200000000000003</v>
      </c>
      <c r="Z18" s="1995">
        <v>28.1</v>
      </c>
      <c r="AA18" s="1983">
        <f>25029.7/1000</f>
        <v>25.029700000000002</v>
      </c>
      <c r="AB18" s="1983">
        <v>49.790199999999999</v>
      </c>
    </row>
    <row r="19" spans="1:28">
      <c r="K19" s="1983" t="s">
        <v>1260</v>
      </c>
      <c r="L19" s="1987"/>
      <c r="M19" s="1987"/>
      <c r="N19" s="1987">
        <f t="shared" ref="N19:AB19" si="1">N18/N17</f>
        <v>7.046691280043889E-3</v>
      </c>
      <c r="O19" s="1987">
        <f t="shared" si="1"/>
        <v>6.5993209842848139E-3</v>
      </c>
      <c r="P19" s="1987">
        <f t="shared" si="1"/>
        <v>2.1516754216399946E-2</v>
      </c>
      <c r="Q19" s="1987">
        <f t="shared" si="1"/>
        <v>2.344945736780556E-2</v>
      </c>
      <c r="R19" s="1987">
        <f t="shared" si="1"/>
        <v>1.332689616559867E-2</v>
      </c>
      <c r="S19" s="1987">
        <f t="shared" si="1"/>
        <v>1.9898306782887485E-2</v>
      </c>
      <c r="T19" s="1987">
        <f t="shared" si="1"/>
        <v>3.1062667770103233E-2</v>
      </c>
      <c r="U19" s="1987">
        <f t="shared" si="1"/>
        <v>1.1797255250560648E-2</v>
      </c>
      <c r="V19" s="1987">
        <f t="shared" si="1"/>
        <v>1.8803055288661368E-2</v>
      </c>
      <c r="W19" s="1987">
        <f t="shared" si="1"/>
        <v>6.6944141645543825E-2</v>
      </c>
      <c r="X19" s="1987">
        <f t="shared" si="1"/>
        <v>3.699745989542285E-2</v>
      </c>
      <c r="Y19" s="1987">
        <f t="shared" si="1"/>
        <v>6.2891063693245638E-2</v>
      </c>
      <c r="Z19" s="1995">
        <f t="shared" si="1"/>
        <v>4.3735408560311287E-2</v>
      </c>
      <c r="AA19" s="1995">
        <f t="shared" si="1"/>
        <v>3.984812635143762E-2</v>
      </c>
      <c r="AB19" s="1995">
        <f t="shared" si="1"/>
        <v>8.4800821060767306E-2</v>
      </c>
    </row>
    <row r="20" spans="1:28">
      <c r="A20" s="576"/>
    </row>
    <row r="21" spans="1:28">
      <c r="N21" s="1983">
        <v>1000</v>
      </c>
    </row>
    <row r="22" spans="1:28">
      <c r="I22" s="905"/>
    </row>
    <row r="23" spans="1:28">
      <c r="I23" s="905"/>
      <c r="J23" s="1632"/>
    </row>
    <row r="24" spans="1:28">
      <c r="I24" s="1707"/>
    </row>
    <row r="25" spans="1:28">
      <c r="I25" s="1707"/>
      <c r="J25" s="1499"/>
    </row>
    <row r="26" spans="1:28">
      <c r="I26" s="1707"/>
    </row>
    <row r="27" spans="1:28">
      <c r="I27" s="1707"/>
    </row>
    <row r="28" spans="1:28">
      <c r="I28" s="1707"/>
      <c r="J28" s="1634"/>
    </row>
    <row r="29" spans="1:28">
      <c r="I29" s="1707"/>
      <c r="J29" s="1630"/>
    </row>
    <row r="30" spans="1:28">
      <c r="I30" s="1707"/>
    </row>
    <row r="31" spans="1:28">
      <c r="I31" s="905"/>
    </row>
    <row r="32" spans="1:28">
      <c r="I32" s="905"/>
    </row>
    <row r="33" spans="1:23">
      <c r="J33" s="1810"/>
    </row>
    <row r="34" spans="1:23">
      <c r="A34" s="2922" t="s">
        <v>1374</v>
      </c>
      <c r="B34" s="2922"/>
      <c r="C34" s="2922"/>
      <c r="D34" s="2922"/>
      <c r="E34" s="2922"/>
      <c r="F34" s="2922"/>
      <c r="G34" s="2922"/>
      <c r="H34" s="2534"/>
    </row>
    <row r="35" spans="1:23">
      <c r="A35" s="2922" t="s">
        <v>1574</v>
      </c>
      <c r="B35" s="2922"/>
      <c r="C35" s="2922"/>
      <c r="D35" s="2922"/>
      <c r="E35" s="2922"/>
      <c r="F35" s="2922"/>
      <c r="G35" s="2922"/>
      <c r="H35" s="2534"/>
      <c r="I35" s="1808" t="s">
        <v>1041</v>
      </c>
      <c r="J35" s="1807">
        <f>SUM(J36:J42)</f>
        <v>49790.2</v>
      </c>
      <c r="K35" s="1807">
        <f>J35/J35*100</f>
        <v>100</v>
      </c>
    </row>
    <row r="36" spans="1:23">
      <c r="A36" s="2931"/>
      <c r="B36" s="2932"/>
      <c r="C36" s="2932"/>
      <c r="D36" s="2932"/>
      <c r="E36" s="2932"/>
      <c r="F36" s="2932"/>
      <c r="G36" s="2932"/>
      <c r="H36" s="2535"/>
      <c r="I36" s="1897" t="s">
        <v>430</v>
      </c>
      <c r="J36" s="1630">
        <v>12728.400000000001</v>
      </c>
      <c r="K36" s="1807">
        <f>J36/$J$35*100</f>
        <v>25.564066824395166</v>
      </c>
    </row>
    <row r="37" spans="1:23">
      <c r="I37" s="1897" t="s">
        <v>1407</v>
      </c>
      <c r="J37" s="1630">
        <v>5354.7</v>
      </c>
      <c r="K37" s="1807">
        <f t="shared" ref="K37:K38" si="2">J37/$J$35*100</f>
        <v>10.754525991058483</v>
      </c>
    </row>
    <row r="38" spans="1:23">
      <c r="I38" s="576" t="s">
        <v>404</v>
      </c>
      <c r="J38" s="1630">
        <v>5028.3999999999996</v>
      </c>
      <c r="K38" s="1807">
        <f t="shared" si="2"/>
        <v>10.099176143096432</v>
      </c>
    </row>
    <row r="39" spans="1:23">
      <c r="I39" s="576" t="s">
        <v>477</v>
      </c>
      <c r="J39" s="1630">
        <v>7241.6</v>
      </c>
      <c r="K39" s="1807">
        <f>J39/$J$35*100</f>
        <v>14.544227578921154</v>
      </c>
    </row>
    <row r="40" spans="1:23">
      <c r="I40" s="1983" t="s">
        <v>819</v>
      </c>
      <c r="J40" s="1987">
        <v>7939.5</v>
      </c>
      <c r="K40" s="1807">
        <f t="shared" ref="K40:K41" si="3">J40/$J$35*100</f>
        <v>15.945909034307956</v>
      </c>
    </row>
    <row r="41" spans="1:23">
      <c r="I41" s="1983" t="s">
        <v>415</v>
      </c>
      <c r="J41" s="1987">
        <v>8736.2999999999993</v>
      </c>
      <c r="K41" s="1807">
        <f t="shared" si="3"/>
        <v>17.546223955718194</v>
      </c>
    </row>
    <row r="42" spans="1:23">
      <c r="I42" s="576" t="s">
        <v>1198</v>
      </c>
      <c r="J42" s="1632">
        <v>2761.3</v>
      </c>
      <c r="K42" s="1807">
        <f>J42/$J$35*100</f>
        <v>5.5458704725026218</v>
      </c>
    </row>
    <row r="44" spans="1:23">
      <c r="I44" s="1808" t="s">
        <v>720</v>
      </c>
      <c r="J44" s="1807">
        <f>SUM(J45:J55)</f>
        <v>137912.9</v>
      </c>
      <c r="K44" s="1807">
        <f>J44/J44*100</f>
        <v>100</v>
      </c>
      <c r="S44" s="1987"/>
      <c r="U44" s="1998"/>
      <c r="V44" s="1998"/>
      <c r="W44" s="1998"/>
    </row>
    <row r="45" spans="1:23">
      <c r="I45" s="905" t="s">
        <v>480</v>
      </c>
      <c r="J45" s="576">
        <v>8620.1</v>
      </c>
      <c r="K45" s="1983">
        <f>J45/$J$44*100</f>
        <v>6.2503942705867264</v>
      </c>
      <c r="S45" s="1987"/>
      <c r="U45" s="1999"/>
      <c r="V45" s="2000"/>
      <c r="W45" s="1998"/>
    </row>
    <row r="46" spans="1:23">
      <c r="I46" s="905" t="s">
        <v>453</v>
      </c>
      <c r="J46" s="576">
        <v>8451.6</v>
      </c>
      <c r="K46" s="1983">
        <f t="shared" ref="K46:K49" si="4">J46/$J$44*100</f>
        <v>6.1282157071600993</v>
      </c>
      <c r="S46" s="1987"/>
      <c r="U46" s="1999"/>
      <c r="V46" s="2000"/>
      <c r="W46" s="1998"/>
    </row>
    <row r="47" spans="1:23">
      <c r="I47" s="905" t="s">
        <v>452</v>
      </c>
      <c r="J47" s="576">
        <v>36183.4</v>
      </c>
      <c r="K47" s="1983">
        <f t="shared" si="4"/>
        <v>26.23641443258753</v>
      </c>
      <c r="S47" s="1987"/>
      <c r="U47" s="1998"/>
      <c r="V47" s="2000"/>
      <c r="W47" s="1998"/>
    </row>
    <row r="48" spans="1:23">
      <c r="I48" s="905" t="s">
        <v>677</v>
      </c>
      <c r="J48" s="576">
        <v>35013.9</v>
      </c>
      <c r="K48" s="1983">
        <f t="shared" si="4"/>
        <v>25.38841544192023</v>
      </c>
      <c r="S48" s="1987"/>
      <c r="U48" s="1999"/>
      <c r="V48" s="2000"/>
      <c r="W48" s="1998"/>
    </row>
    <row r="49" spans="9:23">
      <c r="I49" s="905" t="s">
        <v>247</v>
      </c>
      <c r="J49" s="576">
        <v>18689.900000000001</v>
      </c>
      <c r="K49" s="1983">
        <f t="shared" si="4"/>
        <v>13.551959243841585</v>
      </c>
      <c r="S49" s="1987"/>
      <c r="U49" s="1998"/>
      <c r="V49" s="2000"/>
      <c r="W49" s="1998"/>
    </row>
    <row r="50" spans="9:23">
      <c r="I50" s="2758" t="s">
        <v>454</v>
      </c>
      <c r="J50" s="1983">
        <v>10849.5</v>
      </c>
      <c r="K50" s="1983">
        <f>J51/$J$44*100</f>
        <v>13.039171825115709</v>
      </c>
      <c r="S50" s="1987"/>
      <c r="U50" s="1998"/>
      <c r="V50" s="1998"/>
      <c r="W50" s="1998"/>
    </row>
    <row r="51" spans="9:23">
      <c r="I51" s="2760" t="s">
        <v>614</v>
      </c>
      <c r="J51" s="1632">
        <v>17982.7</v>
      </c>
      <c r="K51" s="1983">
        <f t="shared" ref="K51:K52" si="5">J52/$J$44*100</f>
        <v>1.538507275244013</v>
      </c>
      <c r="S51" s="1987"/>
      <c r="U51" s="1998"/>
      <c r="V51" s="1998"/>
      <c r="W51" s="1998"/>
    </row>
    <row r="52" spans="9:23">
      <c r="I52" s="2759" t="s">
        <v>1172</v>
      </c>
      <c r="J52" s="1983">
        <v>2121.8000000000002</v>
      </c>
      <c r="K52" s="1983">
        <f t="shared" si="5"/>
        <v>0</v>
      </c>
      <c r="S52" s="1987"/>
    </row>
    <row r="53" spans="9:23">
      <c r="S53" s="1987"/>
    </row>
    <row r="54" spans="9:23">
      <c r="S54" s="1987"/>
    </row>
    <row r="55" spans="9:23">
      <c r="N55" s="1987"/>
      <c r="S55" s="1987"/>
    </row>
  </sheetData>
  <mergeCells count="6">
    <mergeCell ref="D1:H1"/>
    <mergeCell ref="A5:G5"/>
    <mergeCell ref="A6:G6"/>
    <mergeCell ref="A35:G35"/>
    <mergeCell ref="A36:G36"/>
    <mergeCell ref="A34:G34"/>
  </mergeCells>
  <printOptions horizontalCentered="1"/>
  <pageMargins left="0.59055118110236227" right="0.59055118110236227" top="0.59055118110236227" bottom="0.59055118110236227" header="0.59055118110236227" footer="0.59055118110236227"/>
  <pageSetup scale="93" firstPageNumber="26"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I56"/>
  <sheetViews>
    <sheetView showGridLines="0" view="pageBreakPreview" topLeftCell="A31" zoomScaleNormal="100" zoomScaleSheetLayoutView="100" workbookViewId="0">
      <selection activeCell="I46" sqref="I46"/>
    </sheetView>
  </sheetViews>
  <sheetFormatPr baseColWidth="10" defaultColWidth="11.42578125" defaultRowHeight="12"/>
  <cols>
    <col min="1" max="1" width="17.5703125" style="548" customWidth="1"/>
    <col min="2" max="2" width="10.85546875" style="555" customWidth="1"/>
    <col min="3" max="3" width="14.7109375" style="555" customWidth="1"/>
    <col min="4" max="4" width="1" style="555" customWidth="1"/>
    <col min="5" max="5" width="10.85546875" style="555" customWidth="1"/>
    <col min="6" max="6" width="14.7109375" style="555" customWidth="1"/>
    <col min="7" max="7" width="0.85546875" style="555" customWidth="1"/>
    <col min="8" max="8" width="10.85546875" style="555" customWidth="1"/>
    <col min="9" max="9" width="12.7109375" style="555" customWidth="1"/>
    <col min="10" max="16384" width="11.42578125" style="548"/>
  </cols>
  <sheetData>
    <row r="1" spans="1:9" s="1150" customFormat="1" ht="30" customHeight="1">
      <c r="B1" s="1160"/>
      <c r="C1" s="1160"/>
      <c r="D1" s="1160"/>
      <c r="E1" s="2315"/>
      <c r="F1" s="2315"/>
      <c r="G1" s="2315"/>
      <c r="H1" s="2316"/>
      <c r="I1" s="2622" t="s">
        <v>1457</v>
      </c>
    </row>
    <row r="2" spans="1:9" s="1150" customFormat="1" ht="5.25" customHeight="1">
      <c r="A2" s="1162"/>
      <c r="B2" s="1163"/>
      <c r="C2" s="1163"/>
      <c r="D2" s="1163"/>
      <c r="E2" s="1163"/>
      <c r="F2" s="1163"/>
      <c r="G2" s="1163"/>
      <c r="H2" s="1163"/>
      <c r="I2" s="1163"/>
    </row>
    <row r="3" spans="1:9" s="1150" customFormat="1" ht="5.25" customHeight="1">
      <c r="A3" s="1152"/>
      <c r="B3" s="1161"/>
      <c r="C3" s="1161"/>
      <c r="D3" s="1161"/>
      <c r="E3" s="1161"/>
      <c r="F3" s="1160"/>
      <c r="G3" s="1160"/>
      <c r="H3" s="1160"/>
      <c r="I3" s="1160"/>
    </row>
    <row r="4" spans="1:9" s="1109" customFormat="1" ht="16.5" customHeight="1">
      <c r="A4" s="2372" t="s">
        <v>1284</v>
      </c>
      <c r="B4" s="1164"/>
      <c r="C4" s="1164"/>
      <c r="D4" s="1164"/>
      <c r="E4" s="1164"/>
      <c r="F4" s="1164"/>
      <c r="G4" s="1164"/>
      <c r="H4" s="1164"/>
      <c r="I4" s="1164"/>
    </row>
    <row r="5" spans="1:9" ht="16.5" customHeight="1"/>
    <row r="6" spans="1:9" ht="16.5" customHeight="1">
      <c r="A6" s="912"/>
    </row>
    <row r="7" spans="1:9" ht="5.25" customHeight="1"/>
    <row r="8" spans="1:9" ht="5.25" customHeight="1">
      <c r="A8" s="592"/>
      <c r="B8" s="593"/>
      <c r="C8" s="593"/>
      <c r="D8" s="593"/>
      <c r="E8" s="593"/>
      <c r="F8" s="593"/>
      <c r="G8" s="593"/>
      <c r="H8" s="593"/>
      <c r="I8" s="593"/>
    </row>
    <row r="9" spans="1:9" ht="16.5" customHeight="1">
      <c r="A9" s="597"/>
      <c r="C9" s="194"/>
      <c r="D9" s="194"/>
      <c r="E9" s="194" t="s">
        <v>169</v>
      </c>
      <c r="F9" s="548"/>
      <c r="G9" s="548"/>
      <c r="H9" s="2934" t="s">
        <v>170</v>
      </c>
      <c r="I9" s="2935"/>
    </row>
    <row r="10" spans="1:9" ht="16.5" customHeight="1">
      <c r="A10" s="198" t="s">
        <v>171</v>
      </c>
      <c r="B10" s="194" t="s">
        <v>172</v>
      </c>
      <c r="C10" s="548"/>
      <c r="D10" s="194"/>
      <c r="E10" s="194" t="s">
        <v>472</v>
      </c>
      <c r="H10" s="194" t="s">
        <v>472</v>
      </c>
      <c r="I10" s="194" t="s">
        <v>173</v>
      </c>
    </row>
    <row r="11" spans="1:9" ht="5.25" customHeight="1">
      <c r="A11" s="201"/>
      <c r="B11" s="201"/>
      <c r="C11" s="201"/>
      <c r="D11" s="201"/>
      <c r="E11" s="201"/>
      <c r="F11" s="201"/>
      <c r="G11" s="625"/>
      <c r="H11" s="202"/>
      <c r="I11" s="202"/>
    </row>
    <row r="12" spans="1:9" ht="5.25" customHeight="1">
      <c r="A12" s="970"/>
      <c r="B12" s="847"/>
      <c r="C12" s="548"/>
      <c r="D12" s="847"/>
    </row>
    <row r="13" spans="1:9" ht="15" customHeight="1">
      <c r="A13" s="983">
        <v>2000</v>
      </c>
      <c r="B13" s="1841" t="s">
        <v>174</v>
      </c>
      <c r="C13" s="548"/>
      <c r="E13" s="984">
        <v>75</v>
      </c>
      <c r="H13" s="984">
        <v>16</v>
      </c>
      <c r="I13" s="851">
        <v>1125.5999999999999</v>
      </c>
    </row>
    <row r="14" spans="1:9" ht="15" customHeight="1">
      <c r="A14" s="983">
        <v>2001</v>
      </c>
      <c r="B14" s="1842" t="s">
        <v>175</v>
      </c>
      <c r="C14" s="548"/>
      <c r="D14" s="194"/>
      <c r="E14" s="984">
        <v>273</v>
      </c>
      <c r="H14" s="984">
        <v>101</v>
      </c>
      <c r="I14" s="851">
        <v>7930</v>
      </c>
    </row>
    <row r="15" spans="1:9" ht="15" customHeight="1">
      <c r="A15" s="983">
        <v>2003</v>
      </c>
      <c r="B15" s="1842" t="s">
        <v>176</v>
      </c>
      <c r="C15" s="548"/>
      <c r="D15" s="194"/>
      <c r="E15" s="984">
        <v>328</v>
      </c>
      <c r="H15" s="984">
        <v>16</v>
      </c>
      <c r="I15" s="851">
        <v>7700.3</v>
      </c>
    </row>
    <row r="16" spans="1:9" ht="15" customHeight="1">
      <c r="A16" s="985">
        <v>2006</v>
      </c>
      <c r="B16" s="1841" t="s">
        <v>177</v>
      </c>
      <c r="C16" s="548"/>
      <c r="E16" s="984">
        <v>117</v>
      </c>
      <c r="H16" s="984">
        <v>62</v>
      </c>
      <c r="I16" s="851">
        <v>2042</v>
      </c>
    </row>
    <row r="17" spans="1:9" ht="15" customHeight="1">
      <c r="A17" s="985">
        <v>2008</v>
      </c>
      <c r="B17" s="1841" t="s">
        <v>178</v>
      </c>
      <c r="C17" s="548"/>
      <c r="E17" s="984">
        <v>83</v>
      </c>
      <c r="H17" s="984">
        <v>31</v>
      </c>
      <c r="I17" s="851">
        <v>2668</v>
      </c>
    </row>
    <row r="18" spans="1:9" ht="15" customHeight="1">
      <c r="A18" s="985">
        <v>2009</v>
      </c>
      <c r="B18" s="1841" t="s">
        <v>203</v>
      </c>
      <c r="C18" s="548"/>
      <c r="E18" s="984">
        <v>61</v>
      </c>
      <c r="H18" s="984">
        <v>13</v>
      </c>
      <c r="I18" s="851">
        <v>1239.3</v>
      </c>
    </row>
    <row r="19" spans="1:9" ht="15" customHeight="1">
      <c r="A19" s="985">
        <v>2010</v>
      </c>
      <c r="B19" s="1841" t="s">
        <v>555</v>
      </c>
      <c r="C19" s="548"/>
      <c r="E19" s="984">
        <v>26</v>
      </c>
      <c r="H19" s="984">
        <v>18</v>
      </c>
      <c r="I19" s="851">
        <v>2658.9</v>
      </c>
    </row>
    <row r="20" spans="1:9" ht="15" customHeight="1">
      <c r="A20" s="985">
        <v>2011</v>
      </c>
      <c r="B20" s="1841" t="s">
        <v>780</v>
      </c>
      <c r="C20" s="548"/>
      <c r="E20" s="984">
        <v>19</v>
      </c>
      <c r="H20" s="984">
        <v>5</v>
      </c>
      <c r="I20" s="851">
        <v>96.1</v>
      </c>
    </row>
    <row r="21" spans="1:9" ht="15" customHeight="1">
      <c r="A21" s="985">
        <v>2013</v>
      </c>
      <c r="B21" s="1843" t="s">
        <v>887</v>
      </c>
      <c r="C21" s="1551"/>
      <c r="D21" s="1551"/>
      <c r="E21" s="70">
        <v>10</v>
      </c>
      <c r="F21" s="1552"/>
      <c r="G21" s="1552"/>
      <c r="H21" s="984">
        <v>1</v>
      </c>
      <c r="I21" s="851">
        <v>1400.1</v>
      </c>
    </row>
    <row r="22" spans="1:9" ht="15" customHeight="1">
      <c r="A22" s="985">
        <v>2014</v>
      </c>
      <c r="B22" s="1843" t="s">
        <v>1049</v>
      </c>
      <c r="C22" s="1551"/>
      <c r="D22" s="1551"/>
      <c r="E22" s="70">
        <v>21</v>
      </c>
      <c r="F22" s="1552"/>
      <c r="G22" s="984"/>
      <c r="H22" s="984">
        <v>8</v>
      </c>
      <c r="I22" s="1634">
        <v>3003.7</v>
      </c>
    </row>
    <row r="23" spans="1:9" ht="15" customHeight="1">
      <c r="A23" s="985">
        <v>2016</v>
      </c>
      <c r="B23" s="1843" t="s">
        <v>1166</v>
      </c>
      <c r="C23" s="1551"/>
      <c r="D23" s="1551"/>
      <c r="E23" s="70">
        <v>37</v>
      </c>
      <c r="F23" s="1552"/>
      <c r="G23" s="548"/>
      <c r="H23" s="984">
        <v>12</v>
      </c>
      <c r="I23" s="1634">
        <v>2634.11</v>
      </c>
    </row>
    <row r="24" spans="1:9" ht="15" customHeight="1">
      <c r="A24" s="1904">
        <v>2017</v>
      </c>
      <c r="B24" s="1905" t="s">
        <v>1199</v>
      </c>
      <c r="C24" s="1905"/>
      <c r="D24" s="1905"/>
      <c r="E24" s="1906">
        <v>34</v>
      </c>
      <c r="F24" s="1907"/>
      <c r="G24" s="1908">
        <v>19</v>
      </c>
      <c r="H24" s="984">
        <v>19</v>
      </c>
      <c r="I24" s="1634">
        <v>4604.1000000000004</v>
      </c>
    </row>
    <row r="25" spans="1:9" ht="15" customHeight="1">
      <c r="A25" s="1904">
        <v>2018</v>
      </c>
      <c r="B25" s="1905" t="s">
        <v>1199</v>
      </c>
      <c r="C25" s="1905"/>
      <c r="D25" s="1905"/>
      <c r="E25" s="1906">
        <v>4</v>
      </c>
      <c r="F25" s="1907"/>
      <c r="G25" s="1908"/>
      <c r="H25" s="984">
        <v>4</v>
      </c>
      <c r="I25" s="1634">
        <v>2020.1</v>
      </c>
    </row>
    <row r="26" spans="1:9" ht="15" customHeight="1">
      <c r="A26" s="1904">
        <v>2019</v>
      </c>
      <c r="B26" s="1905" t="s">
        <v>1199</v>
      </c>
      <c r="C26" s="1905"/>
      <c r="D26" s="1905"/>
      <c r="E26" s="1906">
        <v>11</v>
      </c>
      <c r="F26" s="1907"/>
      <c r="G26" s="1908"/>
      <c r="H26" s="984">
        <v>7</v>
      </c>
      <c r="I26" s="1634">
        <v>16357.5</v>
      </c>
    </row>
    <row r="27" spans="1:9" ht="4.5" customHeight="1">
      <c r="A27" s="1475"/>
      <c r="B27" s="1476"/>
      <c r="C27" s="1476"/>
      <c r="D27" s="1476"/>
      <c r="E27" s="1477"/>
      <c r="F27" s="1478"/>
      <c r="G27" s="1478"/>
      <c r="H27" s="1479"/>
      <c r="I27" s="1511"/>
    </row>
    <row r="28" spans="1:9" ht="4.5" customHeight="1">
      <c r="I28" s="194"/>
    </row>
    <row r="29" spans="1:9" ht="16.5" customHeight="1">
      <c r="A29" s="964" t="s">
        <v>179</v>
      </c>
      <c r="I29" s="194"/>
    </row>
    <row r="30" spans="1:9" ht="10.5" customHeight="1">
      <c r="I30" s="194"/>
    </row>
    <row r="31" spans="1:9" s="1109" customFormat="1" ht="13.5" customHeight="1">
      <c r="A31" s="2373" t="s">
        <v>1285</v>
      </c>
      <c r="B31" s="1164"/>
      <c r="C31" s="1164"/>
      <c r="D31" s="1164"/>
      <c r="E31" s="1164"/>
      <c r="F31" s="1164"/>
      <c r="G31" s="1164"/>
      <c r="H31" s="1164"/>
      <c r="I31" s="1164"/>
    </row>
    <row r="32" spans="1:9" ht="9" customHeight="1"/>
    <row r="33" spans="1:9" ht="5.25" customHeight="1"/>
    <row r="34" spans="1:9" ht="5.25" customHeight="1">
      <c r="A34" s="617"/>
      <c r="B34" s="990"/>
      <c r="C34" s="990"/>
      <c r="D34" s="990"/>
      <c r="E34" s="990"/>
      <c r="F34" s="990"/>
      <c r="G34" s="990"/>
      <c r="H34" s="990"/>
      <c r="I34" s="990"/>
    </row>
    <row r="35" spans="1:9" ht="16.5" customHeight="1">
      <c r="B35" s="2933" t="s">
        <v>1193</v>
      </c>
      <c r="C35" s="2933"/>
      <c r="D35" s="989"/>
      <c r="E35" s="2933" t="s">
        <v>1408</v>
      </c>
      <c r="F35" s="2933"/>
      <c r="G35" s="548"/>
      <c r="H35" s="2933" t="s">
        <v>1573</v>
      </c>
      <c r="I35" s="2933"/>
    </row>
    <row r="36" spans="1:9" ht="16.5" customHeight="1">
      <c r="A36" s="548" t="s">
        <v>652</v>
      </c>
      <c r="B36" s="194" t="s">
        <v>472</v>
      </c>
      <c r="C36" s="194" t="s">
        <v>173</v>
      </c>
      <c r="D36" s="194"/>
      <c r="E36" s="194" t="s">
        <v>472</v>
      </c>
      <c r="F36" s="194" t="s">
        <v>173</v>
      </c>
      <c r="G36" s="548"/>
      <c r="H36" s="194" t="s">
        <v>472</v>
      </c>
      <c r="I36" s="194" t="s">
        <v>173</v>
      </c>
    </row>
    <row r="37" spans="1:9" ht="4.5" customHeight="1">
      <c r="A37" s="623"/>
      <c r="B37" s="625"/>
      <c r="C37" s="625"/>
      <c r="D37" s="625"/>
      <c r="E37" s="625"/>
      <c r="F37" s="625"/>
      <c r="G37" s="548"/>
      <c r="H37" s="625"/>
      <c r="I37" s="625"/>
    </row>
    <row r="38" spans="1:9" ht="4.5" customHeight="1">
      <c r="G38" s="548"/>
    </row>
    <row r="39" spans="1:9" s="568" customFormat="1" ht="15" customHeight="1">
      <c r="A39" s="575" t="s">
        <v>429</v>
      </c>
      <c r="B39" s="852">
        <f>SUM(B40:B53)</f>
        <v>19</v>
      </c>
      <c r="C39" s="848">
        <f>SUM(C40:C53)</f>
        <v>4604.1000000000004</v>
      </c>
      <c r="D39" s="848"/>
      <c r="E39" s="852">
        <f>SUM(E40:E53)</f>
        <v>4</v>
      </c>
      <c r="F39" s="848">
        <f>SUM(F40:F53)</f>
        <v>2020.1</v>
      </c>
      <c r="H39" s="1791">
        <f>SUM(H40:H53)</f>
        <v>7</v>
      </c>
      <c r="I39" s="1911">
        <f>SUM(I40:I53)</f>
        <v>16357.5</v>
      </c>
    </row>
    <row r="40" spans="1:9" s="568" customFormat="1" ht="15" customHeight="1">
      <c r="A40" s="1512" t="s">
        <v>403</v>
      </c>
      <c r="B40" s="586">
        <v>4</v>
      </c>
      <c r="C40" s="1634">
        <v>1250.5</v>
      </c>
      <c r="D40" s="851"/>
      <c r="E40" s="1634">
        <v>2</v>
      </c>
      <c r="F40" s="1634">
        <v>92</v>
      </c>
      <c r="H40" s="1909">
        <v>1</v>
      </c>
      <c r="I40" s="1634">
        <v>85</v>
      </c>
    </row>
    <row r="41" spans="1:9" s="568" customFormat="1" ht="15" customHeight="1">
      <c r="A41" s="1512" t="s">
        <v>430</v>
      </c>
      <c r="B41" s="984">
        <v>2</v>
      </c>
      <c r="C41" s="1634">
        <v>177.6</v>
      </c>
      <c r="D41" s="851"/>
      <c r="E41" s="1634">
        <v>1</v>
      </c>
      <c r="F41" s="1634">
        <v>1680</v>
      </c>
      <c r="H41" s="1909">
        <v>2</v>
      </c>
      <c r="I41" s="1634">
        <v>2562.6</v>
      </c>
    </row>
    <row r="42" spans="1:9" s="568" customFormat="1" ht="15" customHeight="1">
      <c r="A42" s="1512" t="s">
        <v>431</v>
      </c>
      <c r="B42" s="586">
        <v>1</v>
      </c>
      <c r="C42" s="1634">
        <v>405.4</v>
      </c>
      <c r="D42" s="851"/>
      <c r="E42" s="984" t="s">
        <v>396</v>
      </c>
      <c r="F42" s="1634" t="s">
        <v>396</v>
      </c>
      <c r="H42" s="984" t="s">
        <v>396</v>
      </c>
      <c r="I42" s="984" t="s">
        <v>396</v>
      </c>
    </row>
    <row r="43" spans="1:9" s="568" customFormat="1" ht="15" customHeight="1">
      <c r="A43" s="1512" t="s">
        <v>432</v>
      </c>
      <c r="B43" s="984" t="s">
        <v>396</v>
      </c>
      <c r="C43" s="1634" t="s">
        <v>396</v>
      </c>
      <c r="D43" s="851"/>
      <c r="E43" s="984" t="s">
        <v>396</v>
      </c>
      <c r="F43" s="1634" t="s">
        <v>396</v>
      </c>
      <c r="G43" s="984"/>
      <c r="H43" s="984" t="s">
        <v>396</v>
      </c>
      <c r="I43" s="984" t="s">
        <v>396</v>
      </c>
    </row>
    <row r="44" spans="1:9" s="568" customFormat="1" ht="15" customHeight="1">
      <c r="A44" s="1512" t="s">
        <v>397</v>
      </c>
      <c r="B44" s="984" t="s">
        <v>396</v>
      </c>
      <c r="C44" s="1634" t="s">
        <v>396</v>
      </c>
      <c r="D44" s="851"/>
      <c r="E44" s="984">
        <v>1</v>
      </c>
      <c r="F44" s="1634">
        <v>248.1</v>
      </c>
      <c r="G44" s="984"/>
      <c r="H44" s="984" t="s">
        <v>396</v>
      </c>
      <c r="I44" s="984" t="s">
        <v>396</v>
      </c>
    </row>
    <row r="45" spans="1:9" s="568" customFormat="1" ht="15" customHeight="1">
      <c r="A45" s="1512" t="s">
        <v>433</v>
      </c>
      <c r="B45" s="984">
        <v>1</v>
      </c>
      <c r="C45" s="1634">
        <v>510.8</v>
      </c>
      <c r="D45" s="851"/>
      <c r="E45" s="984" t="s">
        <v>396</v>
      </c>
      <c r="F45" s="1634" t="s">
        <v>396</v>
      </c>
      <c r="H45" s="984" t="s">
        <v>396</v>
      </c>
      <c r="I45" s="984" t="s">
        <v>396</v>
      </c>
    </row>
    <row r="46" spans="1:9" s="568" customFormat="1" ht="15" customHeight="1">
      <c r="A46" s="1512" t="s">
        <v>280</v>
      </c>
      <c r="B46" s="984" t="s">
        <v>396</v>
      </c>
      <c r="C46" s="1634" t="s">
        <v>396</v>
      </c>
      <c r="D46" s="851"/>
      <c r="E46" s="984" t="s">
        <v>396</v>
      </c>
      <c r="F46" s="1634" t="s">
        <v>396</v>
      </c>
      <c r="G46" s="984"/>
      <c r="H46" s="1910">
        <v>4</v>
      </c>
      <c r="I46" s="1634">
        <v>13709.9</v>
      </c>
    </row>
    <row r="47" spans="1:9" s="568" customFormat="1" ht="15" customHeight="1">
      <c r="A47" s="1512" t="s">
        <v>439</v>
      </c>
      <c r="B47" s="586">
        <v>1</v>
      </c>
      <c r="C47" s="1634">
        <v>5.2</v>
      </c>
      <c r="D47" s="851"/>
      <c r="E47" s="984" t="s">
        <v>396</v>
      </c>
      <c r="F47" s="1634" t="s">
        <v>396</v>
      </c>
      <c r="H47" s="1910" t="s">
        <v>396</v>
      </c>
      <c r="I47" s="1910" t="s">
        <v>396</v>
      </c>
    </row>
    <row r="48" spans="1:9" s="568" customFormat="1" ht="15" customHeight="1">
      <c r="A48" s="1512" t="s">
        <v>434</v>
      </c>
      <c r="B48" s="984">
        <v>1</v>
      </c>
      <c r="C48" s="1634">
        <v>18.3</v>
      </c>
      <c r="D48" s="851"/>
      <c r="E48" s="984" t="s">
        <v>396</v>
      </c>
      <c r="F48" s="1634" t="s">
        <v>396</v>
      </c>
      <c r="G48" s="984"/>
      <c r="H48" s="1910" t="s">
        <v>396</v>
      </c>
      <c r="I48" s="1910" t="s">
        <v>396</v>
      </c>
    </row>
    <row r="49" spans="1:9" s="568" customFormat="1" ht="15" customHeight="1">
      <c r="A49" s="1512" t="s">
        <v>435</v>
      </c>
      <c r="B49" s="984" t="s">
        <v>396</v>
      </c>
      <c r="C49" s="984" t="s">
        <v>396</v>
      </c>
      <c r="D49" s="851"/>
      <c r="E49" s="984" t="s">
        <v>396</v>
      </c>
      <c r="F49" s="1634" t="s">
        <v>396</v>
      </c>
      <c r="H49" s="1910" t="s">
        <v>396</v>
      </c>
      <c r="I49" s="1910" t="s">
        <v>396</v>
      </c>
    </row>
    <row r="50" spans="1:9" s="568" customFormat="1" ht="15" customHeight="1">
      <c r="A50" s="1512" t="s">
        <v>398</v>
      </c>
      <c r="B50" s="984">
        <v>4</v>
      </c>
      <c r="C50" s="984">
        <v>406.2</v>
      </c>
      <c r="D50" s="851"/>
      <c r="E50" s="984" t="s">
        <v>396</v>
      </c>
      <c r="F50" s="1634" t="s">
        <v>396</v>
      </c>
      <c r="G50" s="984"/>
      <c r="H50" s="1910" t="s">
        <v>396</v>
      </c>
      <c r="I50" s="1910" t="s">
        <v>396</v>
      </c>
    </row>
    <row r="51" spans="1:9" s="568" customFormat="1" ht="15" customHeight="1">
      <c r="A51" s="1512" t="s">
        <v>404</v>
      </c>
      <c r="B51" s="586">
        <v>3</v>
      </c>
      <c r="C51" s="1634">
        <v>1370.5</v>
      </c>
      <c r="D51" s="984"/>
      <c r="E51" s="984" t="s">
        <v>396</v>
      </c>
      <c r="F51" s="1634" t="s">
        <v>396</v>
      </c>
      <c r="H51" s="1910" t="s">
        <v>396</v>
      </c>
      <c r="I51" s="1910" t="s">
        <v>396</v>
      </c>
    </row>
    <row r="52" spans="1:9" s="568" customFormat="1" ht="15" customHeight="1">
      <c r="A52" s="1512" t="s">
        <v>415</v>
      </c>
      <c r="B52" s="984">
        <v>2</v>
      </c>
      <c r="C52" s="1634">
        <v>459.6</v>
      </c>
      <c r="D52" s="851"/>
      <c r="E52" s="984" t="s">
        <v>396</v>
      </c>
      <c r="F52" s="1634" t="s">
        <v>396</v>
      </c>
      <c r="G52" s="984"/>
      <c r="H52" s="1910" t="s">
        <v>396</v>
      </c>
      <c r="I52" s="1910" t="s">
        <v>396</v>
      </c>
    </row>
    <row r="53" spans="1:9" s="568" customFormat="1" ht="15" customHeight="1">
      <c r="A53" s="1512" t="s">
        <v>440</v>
      </c>
      <c r="B53" s="984" t="s">
        <v>396</v>
      </c>
      <c r="C53" s="984" t="s">
        <v>396</v>
      </c>
      <c r="D53" s="851"/>
      <c r="E53" s="984" t="s">
        <v>396</v>
      </c>
      <c r="F53" s="1634" t="s">
        <v>396</v>
      </c>
      <c r="H53" s="1910" t="s">
        <v>396</v>
      </c>
      <c r="I53" s="1910" t="s">
        <v>396</v>
      </c>
    </row>
    <row r="54" spans="1:9" ht="5.25" customHeight="1">
      <c r="A54" s="987"/>
      <c r="B54" s="988"/>
      <c r="C54" s="625"/>
      <c r="D54" s="625"/>
      <c r="E54" s="625"/>
      <c r="F54" s="625"/>
      <c r="G54" s="625"/>
      <c r="H54" s="625"/>
      <c r="I54" s="625"/>
    </row>
    <row r="55" spans="1:9" ht="5.25" customHeight="1">
      <c r="A55" s="986"/>
    </row>
    <row r="56" spans="1:9" ht="16.5" customHeight="1">
      <c r="A56" s="964" t="s">
        <v>179</v>
      </c>
    </row>
  </sheetData>
  <mergeCells count="4">
    <mergeCell ref="H35:I35"/>
    <mergeCell ref="H9:I9"/>
    <mergeCell ref="E35:F35"/>
    <mergeCell ref="B35:C35"/>
  </mergeCells>
  <phoneticPr fontId="117" type="noConversion"/>
  <printOptions horizontalCentered="1"/>
  <pageMargins left="0.59055118110236227" right="0.59055118110236227" top="0.59055118110236227" bottom="0.59055118110236227" header="0.59055118110236227" footer="0.59055118110236227"/>
  <pageSetup firstPageNumber="46" orientation="portrait" r:id="rId1"/>
  <ignoredErrors>
    <ignoredError sqref="C35:D35 F35:G35 I35" numberStoredAsText="1"/>
  </ignoredErrors>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I40"/>
  <sheetViews>
    <sheetView showGridLines="0" view="pageBreakPreview" zoomScaleNormal="100" zoomScaleSheetLayoutView="100" workbookViewId="0">
      <selection activeCell="G34" sqref="G34"/>
    </sheetView>
  </sheetViews>
  <sheetFormatPr baseColWidth="10" defaultColWidth="9.140625" defaultRowHeight="12.75"/>
  <cols>
    <col min="1" max="1" width="41.7109375" style="954" customWidth="1"/>
    <col min="2" max="6" width="10.7109375" style="954" customWidth="1"/>
    <col min="7" max="16384" width="9.140625" style="954"/>
  </cols>
  <sheetData>
    <row r="1" spans="1:9" s="950" customFormat="1" ht="30" customHeight="1">
      <c r="B1" s="2317"/>
      <c r="C1" s="2317"/>
      <c r="D1" s="2317"/>
      <c r="E1" s="2317"/>
      <c r="F1" s="2622" t="s">
        <v>1457</v>
      </c>
    </row>
    <row r="2" spans="1:9" s="950" customFormat="1" ht="5.25" customHeight="1">
      <c r="A2" s="951"/>
      <c r="B2" s="953"/>
      <c r="C2" s="953"/>
      <c r="D2" s="953"/>
      <c r="E2" s="953"/>
      <c r="F2" s="953"/>
    </row>
    <row r="3" spans="1:9" s="950" customFormat="1" ht="5.25" customHeight="1">
      <c r="A3" s="952"/>
    </row>
    <row r="4" spans="1:9" ht="15" customHeight="1"/>
    <row r="5" spans="1:9" ht="15" customHeight="1">
      <c r="A5" s="2374" t="s">
        <v>1302</v>
      </c>
    </row>
    <row r="6" spans="1:9" ht="15" customHeight="1">
      <c r="F6" s="1230" t="s">
        <v>483</v>
      </c>
    </row>
    <row r="7" spans="1:9" ht="5.25" customHeight="1">
      <c r="F7" s="953"/>
    </row>
    <row r="8" spans="1:9" ht="5.25" customHeight="1">
      <c r="A8" s="955"/>
      <c r="B8" s="955"/>
      <c r="C8" s="955"/>
      <c r="D8" s="955"/>
      <c r="E8" s="1913"/>
    </row>
    <row r="9" spans="1:9" ht="15" customHeight="1">
      <c r="A9" s="1229" t="s">
        <v>675</v>
      </c>
      <c r="B9" s="1284">
        <v>2015</v>
      </c>
      <c r="C9" s="1284">
        <v>2016</v>
      </c>
      <c r="D9" s="41">
        <v>2017</v>
      </c>
      <c r="E9" s="954">
        <v>2018</v>
      </c>
      <c r="F9" s="954">
        <v>2019</v>
      </c>
    </row>
    <row r="10" spans="1:9" ht="5.25" customHeight="1">
      <c r="A10" s="957"/>
      <c r="B10" s="1251"/>
      <c r="C10" s="1251"/>
      <c r="D10" s="1251"/>
      <c r="E10" s="953"/>
      <c r="F10" s="953"/>
    </row>
    <row r="11" spans="1:9" ht="5.25" customHeight="1">
      <c r="A11" s="956"/>
    </row>
    <row r="12" spans="1:9" ht="19.5" customHeight="1">
      <c r="A12" s="183" t="s">
        <v>560</v>
      </c>
      <c r="B12" s="41">
        <v>65</v>
      </c>
      <c r="C12" s="41">
        <v>82</v>
      </c>
      <c r="D12" s="41">
        <v>97</v>
      </c>
      <c r="E12" s="2761" t="s">
        <v>1576</v>
      </c>
      <c r="F12" s="2762">
        <v>1295</v>
      </c>
      <c r="H12" s="1790"/>
      <c r="I12" s="2763"/>
    </row>
    <row r="13" spans="1:9" ht="19.5" customHeight="1">
      <c r="A13" s="183" t="s">
        <v>561</v>
      </c>
      <c r="B13" s="1754" t="s">
        <v>464</v>
      </c>
      <c r="C13" s="1754" t="s">
        <v>464</v>
      </c>
      <c r="D13" s="1754" t="s">
        <v>464</v>
      </c>
      <c r="E13" s="2713" t="s">
        <v>464</v>
      </c>
      <c r="F13" s="2713" t="s">
        <v>464</v>
      </c>
      <c r="H13" s="1790"/>
      <c r="I13" s="1797"/>
    </row>
    <row r="14" spans="1:9" ht="19.5" customHeight="1">
      <c r="A14" s="183" t="s">
        <v>1575</v>
      </c>
      <c r="B14" s="183">
        <v>422</v>
      </c>
      <c r="C14" s="183">
        <v>300</v>
      </c>
      <c r="D14" s="183">
        <v>34</v>
      </c>
      <c r="E14" s="2762">
        <v>7673</v>
      </c>
      <c r="F14" s="2762">
        <v>3770</v>
      </c>
      <c r="H14" s="1790"/>
      <c r="I14" s="1797"/>
    </row>
    <row r="15" spans="1:9" ht="19.5" customHeight="1">
      <c r="A15" s="183" t="s">
        <v>562</v>
      </c>
      <c r="B15" s="41">
        <v>424</v>
      </c>
      <c r="C15" s="41">
        <v>370</v>
      </c>
      <c r="D15" s="41">
        <v>297</v>
      </c>
      <c r="E15" s="2713">
        <v>683</v>
      </c>
      <c r="F15" s="2762">
        <v>2623</v>
      </c>
      <c r="H15" s="1790"/>
      <c r="I15" s="1797"/>
    </row>
    <row r="16" spans="1:9" ht="19.5" customHeight="1">
      <c r="A16" s="183" t="s">
        <v>563</v>
      </c>
      <c r="B16" s="41">
        <v>363</v>
      </c>
      <c r="C16" s="41">
        <v>282</v>
      </c>
      <c r="D16" s="41">
        <v>229</v>
      </c>
      <c r="E16" s="2713">
        <v>535</v>
      </c>
      <c r="F16" s="2762">
        <v>2292</v>
      </c>
      <c r="H16" s="1790"/>
      <c r="I16" s="1797"/>
    </row>
    <row r="17" spans="1:9" ht="19.5" customHeight="1">
      <c r="A17" s="183" t="s">
        <v>564</v>
      </c>
      <c r="B17" s="1528">
        <v>48</v>
      </c>
      <c r="C17" s="1528">
        <v>31</v>
      </c>
      <c r="D17" s="1528">
        <v>41</v>
      </c>
      <c r="E17" s="2713">
        <v>214</v>
      </c>
      <c r="F17" s="954">
        <v>653</v>
      </c>
      <c r="H17" s="1790"/>
      <c r="I17" s="1798"/>
    </row>
    <row r="18" spans="1:9" ht="5.25" customHeight="1">
      <c r="A18" s="959"/>
      <c r="B18" s="959"/>
      <c r="C18" s="959"/>
      <c r="D18" s="959"/>
      <c r="E18" s="959"/>
      <c r="F18" s="953"/>
    </row>
    <row r="19" spans="1:9" ht="5.25" customHeight="1">
      <c r="A19" s="958"/>
    </row>
    <row r="20" spans="1:9" ht="12.75" customHeight="1">
      <c r="A20" s="2623" t="s">
        <v>1415</v>
      </c>
    </row>
    <row r="21" spans="1:9" ht="12.75" customHeight="1">
      <c r="A21" s="183" t="s">
        <v>1359</v>
      </c>
    </row>
    <row r="22" spans="1:9" ht="12.75" customHeight="1">
      <c r="A22" s="183"/>
    </row>
    <row r="23" spans="1:9" ht="12.75" customHeight="1">
      <c r="A23" s="183"/>
    </row>
    <row r="24" spans="1:9" ht="15.75" customHeight="1">
      <c r="A24" s="958"/>
    </row>
    <row r="25" spans="1:9" ht="15.75" customHeight="1">
      <c r="A25" s="958"/>
      <c r="C25" s="1289"/>
      <c r="D25" s="1289"/>
      <c r="E25" s="1289"/>
    </row>
    <row r="26" spans="1:9" ht="12.75" customHeight="1">
      <c r="A26" s="2346" t="s">
        <v>1414</v>
      </c>
      <c r="C26" s="1286"/>
      <c r="D26" s="1286"/>
      <c r="E26" s="1286"/>
    </row>
    <row r="27" spans="1:9" ht="12.75" customHeight="1">
      <c r="A27" s="1210"/>
      <c r="F27" s="1230" t="s">
        <v>483</v>
      </c>
    </row>
    <row r="28" spans="1:9" ht="5.0999999999999996" customHeight="1">
      <c r="A28" s="1252"/>
      <c r="B28" s="1251"/>
      <c r="C28" s="41"/>
      <c r="D28" s="1453"/>
      <c r="E28" s="1453"/>
      <c r="F28" s="953"/>
    </row>
    <row r="29" spans="1:9" ht="5.0999999999999996" customHeight="1">
      <c r="A29" s="1210"/>
      <c r="C29" s="1287"/>
      <c r="D29" s="1912"/>
      <c r="E29" s="1912"/>
    </row>
    <row r="30" spans="1:9">
      <c r="A30" s="1229" t="s">
        <v>675</v>
      </c>
      <c r="B30" s="1286">
        <v>2015</v>
      </c>
      <c r="C30" s="1286">
        <v>2016</v>
      </c>
      <c r="D30" s="1286">
        <v>2017</v>
      </c>
      <c r="E30" s="954">
        <v>2018</v>
      </c>
      <c r="F30" s="954">
        <v>2019</v>
      </c>
    </row>
    <row r="31" spans="1:9" ht="5.0999999999999996" customHeight="1">
      <c r="A31" s="1251"/>
      <c r="B31" s="1285"/>
      <c r="C31" s="1285"/>
      <c r="D31" s="1285"/>
      <c r="E31" s="953"/>
      <c r="F31" s="953"/>
    </row>
    <row r="32" spans="1:9" ht="5.0999999999999996" customHeight="1">
      <c r="B32" s="1286"/>
      <c r="C32" s="1286"/>
      <c r="D32" s="1286"/>
    </row>
    <row r="33" spans="1:9" ht="19.5" customHeight="1">
      <c r="A33" s="183" t="s">
        <v>781</v>
      </c>
      <c r="B33" s="1844">
        <v>63</v>
      </c>
      <c r="C33" s="1844">
        <v>72</v>
      </c>
      <c r="D33" s="1844">
        <v>93</v>
      </c>
      <c r="E33" s="2714">
        <v>67</v>
      </c>
      <c r="F33" s="2765" t="s">
        <v>464</v>
      </c>
      <c r="H33" s="1790"/>
      <c r="I33" s="1790"/>
    </row>
    <row r="34" spans="1:9" ht="19.5" customHeight="1">
      <c r="A34" s="183" t="s">
        <v>565</v>
      </c>
      <c r="B34" s="1844">
        <v>249</v>
      </c>
      <c r="C34" s="1844">
        <v>232</v>
      </c>
      <c r="D34" s="1844">
        <v>233</v>
      </c>
      <c r="E34" s="2714">
        <v>214</v>
      </c>
      <c r="F34" s="2765" t="s">
        <v>464</v>
      </c>
      <c r="H34" s="1790"/>
      <c r="I34" s="2764"/>
    </row>
    <row r="35" spans="1:9" ht="19.5" customHeight="1">
      <c r="A35" s="183" t="s">
        <v>566</v>
      </c>
      <c r="B35" s="1844">
        <v>216</v>
      </c>
      <c r="C35" s="1844">
        <v>197</v>
      </c>
      <c r="D35" s="1844">
        <v>209</v>
      </c>
      <c r="E35" s="2714">
        <v>191</v>
      </c>
      <c r="F35" s="2765" t="s">
        <v>464</v>
      </c>
      <c r="H35" s="1790"/>
      <c r="I35" s="1799"/>
    </row>
    <row r="36" spans="1:9" ht="5.0999999999999996" customHeight="1">
      <c r="B36" s="1251"/>
      <c r="C36" s="1288"/>
      <c r="D36" s="1288"/>
      <c r="E36" s="1288"/>
      <c r="F36" s="953"/>
      <c r="I36" s="1800"/>
    </row>
    <row r="37" spans="1:9" ht="5.0999999999999996" customHeight="1">
      <c r="A37" s="1253"/>
      <c r="C37" s="1286"/>
      <c r="D37" s="1286"/>
      <c r="E37" s="1286"/>
    </row>
    <row r="38" spans="1:9" ht="12.75" customHeight="1">
      <c r="A38" s="183" t="s">
        <v>1359</v>
      </c>
    </row>
    <row r="39" spans="1:9" ht="12.75" customHeight="1">
      <c r="C39" s="1289"/>
      <c r="D39" s="1289"/>
      <c r="E39" s="1289"/>
    </row>
    <row r="40" spans="1:9" ht="15.75" customHeight="1">
      <c r="C40" s="1289"/>
      <c r="D40" s="1289"/>
      <c r="E40" s="1289"/>
    </row>
  </sheetData>
  <phoneticPr fontId="117" type="noConversion"/>
  <printOptions horizontalCentered="1"/>
  <pageMargins left="0.59055118110236227" right="0.59055118110236227" top="0.59055118110236227" bottom="0.59055118110236227" header="0.59055118110236227" footer="0.59055118110236227"/>
  <pageSetup firstPageNumber="47" orientation="portrait"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J62"/>
  <sheetViews>
    <sheetView showGridLines="0" view="pageBreakPreview" zoomScaleNormal="100" zoomScaleSheetLayoutView="100" workbookViewId="0">
      <selection activeCell="C24" sqref="C24"/>
    </sheetView>
  </sheetViews>
  <sheetFormatPr baseColWidth="10" defaultColWidth="11.42578125" defaultRowHeight="15" customHeight="1"/>
  <cols>
    <col min="1" max="1" width="10.7109375" style="971" customWidth="1"/>
    <col min="2" max="2" width="88.28515625" style="971" customWidth="1"/>
    <col min="3" max="16384" width="11.42578125" style="971"/>
  </cols>
  <sheetData>
    <row r="1" spans="1:10" s="1156" customFormat="1" ht="30" customHeight="1">
      <c r="B1" s="2540" t="s">
        <v>1457</v>
      </c>
      <c r="H1" s="1157"/>
    </row>
    <row r="2" spans="1:10" s="1156" customFormat="1" ht="5.25" customHeight="1">
      <c r="A2" s="1136"/>
      <c r="B2" s="1136"/>
      <c r="C2" s="1138"/>
      <c r="D2" s="1138"/>
      <c r="E2" s="1138"/>
      <c r="F2" s="1138"/>
      <c r="G2" s="1136"/>
      <c r="H2" s="1136"/>
      <c r="I2" s="1158"/>
      <c r="J2" s="1158"/>
    </row>
    <row r="3" spans="1:10" s="1156" customFormat="1" ht="5.25" customHeight="1">
      <c r="A3" s="1138"/>
      <c r="B3" s="1138"/>
      <c r="C3" s="1138"/>
      <c r="D3" s="1138"/>
    </row>
    <row r="4" spans="1:10" s="1159" customFormat="1" ht="12.75" customHeight="1">
      <c r="A4" s="2375" t="s">
        <v>1416</v>
      </c>
      <c r="B4" s="2376"/>
    </row>
    <row r="5" spans="1:10" ht="5.0999999999999996" customHeight="1">
      <c r="A5" s="963"/>
    </row>
    <row r="6" spans="1:10" ht="3" customHeight="1">
      <c r="A6" s="965"/>
    </row>
    <row r="7" spans="1:10" ht="3" customHeight="1">
      <c r="A7" s="972"/>
      <c r="B7" s="973"/>
    </row>
    <row r="8" spans="1:10" ht="12.75" customHeight="1">
      <c r="A8" s="966" t="s">
        <v>1152</v>
      </c>
      <c r="B8" s="974"/>
    </row>
    <row r="9" spans="1:10" ht="3" customHeight="1">
      <c r="A9" s="969"/>
      <c r="B9" s="969"/>
    </row>
    <row r="10" spans="1:10" ht="3" customHeight="1">
      <c r="A10" s="968"/>
      <c r="B10" s="968"/>
    </row>
    <row r="11" spans="1:10" s="977" customFormat="1" ht="13.5" customHeight="1">
      <c r="A11" s="978" t="s">
        <v>182</v>
      </c>
    </row>
    <row r="12" spans="1:10" s="977" customFormat="1" ht="12" customHeight="1">
      <c r="A12" s="975" t="s">
        <v>183</v>
      </c>
      <c r="B12" s="979" t="s">
        <v>184</v>
      </c>
    </row>
    <row r="13" spans="1:10" s="977" customFormat="1" ht="12.75" customHeight="1">
      <c r="A13" s="975" t="s">
        <v>1</v>
      </c>
      <c r="B13" s="979" t="s">
        <v>185</v>
      </c>
    </row>
    <row r="14" spans="1:10" s="977" customFormat="1" ht="12" customHeight="1">
      <c r="A14" s="975" t="s">
        <v>1455</v>
      </c>
      <c r="B14" s="979" t="s">
        <v>186</v>
      </c>
    </row>
    <row r="15" spans="1:10" ht="12.95" customHeight="1">
      <c r="A15" s="980" t="s">
        <v>5</v>
      </c>
      <c r="B15" s="979" t="s">
        <v>187</v>
      </c>
    </row>
    <row r="16" spans="1:10" ht="12.95" customHeight="1">
      <c r="A16" s="980"/>
      <c r="B16" s="976" t="s">
        <v>840</v>
      </c>
    </row>
    <row r="17" spans="1:2" ht="12.95" customHeight="1">
      <c r="A17" s="980" t="s">
        <v>6</v>
      </c>
      <c r="B17" s="979" t="s">
        <v>188</v>
      </c>
    </row>
    <row r="18" spans="1:2" ht="12.95" customHeight="1">
      <c r="A18" s="980" t="s">
        <v>7</v>
      </c>
      <c r="B18" s="979" t="s">
        <v>189</v>
      </c>
    </row>
    <row r="19" spans="1:2" ht="11.25" customHeight="1">
      <c r="A19" s="980" t="s">
        <v>190</v>
      </c>
      <c r="B19" s="979" t="s">
        <v>191</v>
      </c>
    </row>
    <row r="20" spans="1:2" ht="11.25" customHeight="1">
      <c r="A20" s="980" t="s">
        <v>782</v>
      </c>
      <c r="B20" s="975" t="s">
        <v>783</v>
      </c>
    </row>
    <row r="21" spans="1:2" ht="11.25" customHeight="1">
      <c r="A21" s="980" t="s">
        <v>878</v>
      </c>
      <c r="B21" s="975" t="s">
        <v>888</v>
      </c>
    </row>
    <row r="22" spans="1:2" ht="11.25" customHeight="1">
      <c r="A22" s="980"/>
      <c r="B22" s="975" t="s">
        <v>889</v>
      </c>
    </row>
    <row r="23" spans="1:2" ht="12.95" customHeight="1">
      <c r="A23" s="980" t="s">
        <v>1027</v>
      </c>
      <c r="B23" s="1740" t="s">
        <v>1036</v>
      </c>
    </row>
    <row r="24" spans="1:2" ht="12" customHeight="1">
      <c r="A24" s="980"/>
      <c r="B24" s="1647" t="s">
        <v>1037</v>
      </c>
    </row>
    <row r="25" spans="1:2" ht="12.95" customHeight="1">
      <c r="A25" s="980" t="s">
        <v>1043</v>
      </c>
      <c r="B25" s="1672" t="s">
        <v>1051</v>
      </c>
    </row>
    <row r="26" spans="1:2" ht="12.95" customHeight="1">
      <c r="A26" s="1792" t="s">
        <v>1167</v>
      </c>
      <c r="B26" s="1793" t="s">
        <v>1168</v>
      </c>
    </row>
    <row r="27" spans="1:2" ht="12.95" customHeight="1">
      <c r="A27" s="1792" t="s">
        <v>1193</v>
      </c>
      <c r="B27" s="1793" t="s">
        <v>1200</v>
      </c>
    </row>
    <row r="28" spans="1:2" ht="15" customHeight="1">
      <c r="A28" s="1792"/>
      <c r="B28" s="1793" t="s">
        <v>1201</v>
      </c>
    </row>
    <row r="29" spans="1:2" ht="15.75" customHeight="1">
      <c r="A29" s="1792" t="s">
        <v>1408</v>
      </c>
      <c r="B29" s="1793" t="s">
        <v>1409</v>
      </c>
    </row>
    <row r="30" spans="1:2" ht="15" customHeight="1">
      <c r="A30" s="978" t="s">
        <v>192</v>
      </c>
    </row>
    <row r="31" spans="1:2" ht="12.95" customHeight="1">
      <c r="A31" s="980" t="s">
        <v>5</v>
      </c>
      <c r="B31" s="976" t="s">
        <v>193</v>
      </c>
    </row>
    <row r="32" spans="1:2" ht="12.95" customHeight="1">
      <c r="A32" s="980"/>
      <c r="B32" s="976" t="s">
        <v>194</v>
      </c>
    </row>
    <row r="33" spans="1:5" ht="12.95" customHeight="1">
      <c r="A33" s="980" t="s">
        <v>6</v>
      </c>
      <c r="B33" s="976" t="s">
        <v>841</v>
      </c>
    </row>
    <row r="34" spans="1:5" ht="12.95" customHeight="1">
      <c r="A34" s="980"/>
      <c r="B34" s="976" t="s">
        <v>195</v>
      </c>
    </row>
    <row r="35" spans="1:5" ht="12.95" customHeight="1">
      <c r="A35" s="980"/>
      <c r="B35" s="976" t="s">
        <v>196</v>
      </c>
    </row>
    <row r="36" spans="1:5" ht="12.95" customHeight="1">
      <c r="A36" s="980" t="s">
        <v>7</v>
      </c>
      <c r="B36" s="981" t="s">
        <v>197</v>
      </c>
    </row>
    <row r="37" spans="1:5" ht="12.95" customHeight="1">
      <c r="A37" s="980"/>
      <c r="B37" s="981" t="s">
        <v>198</v>
      </c>
    </row>
    <row r="38" spans="1:5" ht="12.95" customHeight="1">
      <c r="A38" s="980"/>
      <c r="B38" s="981" t="s">
        <v>199</v>
      </c>
    </row>
    <row r="39" spans="1:5" ht="12.95" customHeight="1">
      <c r="A39" s="980" t="s">
        <v>190</v>
      </c>
      <c r="B39" s="981" t="s">
        <v>200</v>
      </c>
      <c r="E39" s="1914"/>
    </row>
    <row r="40" spans="1:5" ht="12.95" customHeight="1">
      <c r="A40" s="980"/>
      <c r="B40" s="981" t="s">
        <v>201</v>
      </c>
    </row>
    <row r="41" spans="1:5" ht="12.95" customHeight="1">
      <c r="A41" s="980"/>
      <c r="B41" s="981" t="s">
        <v>202</v>
      </c>
    </row>
    <row r="42" spans="1:5" ht="12.95" customHeight="1">
      <c r="A42" s="980" t="s">
        <v>204</v>
      </c>
      <c r="B42" s="981" t="s">
        <v>226</v>
      </c>
    </row>
    <row r="43" spans="1:5" ht="12.95" customHeight="1">
      <c r="A43" s="980"/>
      <c r="B43" s="981" t="s">
        <v>205</v>
      </c>
    </row>
    <row r="44" spans="1:5" s="1794" customFormat="1" ht="12.95" customHeight="1">
      <c r="A44" s="1739"/>
      <c r="B44" s="1683" t="s">
        <v>206</v>
      </c>
    </row>
    <row r="45" spans="1:5" ht="12.95" customHeight="1">
      <c r="A45" s="978"/>
      <c r="B45" s="1683" t="s">
        <v>207</v>
      </c>
    </row>
    <row r="46" spans="1:5" ht="12.95" customHeight="1">
      <c r="A46" s="980" t="s">
        <v>782</v>
      </c>
      <c r="B46" s="981" t="s">
        <v>784</v>
      </c>
    </row>
    <row r="47" spans="1:5" ht="12.95" customHeight="1">
      <c r="A47" s="980" t="s">
        <v>878</v>
      </c>
      <c r="B47" s="981" t="s">
        <v>890</v>
      </c>
    </row>
    <row r="48" spans="1:5" ht="12.95" customHeight="1">
      <c r="A48" s="980"/>
      <c r="B48" s="981" t="s">
        <v>891</v>
      </c>
    </row>
    <row r="49" spans="1:2" ht="12.95" customHeight="1">
      <c r="A49" s="966" t="s">
        <v>1038</v>
      </c>
      <c r="B49" s="1647" t="s">
        <v>1039</v>
      </c>
    </row>
    <row r="50" spans="1:2" ht="19.5" customHeight="1">
      <c r="A50" s="1631"/>
      <c r="B50" s="1647" t="s">
        <v>1040</v>
      </c>
    </row>
    <row r="51" spans="1:2" ht="21.75" customHeight="1">
      <c r="A51" s="1739" t="s">
        <v>1043</v>
      </c>
      <c r="B51" s="1915" t="s">
        <v>1050</v>
      </c>
    </row>
    <row r="52" spans="1:2" ht="12" customHeight="1">
      <c r="A52" s="1792" t="s">
        <v>1167</v>
      </c>
      <c r="B52" s="1795" t="s">
        <v>1169</v>
      </c>
    </row>
    <row r="53" spans="1:2" ht="24.75" customHeight="1">
      <c r="A53" s="1796"/>
      <c r="B53" s="1795" t="s">
        <v>1170</v>
      </c>
    </row>
    <row r="54" spans="1:2" ht="22.5" customHeight="1">
      <c r="A54" s="1796"/>
      <c r="B54" s="1795" t="s">
        <v>1171</v>
      </c>
    </row>
    <row r="55" spans="1:2" ht="13.5" customHeight="1">
      <c r="A55" s="1792" t="s">
        <v>1202</v>
      </c>
      <c r="B55" s="1795" t="s">
        <v>1203</v>
      </c>
    </row>
    <row r="56" spans="1:2" ht="12" customHeight="1">
      <c r="A56" s="1792" t="s">
        <v>1408</v>
      </c>
      <c r="B56" s="1795" t="s">
        <v>1204</v>
      </c>
    </row>
    <row r="57" spans="1:2" ht="12" customHeight="1">
      <c r="A57" s="1796"/>
      <c r="B57" s="1795" t="s">
        <v>1410</v>
      </c>
    </row>
    <row r="58" spans="1:2" ht="12" customHeight="1">
      <c r="A58" s="1796"/>
      <c r="B58" s="1795" t="s">
        <v>1411</v>
      </c>
    </row>
    <row r="59" spans="1:2" ht="12" customHeight="1">
      <c r="A59" s="1796"/>
      <c r="B59" s="1795" t="s">
        <v>1412</v>
      </c>
    </row>
    <row r="60" spans="1:2" ht="3" customHeight="1">
      <c r="A60" s="969"/>
      <c r="B60" s="982"/>
    </row>
    <row r="61" spans="1:2" ht="3" customHeight="1">
      <c r="A61" s="968"/>
      <c r="B61" s="966"/>
    </row>
    <row r="62" spans="1:2" ht="15" customHeight="1">
      <c r="A62" s="964" t="s">
        <v>179</v>
      </c>
    </row>
  </sheetData>
  <phoneticPr fontId="117" type="noConversion"/>
  <printOptions horizontalCentered="1"/>
  <pageMargins left="0.19685039370078741" right="0.19685039370078741" top="0.59055118110236227" bottom="0.59055118110236227" header="0.59055118110236227" footer="0.59055118110236227"/>
  <pageSetup scale="93" firstPageNumber="48" orientation="portrait" r:id="rId1"/>
  <ignoredErrors>
    <ignoredError sqref="A12:A13 A15:A19 A30:A42 A46:A52 A23:A26 A20:A21 A55" numberStoredAsText="1"/>
  </ignoredErrors>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I85"/>
  <sheetViews>
    <sheetView showGridLines="0" view="pageBreakPreview" zoomScale="89" zoomScaleNormal="100" zoomScaleSheetLayoutView="89" workbookViewId="0">
      <selection activeCell="F15" sqref="F15"/>
    </sheetView>
  </sheetViews>
  <sheetFormatPr baseColWidth="10" defaultColWidth="11.42578125" defaultRowHeight="12.75"/>
  <cols>
    <col min="1" max="1" width="47.42578125" style="1000" customWidth="1"/>
    <col min="2" max="3" width="10.7109375" style="1000" customWidth="1"/>
    <col min="4" max="4" width="25.7109375" style="1000" customWidth="1"/>
    <col min="5" max="16384" width="11.42578125" style="1000"/>
  </cols>
  <sheetData>
    <row r="1" spans="1:9" s="1150" customFormat="1" ht="30" customHeight="1">
      <c r="B1" s="2379"/>
      <c r="C1" s="2379"/>
      <c r="D1" s="2539" t="s">
        <v>1577</v>
      </c>
    </row>
    <row r="2" spans="1:9" s="1150" customFormat="1" ht="5.0999999999999996" customHeight="1">
      <c r="A2" s="1151"/>
      <c r="B2" s="1151"/>
      <c r="C2" s="1154"/>
      <c r="D2" s="1154"/>
    </row>
    <row r="3" spans="1:9" s="1150" customFormat="1" ht="5.0999999999999996" customHeight="1">
      <c r="A3" s="1153"/>
    </row>
    <row r="4" spans="1:9" s="1155" customFormat="1" ht="15" customHeight="1">
      <c r="A4" s="2377" t="s">
        <v>1417</v>
      </c>
      <c r="B4" s="2378"/>
      <c r="C4" s="2378"/>
      <c r="D4" s="2378"/>
    </row>
    <row r="5" spans="1:9" ht="15" customHeight="1"/>
    <row r="6" spans="1:9" ht="5.0999999999999996" customHeight="1"/>
    <row r="7" spans="1:9" ht="5.0999999999999996" customHeight="1">
      <c r="A7" s="1001"/>
      <c r="B7" s="1001"/>
      <c r="C7" s="1001"/>
      <c r="D7" s="1001"/>
    </row>
    <row r="8" spans="1:9" ht="33.75" customHeight="1">
      <c r="A8" s="967" t="s">
        <v>958</v>
      </c>
      <c r="B8" s="1512" t="s">
        <v>959</v>
      </c>
      <c r="C8" s="1512" t="s">
        <v>960</v>
      </c>
      <c r="D8" s="1565" t="s">
        <v>961</v>
      </c>
    </row>
    <row r="9" spans="1:9" ht="5.0999999999999996" customHeight="1">
      <c r="A9" s="1002"/>
      <c r="B9" s="1002"/>
      <c r="C9" s="1002"/>
      <c r="D9" s="1002"/>
    </row>
    <row r="10" spans="1:9" ht="5.0999999999999996" customHeight="1">
      <c r="A10" s="1003"/>
      <c r="B10" s="1003"/>
      <c r="C10" s="1003"/>
      <c r="D10" s="1003"/>
    </row>
    <row r="11" spans="1:9" ht="33" customHeight="1">
      <c r="A11" s="2478" t="s">
        <v>962</v>
      </c>
      <c r="B11" s="2479"/>
      <c r="C11" s="2479"/>
      <c r="D11" s="2480"/>
    </row>
    <row r="12" spans="1:9" ht="33" customHeight="1">
      <c r="A12" s="2475" t="s">
        <v>1154</v>
      </c>
      <c r="B12" s="2481">
        <v>33760</v>
      </c>
      <c r="C12" s="2481">
        <v>34332</v>
      </c>
      <c r="D12" s="2477" t="s">
        <v>963</v>
      </c>
    </row>
    <row r="13" spans="1:9" ht="33" customHeight="1">
      <c r="A13" s="2475" t="s">
        <v>964</v>
      </c>
      <c r="B13" s="2481">
        <v>36554</v>
      </c>
      <c r="C13" s="2481">
        <v>37875</v>
      </c>
      <c r="D13" s="2477" t="s">
        <v>965</v>
      </c>
      <c r="I13" s="1000" t="s">
        <v>923</v>
      </c>
    </row>
    <row r="14" spans="1:9" ht="40.5" customHeight="1">
      <c r="A14" s="2475" t="s">
        <v>1455</v>
      </c>
      <c r="B14" s="2481">
        <v>25966</v>
      </c>
      <c r="C14" s="2481">
        <v>27749</v>
      </c>
      <c r="D14" s="2477" t="s">
        <v>966</v>
      </c>
    </row>
    <row r="15" spans="1:9" ht="40.5" customHeight="1">
      <c r="A15" s="2475" t="s">
        <v>967</v>
      </c>
      <c r="B15" s="2481">
        <v>30288</v>
      </c>
      <c r="C15" s="2481">
        <v>31686</v>
      </c>
      <c r="D15" s="2477" t="s">
        <v>968</v>
      </c>
    </row>
    <row r="16" spans="1:9" ht="33" customHeight="1">
      <c r="A16" s="2475" t="s">
        <v>969</v>
      </c>
      <c r="B16" s="2481">
        <v>26726</v>
      </c>
      <c r="C16" s="2481">
        <v>27576</v>
      </c>
      <c r="D16" s="2477" t="s">
        <v>970</v>
      </c>
    </row>
    <row r="17" spans="1:4" ht="33" customHeight="1">
      <c r="A17" s="2475" t="s">
        <v>971</v>
      </c>
      <c r="B17" s="2481">
        <v>29029</v>
      </c>
      <c r="C17" s="2481">
        <v>30621</v>
      </c>
      <c r="D17" s="2477" t="s">
        <v>972</v>
      </c>
    </row>
    <row r="18" spans="1:4" ht="33" customHeight="1">
      <c r="A18" s="2475" t="s">
        <v>973</v>
      </c>
      <c r="B18" s="2481">
        <v>26626</v>
      </c>
      <c r="C18" s="2481">
        <v>27745</v>
      </c>
      <c r="D18" s="2477" t="s">
        <v>974</v>
      </c>
    </row>
    <row r="19" spans="1:4" ht="33" customHeight="1">
      <c r="A19" s="2475" t="s">
        <v>975</v>
      </c>
      <c r="B19" s="2481">
        <v>37197</v>
      </c>
      <c r="C19" s="2481">
        <v>39815</v>
      </c>
      <c r="D19" s="2477" t="s">
        <v>976</v>
      </c>
    </row>
    <row r="20" spans="1:4" ht="40.5" customHeight="1">
      <c r="A20" s="2475" t="s">
        <v>977</v>
      </c>
      <c r="B20" s="2481">
        <v>34502</v>
      </c>
      <c r="C20" s="2481">
        <v>35425</v>
      </c>
      <c r="D20" s="2477" t="s">
        <v>978</v>
      </c>
    </row>
    <row r="21" spans="1:4" ht="30" customHeight="1">
      <c r="A21" s="2475" t="s">
        <v>979</v>
      </c>
      <c r="B21" s="2481">
        <v>33733</v>
      </c>
      <c r="C21" s="2481">
        <v>34414</v>
      </c>
      <c r="D21" s="2477" t="s">
        <v>980</v>
      </c>
    </row>
    <row r="22" spans="1:4" ht="30" customHeight="1">
      <c r="A22" s="2475" t="s">
        <v>981</v>
      </c>
      <c r="B22" s="2481">
        <v>35775</v>
      </c>
      <c r="C22" s="2481">
        <v>38399</v>
      </c>
      <c r="D22" s="2477" t="s">
        <v>982</v>
      </c>
    </row>
    <row r="23" spans="1:4" ht="30" customHeight="1">
      <c r="A23" s="2475" t="s">
        <v>983</v>
      </c>
      <c r="B23" s="2481">
        <v>31128</v>
      </c>
      <c r="C23" s="2481">
        <v>32408</v>
      </c>
      <c r="D23" s="2477" t="s">
        <v>984</v>
      </c>
    </row>
    <row r="24" spans="1:4" ht="30" customHeight="1">
      <c r="A24" s="2475" t="s">
        <v>985</v>
      </c>
      <c r="B24" s="2481">
        <v>32036</v>
      </c>
      <c r="C24" s="2481">
        <v>32509</v>
      </c>
      <c r="D24" s="2477" t="s">
        <v>986</v>
      </c>
    </row>
    <row r="25" spans="1:4" ht="40.5" customHeight="1">
      <c r="A25" s="2475" t="s">
        <v>987</v>
      </c>
      <c r="B25" s="2481">
        <v>32589</v>
      </c>
      <c r="C25" s="2481">
        <v>33729</v>
      </c>
      <c r="D25" s="2477" t="s">
        <v>988</v>
      </c>
    </row>
    <row r="26" spans="1:4" ht="48" customHeight="1">
      <c r="A26" s="2475" t="s">
        <v>989</v>
      </c>
      <c r="B26" s="2481">
        <v>36048</v>
      </c>
      <c r="C26" s="2481">
        <v>38041</v>
      </c>
      <c r="D26" s="2477" t="s">
        <v>990</v>
      </c>
    </row>
    <row r="27" spans="1:4" ht="61.5" hidden="1" customHeight="1">
      <c r="A27" s="2393"/>
      <c r="B27" s="1566"/>
      <c r="C27" s="1566"/>
      <c r="D27" s="2393"/>
    </row>
    <row r="28" spans="1:4" s="2465" customFormat="1" ht="5.0999999999999996" customHeight="1">
      <c r="C28" s="2466"/>
      <c r="D28" s="2467"/>
    </row>
    <row r="29" spans="1:4" ht="5.0999999999999996" customHeight="1"/>
    <row r="30" spans="1:4" ht="5.0999999999999996" customHeight="1"/>
    <row r="31" spans="1:4" s="1150" customFormat="1" ht="30" customHeight="1">
      <c r="B31" s="2379"/>
      <c r="C31" s="2310"/>
      <c r="D31" s="2539" t="s">
        <v>1577</v>
      </c>
    </row>
    <row r="32" spans="1:4" s="1150" customFormat="1" ht="5.0999999999999996" customHeight="1">
      <c r="A32" s="1151" t="s">
        <v>1251</v>
      </c>
      <c r="B32" s="1151"/>
      <c r="C32" s="1154"/>
      <c r="D32" s="1154"/>
    </row>
    <row r="33" spans="1:4" s="1150" customFormat="1" ht="5.0999999999999996" customHeight="1">
      <c r="A33" s="1153"/>
    </row>
    <row r="34" spans="1:4" s="1155" customFormat="1" ht="15" customHeight="1">
      <c r="A34" s="1211" t="s">
        <v>1418</v>
      </c>
    </row>
    <row r="35" spans="1:4" ht="15" customHeight="1">
      <c r="A35" s="1211" t="s">
        <v>1366</v>
      </c>
    </row>
    <row r="36" spans="1:4" ht="15" customHeight="1"/>
    <row r="37" spans="1:4" ht="5.0999999999999996" customHeight="1"/>
    <row r="38" spans="1:4" ht="5.0999999999999996" customHeight="1">
      <c r="A38" s="1001"/>
      <c r="B38" s="1001"/>
      <c r="C38" s="1001"/>
      <c r="D38" s="1001"/>
    </row>
    <row r="39" spans="1:4" ht="36">
      <c r="A39" s="967" t="s">
        <v>958</v>
      </c>
      <c r="B39" s="1512" t="s">
        <v>959</v>
      </c>
      <c r="C39" s="1512" t="s">
        <v>960</v>
      </c>
      <c r="D39" s="1565" t="s">
        <v>961</v>
      </c>
    </row>
    <row r="40" spans="1:4" ht="5.0999999999999996" customHeight="1">
      <c r="A40" s="1002"/>
      <c r="B40" s="1002"/>
      <c r="C40" s="1002"/>
      <c r="D40" s="1002"/>
    </row>
    <row r="41" spans="1:4" ht="5.0999999999999996" customHeight="1">
      <c r="A41" s="1003"/>
      <c r="B41" s="1003"/>
      <c r="C41" s="1003"/>
      <c r="D41" s="1003"/>
    </row>
    <row r="42" spans="1:4" ht="33" customHeight="1">
      <c r="A42" s="2477" t="s">
        <v>991</v>
      </c>
      <c r="B42" s="2481">
        <v>33207</v>
      </c>
      <c r="C42" s="2481">
        <v>34832</v>
      </c>
      <c r="D42" s="2477" t="s">
        <v>992</v>
      </c>
    </row>
    <row r="43" spans="1:4" ht="33" customHeight="1">
      <c r="A43" s="2477" t="s">
        <v>993</v>
      </c>
      <c r="B43" s="2481">
        <v>37033</v>
      </c>
      <c r="C43" s="2481">
        <v>38124</v>
      </c>
      <c r="D43" s="2477" t="s">
        <v>994</v>
      </c>
    </row>
    <row r="44" spans="1:4" ht="33" customHeight="1">
      <c r="A44" s="2477" t="s">
        <v>995</v>
      </c>
      <c r="B44" s="2481">
        <v>39839</v>
      </c>
      <c r="C44" s="2481">
        <v>40367</v>
      </c>
      <c r="D44" s="2477" t="s">
        <v>996</v>
      </c>
    </row>
    <row r="45" spans="1:4" ht="34.5" customHeight="1">
      <c r="A45" s="2477" t="s">
        <v>997</v>
      </c>
      <c r="B45" s="2481">
        <v>40131</v>
      </c>
      <c r="C45" s="2481">
        <v>41145</v>
      </c>
      <c r="D45" s="2477" t="s">
        <v>998</v>
      </c>
    </row>
    <row r="46" spans="1:4" ht="34.5" customHeight="1">
      <c r="A46" s="2477" t="s">
        <v>999</v>
      </c>
      <c r="B46" s="2481">
        <v>28538</v>
      </c>
      <c r="C46" s="2481">
        <v>30591</v>
      </c>
      <c r="D46" s="2477" t="s">
        <v>1000</v>
      </c>
    </row>
    <row r="47" spans="1:4" ht="34.5" customHeight="1">
      <c r="A47" s="2477" t="s">
        <v>1001</v>
      </c>
      <c r="B47" s="2481">
        <v>26662</v>
      </c>
      <c r="C47" s="2481">
        <v>27636</v>
      </c>
      <c r="D47" s="2477" t="s">
        <v>1002</v>
      </c>
    </row>
    <row r="48" spans="1:4" ht="34.5" customHeight="1">
      <c r="A48" s="2477" t="s">
        <v>1003</v>
      </c>
      <c r="B48" s="2481">
        <v>26635</v>
      </c>
      <c r="C48" s="2481">
        <v>28374</v>
      </c>
      <c r="D48" s="2477" t="s">
        <v>1004</v>
      </c>
    </row>
    <row r="49" spans="1:4" ht="34.5" customHeight="1">
      <c r="A49" s="2477" t="s">
        <v>1005</v>
      </c>
      <c r="B49" s="2481">
        <v>25536</v>
      </c>
      <c r="C49" s="2481">
        <v>27520</v>
      </c>
      <c r="D49" s="2477" t="s">
        <v>1006</v>
      </c>
    </row>
    <row r="50" spans="1:4" ht="30" customHeight="1">
      <c r="A50" s="2477" t="s">
        <v>1007</v>
      </c>
      <c r="B50" s="2481">
        <v>25499</v>
      </c>
      <c r="C50" s="2481">
        <v>26230</v>
      </c>
      <c r="D50" s="2477" t="s">
        <v>1008</v>
      </c>
    </row>
    <row r="51" spans="1:4" ht="33" customHeight="1">
      <c r="A51" s="2477" t="s">
        <v>1009</v>
      </c>
      <c r="B51" s="2481">
        <v>18968</v>
      </c>
      <c r="C51" s="2481">
        <v>19087</v>
      </c>
      <c r="D51" s="2477" t="s">
        <v>1010</v>
      </c>
    </row>
    <row r="52" spans="1:4" ht="33" customHeight="1">
      <c r="A52" s="2477" t="s">
        <v>1011</v>
      </c>
      <c r="B52" s="2481">
        <v>30572</v>
      </c>
      <c r="C52" s="2481">
        <v>34368</v>
      </c>
      <c r="D52" s="2477" t="s">
        <v>1012</v>
      </c>
    </row>
    <row r="53" spans="1:4" ht="33" customHeight="1">
      <c r="A53" s="2477" t="s">
        <v>1013</v>
      </c>
      <c r="B53" s="2481">
        <v>37198</v>
      </c>
      <c r="C53" s="2481">
        <v>38167</v>
      </c>
      <c r="D53" s="2477" t="s">
        <v>1014</v>
      </c>
    </row>
    <row r="54" spans="1:4" ht="33" customHeight="1">
      <c r="A54" s="2477" t="s">
        <v>1015</v>
      </c>
      <c r="B54" s="2481">
        <v>30873</v>
      </c>
      <c r="C54" s="2481">
        <v>35449</v>
      </c>
      <c r="D54" s="2477" t="s">
        <v>1016</v>
      </c>
    </row>
    <row r="55" spans="1:4" ht="31.5" customHeight="1">
      <c r="A55" s="1570" t="s">
        <v>1017</v>
      </c>
      <c r="B55" s="2482"/>
      <c r="C55" s="2482"/>
      <c r="D55" s="2480"/>
    </row>
    <row r="56" spans="1:4" ht="34.5" customHeight="1">
      <c r="A56" s="2477" t="s">
        <v>1018</v>
      </c>
      <c r="B56" s="2481">
        <v>30399</v>
      </c>
      <c r="C56" s="2481">
        <v>31501</v>
      </c>
      <c r="D56" s="2477" t="s">
        <v>1019</v>
      </c>
    </row>
    <row r="57" spans="1:4" ht="34.5" customHeight="1">
      <c r="A57" s="2477" t="s">
        <v>1020</v>
      </c>
      <c r="B57" s="2481">
        <v>30399</v>
      </c>
      <c r="C57" s="2477" t="s">
        <v>1021</v>
      </c>
      <c r="D57" s="2477" t="s">
        <v>1022</v>
      </c>
    </row>
    <row r="58" spans="1:4" s="1567" customFormat="1" ht="4.5" customHeight="1">
      <c r="A58" s="1569"/>
      <c r="B58" s="1568"/>
      <c r="C58" s="1569"/>
      <c r="D58" s="1569"/>
    </row>
    <row r="59" spans="1:4" ht="34.5" customHeight="1">
      <c r="A59" s="2393"/>
      <c r="B59" s="1566"/>
      <c r="C59" s="2393"/>
      <c r="D59" s="2393"/>
    </row>
    <row r="60" spans="1:4" s="1150" customFormat="1" ht="33" customHeight="1">
      <c r="B60" s="2379"/>
      <c r="C60" s="2310"/>
      <c r="D60" s="2539" t="s">
        <v>1577</v>
      </c>
    </row>
    <row r="61" spans="1:4" s="1150" customFormat="1" ht="5.25" customHeight="1">
      <c r="A61" s="1151"/>
      <c r="B61" s="1151"/>
      <c r="C61" s="1154"/>
      <c r="D61" s="1154"/>
    </row>
    <row r="62" spans="1:4" ht="5.25" customHeight="1">
      <c r="B62" s="1566"/>
      <c r="C62" s="2320"/>
      <c r="D62" s="2320"/>
    </row>
    <row r="63" spans="1:4" ht="22.5" customHeight="1">
      <c r="A63" s="1211" t="s">
        <v>1418</v>
      </c>
      <c r="B63" s="1566"/>
      <c r="C63" s="2320"/>
      <c r="D63" s="2320"/>
    </row>
    <row r="64" spans="1:4" ht="12.75" customHeight="1">
      <c r="A64" s="1211" t="s">
        <v>1367</v>
      </c>
      <c r="B64" s="1566"/>
      <c r="C64" s="2320"/>
      <c r="D64" s="2320"/>
    </row>
    <row r="65" spans="1:6" ht="14.25" customHeight="1">
      <c r="A65" s="1211"/>
      <c r="B65" s="1566"/>
      <c r="C65" s="2320"/>
      <c r="D65" s="2320"/>
    </row>
    <row r="66" spans="1:6" s="1150" customFormat="1" ht="5.25" customHeight="1">
      <c r="A66" s="1151"/>
      <c r="B66" s="1151"/>
      <c r="C66" s="1154"/>
      <c r="D66" s="1154"/>
    </row>
    <row r="67" spans="1:6" ht="4.5" customHeight="1">
      <c r="A67" s="1211"/>
      <c r="B67" s="1566"/>
      <c r="C67" s="2320"/>
      <c r="D67" s="2320"/>
    </row>
    <row r="68" spans="1:6" ht="36">
      <c r="A68" s="2319" t="s">
        <v>958</v>
      </c>
      <c r="B68" s="1512" t="s">
        <v>959</v>
      </c>
      <c r="C68" s="1512" t="s">
        <v>960</v>
      </c>
      <c r="D68" s="1565" t="s">
        <v>961</v>
      </c>
    </row>
    <row r="69" spans="1:6" s="1150" customFormat="1" ht="5.25" customHeight="1">
      <c r="A69" s="1151"/>
      <c r="B69" s="1151"/>
      <c r="C69" s="1154"/>
      <c r="D69" s="1154"/>
    </row>
    <row r="70" spans="1:6" ht="5.25" customHeight="1">
      <c r="B70" s="1566"/>
      <c r="C70" s="2320"/>
      <c r="D70" s="2320"/>
    </row>
    <row r="71" spans="1:6" ht="47.25" customHeight="1">
      <c r="A71" s="2477" t="s">
        <v>1023</v>
      </c>
      <c r="B71" s="2481">
        <v>32891</v>
      </c>
      <c r="C71" s="2481">
        <v>36641</v>
      </c>
      <c r="D71" s="2477" t="s">
        <v>1024</v>
      </c>
    </row>
    <row r="72" spans="1:6" ht="34.5" customHeight="1">
      <c r="A72" s="2477" t="s">
        <v>1252</v>
      </c>
      <c r="B72" s="2481">
        <v>42350</v>
      </c>
      <c r="C72" s="2481">
        <v>42678</v>
      </c>
      <c r="D72" s="2477" t="s">
        <v>1253</v>
      </c>
    </row>
    <row r="73" spans="1:6" ht="37.5" customHeight="1">
      <c r="A73" s="2477" t="s">
        <v>1261</v>
      </c>
      <c r="B73" s="2481">
        <v>41251</v>
      </c>
      <c r="C73" s="2481" t="s">
        <v>1262</v>
      </c>
      <c r="D73" s="2477" t="s">
        <v>1263</v>
      </c>
    </row>
    <row r="74" spans="1:6" ht="34.5" customHeight="1">
      <c r="A74" s="2477" t="s">
        <v>1264</v>
      </c>
      <c r="B74" s="2481">
        <v>29283</v>
      </c>
      <c r="C74" s="2481">
        <v>31816</v>
      </c>
      <c r="D74" s="2477" t="s">
        <v>1265</v>
      </c>
    </row>
    <row r="75" spans="1:6" ht="34.5" customHeight="1">
      <c r="A75" s="2477" t="s">
        <v>1266</v>
      </c>
      <c r="B75" s="2481">
        <v>38541</v>
      </c>
      <c r="C75" s="2481">
        <v>42498</v>
      </c>
      <c r="D75" s="2477" t="s">
        <v>1267</v>
      </c>
    </row>
    <row r="76" spans="1:6" ht="34.5" customHeight="1">
      <c r="A76" s="2477" t="s">
        <v>1268</v>
      </c>
      <c r="B76" s="2481">
        <v>31681</v>
      </c>
      <c r="C76" s="2481">
        <v>31712</v>
      </c>
      <c r="D76" s="2477" t="s">
        <v>1269</v>
      </c>
    </row>
    <row r="77" spans="1:6" ht="34.5" customHeight="1">
      <c r="A77" s="2477" t="s">
        <v>1270</v>
      </c>
      <c r="B77" s="2481">
        <v>31681</v>
      </c>
      <c r="C77" s="2481">
        <v>31834</v>
      </c>
      <c r="D77" s="2477" t="s">
        <v>1269</v>
      </c>
    </row>
    <row r="78" spans="1:6" ht="34.5" customHeight="1">
      <c r="A78" s="2477" t="s">
        <v>1271</v>
      </c>
      <c r="B78" s="2481">
        <v>34597</v>
      </c>
      <c r="C78" s="2481">
        <v>35362</v>
      </c>
      <c r="D78" s="2477" t="s">
        <v>1278</v>
      </c>
      <c r="F78" s="1000" t="s">
        <v>164</v>
      </c>
    </row>
    <row r="79" spans="1:6" ht="34.5" customHeight="1">
      <c r="A79" s="2477" t="s">
        <v>1272</v>
      </c>
      <c r="B79" s="2481">
        <v>35702</v>
      </c>
      <c r="C79" s="2481">
        <v>37060</v>
      </c>
      <c r="D79" s="2477" t="s">
        <v>1273</v>
      </c>
    </row>
    <row r="80" spans="1:6" ht="34.5" customHeight="1">
      <c r="A80" s="2477" t="s">
        <v>1274</v>
      </c>
      <c r="B80" s="2481">
        <v>43241</v>
      </c>
      <c r="C80" s="2481">
        <v>28441</v>
      </c>
      <c r="D80" s="2477" t="s">
        <v>1275</v>
      </c>
    </row>
    <row r="81" spans="1:6" ht="34.5" customHeight="1">
      <c r="A81" s="2477" t="s">
        <v>1276</v>
      </c>
      <c r="B81" s="2481">
        <v>33982</v>
      </c>
      <c r="C81" s="2481"/>
      <c r="D81" s="2477" t="s">
        <v>1277</v>
      </c>
      <c r="F81" s="2001"/>
    </row>
    <row r="82" spans="1:6" ht="34.5" customHeight="1">
      <c r="A82" s="2477" t="s">
        <v>1279</v>
      </c>
      <c r="B82" s="2481">
        <v>26399</v>
      </c>
      <c r="C82" s="2481">
        <v>27479</v>
      </c>
      <c r="D82" s="2477" t="s">
        <v>1280</v>
      </c>
    </row>
    <row r="83" spans="1:6" ht="5.0999999999999996" customHeight="1">
      <c r="A83" s="1567"/>
      <c r="B83" s="1567"/>
      <c r="C83" s="1567"/>
      <c r="D83" s="1567"/>
    </row>
    <row r="84" spans="1:6" ht="5.0999999999999996" customHeight="1"/>
    <row r="85" spans="1:6" ht="18" customHeight="1">
      <c r="A85" s="548" t="s">
        <v>1153</v>
      </c>
    </row>
  </sheetData>
  <printOptions horizontalCentered="1"/>
  <pageMargins left="0.59055118110236227" right="0.59055118110236227" top="0.59055118110236227" bottom="0.59055118110236227" header="0.59055118110236227" footer="0.59055118110236227"/>
  <pageSetup firstPageNumber="49" orientation="portrait" r:id="rId1"/>
  <rowBreaks count="1" manualBreakCount="1">
    <brk id="28" max="3" man="1"/>
  </rowBreaks>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0"/>
  <dimension ref="A1:P57"/>
  <sheetViews>
    <sheetView showGridLines="0" topLeftCell="A11" zoomScale="50" zoomScaleNormal="50" workbookViewId="0">
      <selection activeCell="D27" sqref="D27"/>
    </sheetView>
  </sheetViews>
  <sheetFormatPr baseColWidth="10" defaultColWidth="9.42578125" defaultRowHeight="15.75"/>
  <cols>
    <col min="1" max="1" width="20.42578125" style="18" customWidth="1"/>
    <col min="2" max="2" width="9.42578125" style="18" customWidth="1"/>
    <col min="3" max="3" width="5" style="18" customWidth="1"/>
    <col min="4" max="4" width="9.42578125" style="18"/>
    <col min="5" max="5" width="3.5703125" style="18" customWidth="1"/>
    <col min="6" max="6" width="9.42578125" style="18"/>
    <col min="7" max="7" width="3.5703125" style="18" customWidth="1"/>
    <col min="8" max="8" width="8.42578125" style="18" customWidth="1"/>
    <col min="9" max="9" width="3.5703125" style="18" customWidth="1"/>
    <col min="10" max="10" width="8.42578125" style="18" customWidth="1"/>
    <col min="11" max="11" width="3.5703125" style="18" customWidth="1"/>
    <col min="12" max="12" width="8.42578125" style="18" customWidth="1"/>
    <col min="13" max="13" width="3.5703125" style="18" customWidth="1"/>
    <col min="14" max="14" width="9.42578125" style="18"/>
    <col min="15" max="15" width="3.5703125" style="5" customWidth="1"/>
    <col min="16" max="16384" width="9.42578125" style="5"/>
  </cols>
  <sheetData>
    <row r="1" spans="1:16" s="3" customFormat="1" ht="13.5" customHeight="1">
      <c r="A1" s="1" t="s">
        <v>355</v>
      </c>
      <c r="B1" s="2"/>
      <c r="C1" s="2"/>
      <c r="D1" s="2"/>
      <c r="E1" s="2"/>
      <c r="F1" s="2"/>
      <c r="G1" s="2"/>
      <c r="H1" s="2"/>
      <c r="I1" s="2"/>
      <c r="J1" s="2"/>
      <c r="K1" s="2"/>
      <c r="L1" s="2"/>
      <c r="M1" s="2"/>
      <c r="N1" s="2"/>
    </row>
    <row r="2" spans="1:16" s="3" customFormat="1" ht="12" customHeight="1">
      <c r="A2" s="1"/>
      <c r="B2" s="2"/>
      <c r="C2" s="2"/>
      <c r="D2" s="2"/>
      <c r="E2" s="2"/>
      <c r="F2" s="2"/>
      <c r="G2" s="2"/>
      <c r="H2" s="2"/>
      <c r="I2" s="2"/>
      <c r="J2" s="2"/>
      <c r="K2" s="2"/>
      <c r="L2" s="2"/>
      <c r="M2" s="2"/>
      <c r="N2" s="2"/>
    </row>
    <row r="3" spans="1:16" s="25" customFormat="1" ht="11.25" customHeight="1" thickBot="1">
      <c r="A3" s="7"/>
      <c r="B3" s="7"/>
      <c r="C3" s="7"/>
      <c r="D3" s="7"/>
      <c r="E3" s="7"/>
      <c r="F3" s="7"/>
      <c r="G3" s="7"/>
      <c r="H3" s="7"/>
      <c r="I3" s="7"/>
      <c r="J3" s="7"/>
      <c r="K3" s="7"/>
      <c r="L3" s="7"/>
      <c r="M3" s="24"/>
      <c r="N3" s="21"/>
      <c r="O3" s="21"/>
    </row>
    <row r="4" spans="1:16" s="25" customFormat="1" ht="12" customHeight="1">
      <c r="A4" s="11"/>
      <c r="B4" s="11"/>
      <c r="C4" s="11"/>
      <c r="D4" s="11"/>
      <c r="E4" s="11"/>
      <c r="F4" s="11"/>
      <c r="G4" s="11"/>
      <c r="H4" s="11"/>
      <c r="I4" s="11"/>
      <c r="J4" s="11"/>
      <c r="K4" s="11"/>
      <c r="L4" s="11"/>
      <c r="M4" s="11"/>
      <c r="N4" s="11"/>
    </row>
    <row r="5" spans="1:16" ht="14.1" customHeight="1">
      <c r="A5" s="12"/>
      <c r="B5" s="12"/>
      <c r="C5" s="12"/>
      <c r="D5" s="5"/>
      <c r="E5" s="12"/>
      <c r="F5" s="12"/>
      <c r="G5" s="12"/>
      <c r="H5" s="4"/>
      <c r="I5" s="12"/>
      <c r="J5" s="10" t="s">
        <v>359</v>
      </c>
      <c r="K5" s="13"/>
      <c r="L5" s="5"/>
      <c r="M5" s="12"/>
      <c r="N5" s="31" t="s">
        <v>357</v>
      </c>
      <c r="P5" s="4"/>
    </row>
    <row r="6" spans="1:16" ht="14.1" customHeight="1">
      <c r="A6" s="12" t="s">
        <v>362</v>
      </c>
      <c r="B6" s="13" t="s">
        <v>356</v>
      </c>
      <c r="C6" s="13"/>
      <c r="D6" s="13"/>
      <c r="E6" s="13"/>
      <c r="F6" s="13"/>
      <c r="G6" s="13"/>
      <c r="H6" s="13"/>
      <c r="I6" s="13"/>
      <c r="J6" s="10" t="s">
        <v>360</v>
      </c>
      <c r="K6" s="13"/>
      <c r="L6" s="5"/>
      <c r="M6" s="12"/>
      <c r="N6" s="31" t="s">
        <v>358</v>
      </c>
      <c r="P6" s="4"/>
    </row>
    <row r="7" spans="1:16" ht="14.1" customHeight="1">
      <c r="A7" s="14"/>
      <c r="B7" s="5"/>
      <c r="C7" s="26"/>
      <c r="D7" s="13"/>
      <c r="E7" s="26"/>
      <c r="F7" s="10"/>
      <c r="G7" s="26"/>
      <c r="H7" s="13"/>
      <c r="I7" s="26"/>
      <c r="J7" s="13" t="s">
        <v>361</v>
      </c>
      <c r="K7" s="13"/>
      <c r="L7" s="5"/>
      <c r="M7" s="26"/>
      <c r="N7" s="13" t="s">
        <v>361</v>
      </c>
      <c r="P7" s="13"/>
    </row>
    <row r="8" spans="1:16" ht="12" customHeight="1" thickBot="1">
      <c r="A8" s="6"/>
      <c r="B8" s="7"/>
      <c r="C8" s="7"/>
      <c r="D8" s="7"/>
      <c r="E8" s="7"/>
      <c r="F8" s="7"/>
      <c r="G8" s="7"/>
      <c r="H8" s="7"/>
      <c r="I8" s="7"/>
      <c r="J8" s="8"/>
      <c r="K8" s="8"/>
      <c r="L8" s="7"/>
      <c r="M8" s="7"/>
      <c r="N8" s="7"/>
      <c r="O8" s="7"/>
    </row>
    <row r="9" spans="1:16" ht="12" customHeight="1">
      <c r="A9" s="27"/>
      <c r="B9" s="11"/>
      <c r="C9" s="11"/>
      <c r="D9" s="11"/>
      <c r="E9" s="11"/>
      <c r="F9" s="11"/>
      <c r="G9" s="11"/>
      <c r="H9" s="11"/>
      <c r="I9" s="11"/>
      <c r="J9" s="28"/>
      <c r="K9" s="28"/>
      <c r="L9" s="11"/>
      <c r="M9" s="11"/>
      <c r="N9" s="11"/>
      <c r="O9" s="9"/>
      <c r="P9" s="11"/>
    </row>
    <row r="10" spans="1:16" ht="30" customHeight="1">
      <c r="A10" s="16" t="s">
        <v>363</v>
      </c>
      <c r="B10" s="32" t="s">
        <v>366</v>
      </c>
      <c r="C10" s="23"/>
      <c r="D10" s="5"/>
      <c r="E10" s="23"/>
      <c r="F10" s="22"/>
      <c r="G10" s="29"/>
      <c r="H10" s="29"/>
      <c r="I10" s="29"/>
      <c r="J10" s="29" t="s">
        <v>367</v>
      </c>
      <c r="K10" s="29"/>
      <c r="L10" s="29"/>
      <c r="M10" s="29"/>
      <c r="N10" s="33" t="s">
        <v>372</v>
      </c>
      <c r="P10" s="17"/>
    </row>
    <row r="11" spans="1:16" ht="30" customHeight="1">
      <c r="A11" s="15" t="s">
        <v>364</v>
      </c>
      <c r="B11" s="22" t="s">
        <v>368</v>
      </c>
      <c r="C11" s="23"/>
      <c r="D11" s="22"/>
      <c r="E11" s="23"/>
      <c r="F11" s="22"/>
      <c r="G11" s="23"/>
      <c r="H11" s="29"/>
      <c r="I11" s="23"/>
      <c r="J11" s="22" t="s">
        <v>367</v>
      </c>
      <c r="K11" s="22"/>
      <c r="L11" s="29"/>
      <c r="M11" s="23"/>
      <c r="N11" s="34" t="s">
        <v>369</v>
      </c>
      <c r="P11" s="17"/>
    </row>
    <row r="12" spans="1:16" ht="30" customHeight="1">
      <c r="A12" s="15"/>
      <c r="B12" s="22" t="s">
        <v>370</v>
      </c>
      <c r="C12" s="23"/>
      <c r="D12" s="22"/>
      <c r="E12" s="23"/>
      <c r="F12" s="22"/>
      <c r="G12" s="23"/>
      <c r="H12" s="29"/>
      <c r="I12" s="23"/>
      <c r="J12" s="22" t="s">
        <v>371</v>
      </c>
      <c r="K12" s="22"/>
      <c r="L12" s="29"/>
      <c r="M12" s="23"/>
      <c r="N12" s="34" t="s">
        <v>373</v>
      </c>
      <c r="P12" s="17"/>
    </row>
    <row r="13" spans="1:16" ht="30" customHeight="1">
      <c r="A13" s="15" t="s">
        <v>365</v>
      </c>
      <c r="B13" s="22"/>
      <c r="C13" s="23"/>
      <c r="D13" s="22"/>
      <c r="E13" s="23"/>
      <c r="F13" s="22"/>
      <c r="G13" s="23"/>
      <c r="H13" s="29"/>
      <c r="I13" s="23"/>
      <c r="J13" s="22"/>
      <c r="K13" s="22"/>
      <c r="L13" s="29"/>
      <c r="M13" s="23"/>
      <c r="N13" s="34"/>
      <c r="P13" s="17"/>
    </row>
    <row r="14" spans="1:16" ht="30" customHeight="1">
      <c r="A14" s="15" t="s">
        <v>354</v>
      </c>
      <c r="B14" s="22"/>
      <c r="C14" s="23"/>
      <c r="D14" s="22"/>
      <c r="E14" s="23"/>
      <c r="F14" s="22"/>
      <c r="G14" s="23"/>
      <c r="H14" s="30"/>
      <c r="I14" s="23"/>
      <c r="J14" s="30"/>
      <c r="K14" s="30"/>
      <c r="L14" s="30"/>
      <c r="M14" s="23"/>
      <c r="N14" s="34"/>
      <c r="P14" s="20"/>
    </row>
    <row r="15" spans="1:16" ht="12" customHeight="1" thickBot="1">
      <c r="A15" s="35"/>
      <c r="B15" s="35"/>
      <c r="C15" s="35"/>
      <c r="D15" s="35"/>
      <c r="E15" s="35"/>
      <c r="F15" s="35"/>
      <c r="G15" s="35"/>
      <c r="H15" s="35"/>
      <c r="I15" s="35"/>
      <c r="J15" s="35"/>
      <c r="K15" s="35"/>
      <c r="L15" s="35"/>
      <c r="M15" s="35"/>
      <c r="N15" s="35"/>
      <c r="O15" s="35"/>
      <c r="P15" s="17"/>
    </row>
    <row r="16" spans="1:16" ht="12" customHeight="1">
      <c r="A16" s="15"/>
      <c r="B16" s="22"/>
      <c r="C16" s="23"/>
      <c r="D16" s="22"/>
      <c r="E16" s="23"/>
      <c r="F16" s="22"/>
      <c r="G16" s="23"/>
      <c r="H16" s="29"/>
      <c r="I16" s="23"/>
      <c r="J16" s="22"/>
      <c r="K16" s="22"/>
      <c r="L16" s="29"/>
      <c r="M16" s="23"/>
      <c r="N16" s="34"/>
      <c r="P16" s="17"/>
    </row>
    <row r="17" spans="1:16" ht="12" customHeight="1">
      <c r="A17" s="15"/>
      <c r="B17" s="22"/>
      <c r="C17" s="23"/>
      <c r="D17" s="22"/>
      <c r="E17" s="23"/>
      <c r="F17" s="22"/>
      <c r="G17" s="23"/>
      <c r="H17" s="29"/>
      <c r="I17" s="23"/>
      <c r="J17" s="22"/>
      <c r="K17" s="22"/>
      <c r="L17" s="29"/>
      <c r="M17" s="23"/>
      <c r="N17" s="34"/>
      <c r="P17" s="17"/>
    </row>
    <row r="18" spans="1:16" s="3" customFormat="1" ht="13.5" customHeight="1">
      <c r="A18" s="1" t="s">
        <v>374</v>
      </c>
      <c r="B18" s="2"/>
      <c r="C18" s="2"/>
      <c r="D18" s="2"/>
      <c r="E18" s="2"/>
      <c r="F18" s="2"/>
      <c r="G18" s="2"/>
      <c r="H18" s="2"/>
      <c r="I18" s="2"/>
      <c r="J18" s="2"/>
      <c r="K18" s="2"/>
      <c r="L18" s="2"/>
      <c r="M18" s="2"/>
      <c r="N18" s="2"/>
    </row>
    <row r="19" spans="1:16" s="3" customFormat="1" ht="12" customHeight="1">
      <c r="A19" s="1"/>
      <c r="B19" s="2"/>
      <c r="C19" s="2"/>
      <c r="D19" s="2"/>
      <c r="E19" s="2"/>
      <c r="F19" s="2"/>
      <c r="G19" s="2"/>
      <c r="H19" s="2"/>
      <c r="I19" s="2"/>
      <c r="J19" s="2"/>
      <c r="K19" s="2"/>
      <c r="L19" s="2"/>
      <c r="M19" s="2"/>
      <c r="N19" s="2"/>
    </row>
    <row r="20" spans="1:16" s="25" customFormat="1" ht="11.25" customHeight="1" thickBot="1">
      <c r="A20" s="7"/>
      <c r="B20" s="7"/>
      <c r="C20" s="7"/>
      <c r="D20" s="7"/>
      <c r="E20" s="7"/>
      <c r="F20" s="7"/>
      <c r="G20" s="7"/>
      <c r="H20" s="7"/>
      <c r="I20" s="7"/>
      <c r="J20" s="7"/>
      <c r="K20" s="7"/>
      <c r="L20" s="7"/>
      <c r="M20" s="24"/>
      <c r="N20" s="21"/>
      <c r="O20" s="21"/>
    </row>
    <row r="21" spans="1:16" s="25" customFormat="1" ht="12" customHeight="1">
      <c r="A21" s="11"/>
      <c r="B21" s="11"/>
      <c r="C21" s="11"/>
      <c r="D21" s="11"/>
      <c r="E21" s="11"/>
      <c r="F21" s="11"/>
      <c r="G21" s="11"/>
      <c r="H21" s="11"/>
      <c r="I21" s="11"/>
      <c r="J21" s="11"/>
      <c r="K21" s="11"/>
      <c r="L21" s="11"/>
      <c r="M21" s="11"/>
      <c r="N21" s="11"/>
    </row>
    <row r="22" spans="1:16" ht="14.1" customHeight="1">
      <c r="A22" s="12"/>
      <c r="B22" s="12"/>
      <c r="C22" s="12"/>
      <c r="D22" s="5"/>
      <c r="E22" s="12"/>
      <c r="F22" s="12"/>
      <c r="G22" s="12"/>
      <c r="H22" s="4"/>
      <c r="I22" s="12"/>
      <c r="J22" s="10"/>
      <c r="K22" s="13"/>
      <c r="L22" s="5"/>
      <c r="M22" s="12"/>
      <c r="N22" s="31"/>
      <c r="P22" s="4"/>
    </row>
    <row r="23" spans="1:16" ht="14.1" customHeight="1">
      <c r="A23" s="12" t="s">
        <v>375</v>
      </c>
      <c r="B23" s="13"/>
      <c r="C23" s="13"/>
      <c r="D23" s="13" t="s">
        <v>376</v>
      </c>
      <c r="E23" s="13"/>
      <c r="F23" s="13"/>
      <c r="G23" s="13"/>
      <c r="H23" s="13" t="s">
        <v>377</v>
      </c>
      <c r="I23" s="13"/>
      <c r="J23" s="10"/>
      <c r="K23" s="13"/>
      <c r="L23" s="5"/>
      <c r="M23" s="12"/>
      <c r="N23" s="31"/>
      <c r="P23" s="4"/>
    </row>
    <row r="24" spans="1:16" ht="14.1" customHeight="1">
      <c r="A24" s="14"/>
      <c r="B24" s="5"/>
      <c r="C24" s="26"/>
      <c r="D24" s="13"/>
      <c r="E24" s="26"/>
      <c r="F24" s="10"/>
      <c r="G24" s="26"/>
      <c r="H24" s="13"/>
      <c r="I24" s="26"/>
      <c r="J24" s="13"/>
      <c r="K24" s="13"/>
      <c r="L24" s="5"/>
      <c r="M24" s="26"/>
      <c r="N24" s="13"/>
      <c r="P24" s="13"/>
    </row>
    <row r="25" spans="1:16" ht="12" customHeight="1" thickBot="1">
      <c r="A25" s="6"/>
      <c r="B25" s="7"/>
      <c r="C25" s="7"/>
      <c r="D25" s="7"/>
      <c r="E25" s="7"/>
      <c r="F25" s="7"/>
      <c r="G25" s="7"/>
      <c r="H25" s="7"/>
      <c r="I25" s="7"/>
      <c r="J25" s="8"/>
      <c r="K25" s="8"/>
      <c r="L25" s="7"/>
      <c r="M25" s="7"/>
      <c r="N25" s="7"/>
      <c r="O25" s="7"/>
    </row>
    <row r="26" spans="1:16" ht="12" customHeight="1">
      <c r="A26" s="27"/>
      <c r="B26" s="11"/>
      <c r="C26" s="11"/>
      <c r="D26" s="11"/>
      <c r="E26" s="11"/>
      <c r="F26" s="11"/>
      <c r="G26" s="11"/>
      <c r="H26" s="11"/>
      <c r="I26" s="11"/>
      <c r="J26" s="28"/>
      <c r="K26" s="28"/>
      <c r="L26" s="11"/>
      <c r="M26" s="11"/>
      <c r="N26" s="11"/>
      <c r="O26" s="9"/>
      <c r="P26" s="11"/>
    </row>
    <row r="27" spans="1:16" ht="30" customHeight="1">
      <c r="A27" s="16" t="s">
        <v>378</v>
      </c>
      <c r="B27" s="32"/>
      <c r="C27" s="23"/>
      <c r="D27" s="40">
        <v>2.2200000000000002</v>
      </c>
      <c r="E27" s="23"/>
      <c r="F27" s="22" t="s">
        <v>387</v>
      </c>
      <c r="G27" s="29"/>
      <c r="H27" s="29"/>
      <c r="I27" s="29"/>
      <c r="J27" s="29"/>
      <c r="K27" s="29"/>
      <c r="L27" s="29"/>
      <c r="M27" s="29"/>
      <c r="N27" s="33"/>
      <c r="P27" s="17"/>
    </row>
    <row r="28" spans="1:16" ht="30" customHeight="1">
      <c r="A28" s="15" t="s">
        <v>379</v>
      </c>
      <c r="B28" s="22"/>
      <c r="C28" s="23"/>
      <c r="D28" s="39">
        <v>1</v>
      </c>
      <c r="E28" s="23"/>
      <c r="F28" s="22" t="s">
        <v>386</v>
      </c>
      <c r="G28" s="23"/>
      <c r="H28" s="29"/>
      <c r="I28" s="23"/>
      <c r="J28" s="22"/>
      <c r="K28" s="22"/>
      <c r="L28" s="29"/>
      <c r="M28" s="23"/>
      <c r="N28" s="34"/>
      <c r="P28" s="17"/>
    </row>
    <row r="29" spans="1:16" ht="30" customHeight="1">
      <c r="A29" s="15" t="s">
        <v>391</v>
      </c>
      <c r="B29" s="22"/>
      <c r="C29" s="23"/>
      <c r="D29" s="39">
        <v>2.52</v>
      </c>
      <c r="E29" s="23"/>
      <c r="F29" s="22" t="s">
        <v>386</v>
      </c>
      <c r="G29" s="23"/>
      <c r="H29" s="29"/>
      <c r="I29" s="23"/>
      <c r="J29" s="22"/>
      <c r="K29" s="22"/>
      <c r="L29" s="29"/>
      <c r="M29" s="23"/>
      <c r="N29" s="34"/>
      <c r="P29" s="17"/>
    </row>
    <row r="30" spans="1:16" ht="30" customHeight="1">
      <c r="A30" s="15" t="s">
        <v>380</v>
      </c>
      <c r="B30" s="22"/>
      <c r="C30" s="23"/>
      <c r="D30" s="39">
        <v>0.45</v>
      </c>
      <c r="E30" s="23"/>
      <c r="F30" s="22" t="s">
        <v>388</v>
      </c>
      <c r="G30" s="23"/>
      <c r="H30" s="29"/>
      <c r="I30" s="23"/>
      <c r="J30" s="22"/>
      <c r="K30" s="22"/>
      <c r="L30" s="29"/>
      <c r="M30" s="23"/>
      <c r="N30" s="34"/>
      <c r="P30" s="17"/>
    </row>
    <row r="31" spans="1:16" ht="30" customHeight="1">
      <c r="A31" s="15" t="s">
        <v>381</v>
      </c>
      <c r="B31" s="22"/>
      <c r="C31" s="23"/>
      <c r="D31" s="39">
        <v>1.05</v>
      </c>
      <c r="E31" s="23"/>
      <c r="F31" s="22" t="s">
        <v>389</v>
      </c>
      <c r="G31" s="23"/>
      <c r="H31" s="30"/>
      <c r="I31" s="23"/>
      <c r="J31" s="30"/>
      <c r="K31" s="30"/>
      <c r="L31" s="30"/>
      <c r="M31" s="23"/>
      <c r="N31" s="34"/>
      <c r="P31" s="20"/>
    </row>
    <row r="32" spans="1:16" ht="30" customHeight="1">
      <c r="A32" s="36" t="s">
        <v>382</v>
      </c>
      <c r="B32" s="36"/>
      <c r="C32" s="36"/>
      <c r="D32" s="39">
        <v>0.32</v>
      </c>
      <c r="E32" s="36"/>
      <c r="F32" s="22" t="s">
        <v>386</v>
      </c>
      <c r="G32" s="36"/>
      <c r="H32" s="36"/>
      <c r="I32" s="36"/>
      <c r="J32" s="36"/>
      <c r="K32" s="36"/>
      <c r="L32" s="36"/>
      <c r="M32" s="36"/>
      <c r="N32" s="36"/>
      <c r="O32" s="36"/>
      <c r="P32" s="17"/>
    </row>
    <row r="33" spans="1:15" ht="30" customHeight="1">
      <c r="A33" s="37" t="s">
        <v>383</v>
      </c>
      <c r="D33" s="39">
        <v>0.05</v>
      </c>
      <c r="F33" s="22" t="s">
        <v>390</v>
      </c>
    </row>
    <row r="34" spans="1:15" ht="30" customHeight="1">
      <c r="A34" s="37" t="s">
        <v>384</v>
      </c>
      <c r="D34" s="39">
        <v>0.44</v>
      </c>
      <c r="F34" s="22" t="s">
        <v>386</v>
      </c>
    </row>
    <row r="35" spans="1:15" ht="30" customHeight="1">
      <c r="A35" s="37" t="s">
        <v>385</v>
      </c>
      <c r="D35" s="39">
        <v>0.26</v>
      </c>
      <c r="F35" s="22" t="s">
        <v>386</v>
      </c>
    </row>
    <row r="36" spans="1:15" ht="12" customHeight="1" thickBot="1">
      <c r="A36" s="38"/>
      <c r="B36" s="38"/>
      <c r="C36" s="38"/>
      <c r="D36" s="38"/>
      <c r="E36" s="38"/>
      <c r="F36" s="38"/>
      <c r="G36" s="38"/>
      <c r="H36" s="38"/>
      <c r="I36" s="38"/>
      <c r="J36" s="38"/>
      <c r="K36" s="38"/>
      <c r="L36" s="38"/>
      <c r="M36" s="38"/>
      <c r="N36" s="38"/>
      <c r="O36" s="38"/>
    </row>
    <row r="37" spans="1:15" ht="30" customHeight="1">
      <c r="A37" s="37"/>
    </row>
    <row r="38" spans="1:15" ht="30" customHeight="1"/>
    <row r="39" spans="1:15" ht="12" customHeight="1"/>
    <row r="40" spans="1:15" ht="12" customHeight="1"/>
    <row r="41" spans="1:15" ht="12" customHeight="1"/>
    <row r="42" spans="1:15" ht="12" customHeight="1"/>
    <row r="43" spans="1:15" ht="12" customHeight="1"/>
    <row r="44" spans="1:15" ht="12" customHeight="1"/>
    <row r="45" spans="1:15" ht="12" customHeight="1"/>
    <row r="46" spans="1:15" ht="12" customHeight="1"/>
    <row r="47" spans="1:15" ht="12" customHeight="1"/>
    <row r="56" spans="1:1">
      <c r="A56" s="19" t="s">
        <v>346</v>
      </c>
    </row>
    <row r="57" spans="1:1">
      <c r="A57" s="19" t="s">
        <v>347</v>
      </c>
    </row>
  </sheetData>
  <phoneticPr fontId="23" type="noConversion"/>
  <pageMargins left="0.78740157480314965" right="0.75" top="0.78740157480314965" bottom="1" header="0" footer="0"/>
  <pageSetup scale="80" orientation="portrait" horizontalDpi="120" verticalDpi="144"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T51"/>
  <sheetViews>
    <sheetView showGridLines="0" view="pageBreakPreview" zoomScaleNormal="100" zoomScaleSheetLayoutView="100" workbookViewId="0">
      <selection activeCell="G33" sqref="G33"/>
    </sheetView>
  </sheetViews>
  <sheetFormatPr baseColWidth="10" defaultColWidth="9.42578125" defaultRowHeight="15" customHeight="1"/>
  <cols>
    <col min="1" max="1" width="23.140625" style="127" customWidth="1"/>
    <col min="2" max="6" width="13.7109375" style="127" customWidth="1"/>
    <col min="7" max="7" width="25.85546875" style="127" customWidth="1"/>
    <col min="8" max="11" width="7.140625" style="127" customWidth="1"/>
    <col min="12" max="16384" width="9.42578125" style="127"/>
  </cols>
  <sheetData>
    <row r="1" spans="1:8" s="1141" customFormat="1" ht="30" customHeight="1">
      <c r="A1" s="1140"/>
      <c r="B1" s="1140"/>
      <c r="F1" s="2491" t="s">
        <v>1457</v>
      </c>
    </row>
    <row r="2" spans="1:8" s="1141" customFormat="1" ht="5.0999999999999996" customHeight="1">
      <c r="A2" s="1142"/>
      <c r="B2" s="1142"/>
      <c r="C2" s="1142"/>
      <c r="D2" s="1142"/>
      <c r="E2" s="1142"/>
    </row>
    <row r="3" spans="1:8" s="1144" customFormat="1" ht="5.0999999999999996" customHeight="1">
      <c r="F3" s="262"/>
    </row>
    <row r="4" spans="1:8" s="1149" customFormat="1" ht="11.1" customHeight="1">
      <c r="A4" s="2329" t="s">
        <v>653</v>
      </c>
      <c r="B4" s="1185"/>
      <c r="C4" s="1186"/>
      <c r="D4" s="1186"/>
      <c r="E4" s="1186"/>
      <c r="F4" s="1186"/>
      <c r="G4" s="1186"/>
      <c r="H4" s="1127"/>
    </row>
    <row r="5" spans="1:8" ht="11.1" customHeight="1">
      <c r="A5" s="189"/>
      <c r="B5" s="189"/>
      <c r="C5" s="190"/>
      <c r="D5" s="190"/>
      <c r="E5" s="190"/>
      <c r="F5" s="190"/>
      <c r="G5" s="190"/>
      <c r="H5" s="191"/>
    </row>
    <row r="6" spans="1:8" s="323" customFormat="1" ht="11.1" customHeight="1">
      <c r="A6" s="192"/>
      <c r="B6" s="192"/>
      <c r="C6" s="192"/>
      <c r="F6" s="194" t="s">
        <v>640</v>
      </c>
    </row>
    <row r="7" spans="1:8" ht="5.0999999999999996" customHeight="1">
      <c r="A7" s="191"/>
      <c r="B7" s="191"/>
      <c r="C7" s="194"/>
      <c r="D7" s="194"/>
      <c r="E7" s="194"/>
      <c r="F7" s="194"/>
    </row>
    <row r="8" spans="1:8" ht="5.0999999999999996" customHeight="1">
      <c r="A8" s="195"/>
      <c r="B8" s="195"/>
      <c r="C8" s="196"/>
      <c r="D8" s="196"/>
      <c r="E8" s="262"/>
      <c r="F8" s="262"/>
    </row>
    <row r="9" spans="1:8" ht="12" customHeight="1">
      <c r="A9" s="385" t="s">
        <v>1142</v>
      </c>
      <c r="B9" s="197" t="s">
        <v>1043</v>
      </c>
      <c r="C9" s="197" t="s">
        <v>1167</v>
      </c>
      <c r="D9" s="197" t="s">
        <v>1193</v>
      </c>
      <c r="E9" s="271">
        <v>2018</v>
      </c>
      <c r="F9" s="271">
        <v>2019</v>
      </c>
    </row>
    <row r="10" spans="1:8" ht="4.5" customHeight="1">
      <c r="A10" s="191"/>
      <c r="B10" s="194"/>
      <c r="C10" s="194"/>
    </row>
    <row r="11" spans="1:8" s="1729" customFormat="1" ht="4.5" customHeight="1">
      <c r="A11" s="1727"/>
      <c r="B11" s="1728"/>
      <c r="C11" s="1728"/>
      <c r="D11" s="1728"/>
      <c r="E11" s="1728"/>
      <c r="F11" s="1728"/>
      <c r="G11" s="127"/>
    </row>
    <row r="12" spans="1:8" ht="15" customHeight="1">
      <c r="A12" s="1235" t="s">
        <v>429</v>
      </c>
      <c r="B12" s="1601">
        <v>1180.8</v>
      </c>
      <c r="C12" s="1651">
        <v>1251.8</v>
      </c>
      <c r="D12" s="1601">
        <v>1528.9999999999998</v>
      </c>
      <c r="E12" s="1651">
        <v>1471.3</v>
      </c>
      <c r="F12" s="1651">
        <v>1307.5999999999999</v>
      </c>
    </row>
    <row r="13" spans="1:8" ht="15" customHeight="1">
      <c r="A13" s="392" t="s">
        <v>403</v>
      </c>
      <c r="B13" s="1600">
        <v>1233.8068561553955</v>
      </c>
      <c r="C13" s="1652">
        <v>1484.7</v>
      </c>
      <c r="D13" s="1600">
        <v>1554.3</v>
      </c>
      <c r="E13" s="2220">
        <v>1825.5242881774902</v>
      </c>
      <c r="F13" s="2220">
        <v>1207.4649999999999</v>
      </c>
    </row>
    <row r="14" spans="1:8" ht="15" customHeight="1">
      <c r="A14" s="392" t="s">
        <v>773</v>
      </c>
      <c r="B14" s="1600">
        <v>1316.2017478942871</v>
      </c>
      <c r="C14" s="1652">
        <v>1667.8</v>
      </c>
      <c r="D14" s="1600">
        <v>1480.5</v>
      </c>
      <c r="E14" s="2220">
        <v>1620.3333616256714</v>
      </c>
      <c r="F14" s="2220">
        <v>1262.58</v>
      </c>
      <c r="G14" s="1813"/>
    </row>
    <row r="15" spans="1:8" ht="15" customHeight="1">
      <c r="A15" s="392" t="s">
        <v>906</v>
      </c>
      <c r="B15" s="1600">
        <v>1129.2912006378174</v>
      </c>
      <c r="C15" s="1652">
        <v>1315.5</v>
      </c>
      <c r="D15" s="1600">
        <v>1385.1000000000001</v>
      </c>
      <c r="E15" s="2221">
        <v>1272.1914615631104</v>
      </c>
      <c r="F15" s="2221">
        <v>1099.509</v>
      </c>
      <c r="G15" s="1813"/>
    </row>
    <row r="16" spans="1:8" ht="15" customHeight="1">
      <c r="A16" s="392" t="s">
        <v>774</v>
      </c>
      <c r="B16" s="1600">
        <v>1236.9203281402588</v>
      </c>
      <c r="C16" s="1652">
        <v>1346.3</v>
      </c>
      <c r="D16" s="1600">
        <v>1673</v>
      </c>
      <c r="E16" s="2221">
        <v>1467.1179485321045</v>
      </c>
      <c r="F16" s="2221">
        <v>1152.1880000000001</v>
      </c>
      <c r="G16" s="1813"/>
    </row>
    <row r="17" spans="1:11" ht="15" customHeight="1">
      <c r="A17" s="392" t="s">
        <v>431</v>
      </c>
      <c r="B17" s="1600">
        <v>1195.1163649559021</v>
      </c>
      <c r="C17" s="1652">
        <v>1325.7</v>
      </c>
      <c r="D17" s="1600">
        <v>1572.6</v>
      </c>
      <c r="E17" s="2220">
        <v>1782.1829624176025</v>
      </c>
      <c r="F17" s="2220">
        <v>1281.58</v>
      </c>
      <c r="G17" s="1813"/>
    </row>
    <row r="18" spans="1:11" ht="15" customHeight="1">
      <c r="A18" s="392" t="s">
        <v>432</v>
      </c>
      <c r="B18" s="1600">
        <v>1290.8546600341797</v>
      </c>
      <c r="C18" s="1652">
        <v>1073.7</v>
      </c>
      <c r="D18" s="1600">
        <v>1452.4</v>
      </c>
      <c r="E18" s="2221">
        <v>1653.7397651672363</v>
      </c>
      <c r="F18" s="2221">
        <v>1322.9290000000001</v>
      </c>
      <c r="G18" s="1813"/>
    </row>
    <row r="19" spans="1:11" ht="15" customHeight="1">
      <c r="A19" s="392" t="s">
        <v>397</v>
      </c>
      <c r="B19" s="1600">
        <v>1303.2027606964111</v>
      </c>
      <c r="C19" s="1652">
        <v>1225.5999999999999</v>
      </c>
      <c r="D19" s="1600">
        <v>1796.5</v>
      </c>
      <c r="E19" s="2220">
        <v>1862.2713890075684</v>
      </c>
      <c r="F19" s="2220">
        <v>1236.9739999999999</v>
      </c>
      <c r="G19" s="1813"/>
    </row>
    <row r="20" spans="1:11" ht="15" customHeight="1">
      <c r="A20" s="392" t="s">
        <v>433</v>
      </c>
      <c r="B20" s="1600">
        <v>1335.8482837677002</v>
      </c>
      <c r="C20" s="1652">
        <v>1172.9000000000001</v>
      </c>
      <c r="D20" s="1600">
        <v>1934.6999999999998</v>
      </c>
      <c r="E20" s="2220">
        <v>1665.7838191986084</v>
      </c>
      <c r="F20" s="2220">
        <v>1218.8879999999999</v>
      </c>
      <c r="G20" s="1813"/>
    </row>
    <row r="21" spans="1:11" ht="15" customHeight="1">
      <c r="A21" s="392" t="s">
        <v>280</v>
      </c>
      <c r="B21" s="1600">
        <v>1112.2656650543213</v>
      </c>
      <c r="C21" s="1652">
        <v>955.8</v>
      </c>
      <c r="D21" s="1600">
        <v>1466.9</v>
      </c>
      <c r="E21" s="2221">
        <v>1337.8875217437744</v>
      </c>
      <c r="F21" s="2221">
        <v>1278.789</v>
      </c>
      <c r="G21" s="1813"/>
    </row>
    <row r="22" spans="1:11" ht="15" customHeight="1">
      <c r="A22" s="392" t="s">
        <v>439</v>
      </c>
      <c r="B22" s="1600">
        <v>1206.5224475860596</v>
      </c>
      <c r="C22" s="1652">
        <v>1174.5999999999999</v>
      </c>
      <c r="D22" s="1600">
        <v>1501.3999999999999</v>
      </c>
      <c r="E22" s="2220">
        <v>1273.8392729759216</v>
      </c>
      <c r="F22" s="2220">
        <v>1445.78</v>
      </c>
      <c r="G22" s="1813"/>
    </row>
    <row r="23" spans="1:11" ht="15" customHeight="1">
      <c r="A23" s="392" t="s">
        <v>434</v>
      </c>
      <c r="B23" s="1600">
        <v>760.98550033569336</v>
      </c>
      <c r="C23" s="1652">
        <v>946.1</v>
      </c>
      <c r="D23" s="1600">
        <v>1221</v>
      </c>
      <c r="E23" s="2221">
        <v>940.77512431144714</v>
      </c>
      <c r="F23" s="2221">
        <v>1167.175</v>
      </c>
      <c r="G23" s="1813"/>
    </row>
    <row r="24" spans="1:11" ht="15" customHeight="1">
      <c r="A24" s="392" t="s">
        <v>435</v>
      </c>
      <c r="B24" s="1600">
        <v>1044.4643392562866</v>
      </c>
      <c r="C24" s="1652">
        <v>1270.0999999999999</v>
      </c>
      <c r="D24" s="1600">
        <v>1501.6</v>
      </c>
      <c r="E24" s="2220">
        <v>1241.4575958251953</v>
      </c>
      <c r="F24" s="2220">
        <v>1312.3440000000001</v>
      </c>
      <c r="G24" s="1813"/>
    </row>
    <row r="25" spans="1:11" ht="15" customHeight="1">
      <c r="A25" s="392" t="s">
        <v>398</v>
      </c>
      <c r="B25" s="1600">
        <v>1286.4157953262329</v>
      </c>
      <c r="C25" s="1652">
        <v>1187.2</v>
      </c>
      <c r="D25" s="1600">
        <v>1510.5</v>
      </c>
      <c r="E25" s="2220">
        <v>1355.2699451446533</v>
      </c>
      <c r="F25" s="2220">
        <v>1329.068</v>
      </c>
      <c r="G25" s="1813"/>
    </row>
    <row r="26" spans="1:11" ht="15" customHeight="1">
      <c r="A26" s="392" t="s">
        <v>404</v>
      </c>
      <c r="B26" s="1600">
        <v>1043.3801546096802</v>
      </c>
      <c r="C26" s="1652">
        <v>1160.2</v>
      </c>
      <c r="D26" s="1600">
        <v>1405.1</v>
      </c>
      <c r="E26" s="2221">
        <v>1176.5160484313965</v>
      </c>
      <c r="F26" s="2221">
        <v>1383.123</v>
      </c>
      <c r="G26" s="1813"/>
    </row>
    <row r="27" spans="1:11" s="199" customFormat="1" ht="15" customHeight="1">
      <c r="A27" s="392" t="s">
        <v>415</v>
      </c>
      <c r="B27" s="1600">
        <v>1130.6646504402161</v>
      </c>
      <c r="C27" s="1652">
        <v>1661.6</v>
      </c>
      <c r="D27" s="1600">
        <v>1621.6</v>
      </c>
      <c r="E27" s="2221">
        <v>1379.6829376220703</v>
      </c>
      <c r="F27" s="2221">
        <v>1511.0050000000001</v>
      </c>
      <c r="G27" s="1813"/>
    </row>
    <row r="28" spans="1:11" s="200" customFormat="1" ht="15" customHeight="1">
      <c r="A28" s="392" t="s">
        <v>440</v>
      </c>
      <c r="B28" s="1600">
        <v>1404.9000034332275</v>
      </c>
      <c r="C28" s="1652">
        <v>1457.5</v>
      </c>
      <c r="D28" s="1600">
        <v>1174.3000000000002</v>
      </c>
      <c r="E28" s="1600">
        <v>1960.1000289916992</v>
      </c>
      <c r="F28" s="1600">
        <v>1277.2</v>
      </c>
      <c r="G28" s="1814"/>
    </row>
    <row r="29" spans="1:11" s="200" customFormat="1" ht="5.0999999999999996" customHeight="1">
      <c r="A29" s="201"/>
      <c r="B29" s="201"/>
      <c r="C29" s="202"/>
      <c r="D29" s="202"/>
      <c r="E29" s="202"/>
      <c r="F29" s="202"/>
    </row>
    <row r="30" spans="1:11" s="200" customFormat="1" ht="5.0999999999999996" customHeight="1">
      <c r="A30" s="198"/>
      <c r="B30" s="198"/>
      <c r="C30" s="194"/>
      <c r="D30" s="194"/>
      <c r="E30" s="194"/>
      <c r="F30" s="194"/>
      <c r="G30" s="194"/>
      <c r="H30" s="194"/>
      <c r="I30" s="194"/>
      <c r="J30" s="194"/>
      <c r="K30" s="194"/>
    </row>
    <row r="31" spans="1:11" ht="15" customHeight="1">
      <c r="A31" s="191" t="s">
        <v>497</v>
      </c>
      <c r="B31" s="203"/>
    </row>
    <row r="33" spans="1:20" s="1104" customFormat="1" ht="13.5" customHeight="1">
      <c r="A33" s="2808" t="s">
        <v>650</v>
      </c>
      <c r="B33" s="2808"/>
      <c r="C33" s="2808"/>
      <c r="D33" s="2808"/>
      <c r="E33" s="2808"/>
      <c r="F33" s="1745"/>
      <c r="G33" s="1177"/>
      <c r="H33" s="1177"/>
      <c r="I33" s="1177"/>
      <c r="J33" s="1177"/>
      <c r="K33" s="1177"/>
      <c r="L33" s="1177"/>
      <c r="M33" s="1177"/>
    </row>
    <row r="34" spans="1:20" s="134" customFormat="1" ht="18" customHeight="1"/>
    <row r="35" spans="1:20" s="134" customFormat="1" ht="18" customHeight="1">
      <c r="O35" s="204"/>
    </row>
    <row r="36" spans="1:20" s="134" customFormat="1" ht="18" customHeight="1">
      <c r="H36" s="113" t="s">
        <v>641</v>
      </c>
      <c r="I36" s="113" t="s">
        <v>642</v>
      </c>
      <c r="J36" s="113" t="s">
        <v>643</v>
      </c>
      <c r="K36" s="113" t="s">
        <v>644</v>
      </c>
      <c r="L36" s="113" t="s">
        <v>643</v>
      </c>
      <c r="M36" s="113" t="s">
        <v>645</v>
      </c>
      <c r="N36" s="113" t="s">
        <v>645</v>
      </c>
      <c r="O36" s="113" t="s">
        <v>644</v>
      </c>
      <c r="P36" s="113" t="s">
        <v>646</v>
      </c>
      <c r="Q36" s="113" t="s">
        <v>647</v>
      </c>
      <c r="R36" s="113" t="s">
        <v>648</v>
      </c>
      <c r="S36" s="113" t="s">
        <v>649</v>
      </c>
    </row>
    <row r="37" spans="1:20" s="134" customFormat="1" ht="18" customHeight="1">
      <c r="G37" s="205" t="s">
        <v>1552</v>
      </c>
      <c r="H37" s="134">
        <v>30.63</v>
      </c>
      <c r="I37" s="134">
        <v>28.1</v>
      </c>
      <c r="J37" s="134">
        <v>37.6</v>
      </c>
      <c r="K37" s="134">
        <v>43.97</v>
      </c>
      <c r="L37" s="134">
        <v>72.48</v>
      </c>
      <c r="M37" s="134">
        <v>119.79</v>
      </c>
      <c r="N37" s="134">
        <v>175.94</v>
      </c>
      <c r="O37" s="134">
        <v>154.36000000000001</v>
      </c>
      <c r="P37" s="134">
        <v>141.61000000000001</v>
      </c>
      <c r="Q37" s="134">
        <v>101.78</v>
      </c>
      <c r="R37" s="134">
        <v>20.51</v>
      </c>
      <c r="S37" s="134">
        <v>25.45</v>
      </c>
      <c r="T37" s="134">
        <f t="shared" ref="T37:T39" si="0">SUM(H37:S37)</f>
        <v>952.22000000000014</v>
      </c>
    </row>
    <row r="38" spans="1:20" s="134" customFormat="1" ht="18" customHeight="1">
      <c r="G38" s="52" t="s">
        <v>1553</v>
      </c>
      <c r="H38" s="51">
        <v>26.827177407458024</v>
      </c>
      <c r="I38" s="51">
        <v>41.119891124423148</v>
      </c>
      <c r="J38" s="51">
        <v>85.280428940811674</v>
      </c>
      <c r="K38" s="51">
        <v>51.046732782409038</v>
      </c>
      <c r="L38" s="51">
        <v>266.85362288685894</v>
      </c>
      <c r="M38" s="51">
        <v>208.410838269539</v>
      </c>
      <c r="N38" s="51">
        <v>139.75966568953174</v>
      </c>
      <c r="O38" s="51">
        <v>185.08924463156524</v>
      </c>
      <c r="P38" s="51">
        <v>199.1112280314336</v>
      </c>
      <c r="Q38" s="51">
        <v>313.6133219902419</v>
      </c>
      <c r="R38" s="51">
        <v>72.906107204884279</v>
      </c>
      <c r="S38" s="51">
        <v>33.565229439666361</v>
      </c>
      <c r="T38" s="134">
        <f t="shared" si="0"/>
        <v>1623.5834883988227</v>
      </c>
    </row>
    <row r="39" spans="1:20" s="134" customFormat="1" ht="18" customHeight="1">
      <c r="G39" s="205" t="s">
        <v>1551</v>
      </c>
      <c r="H39" s="1601">
        <v>53.698452031585418</v>
      </c>
      <c r="I39" s="1601">
        <v>50.453194443743762</v>
      </c>
      <c r="J39" s="1601">
        <v>64.521736739254649</v>
      </c>
      <c r="K39" s="1601">
        <v>84.231009945613494</v>
      </c>
      <c r="L39" s="1601">
        <v>159.35993962975019</v>
      </c>
      <c r="M39" s="1601">
        <v>127.86634226353175</v>
      </c>
      <c r="N39" s="1601">
        <v>134.03714154096375</v>
      </c>
      <c r="O39" s="1601">
        <v>181.68214489675853</v>
      </c>
      <c r="P39" s="1601">
        <v>175.7500453363281</v>
      </c>
      <c r="Q39" s="1601">
        <v>162.73650884427767</v>
      </c>
      <c r="R39" s="1601">
        <v>53.6518210384178</v>
      </c>
      <c r="S39" s="1601">
        <v>59.625864747147759</v>
      </c>
      <c r="T39" s="134">
        <f t="shared" si="0"/>
        <v>1307.6142014573732</v>
      </c>
    </row>
    <row r="40" spans="1:20" s="134" customFormat="1" ht="18" customHeight="1">
      <c r="G40" s="204" t="s">
        <v>651</v>
      </c>
      <c r="H40" s="1457">
        <v>46.5</v>
      </c>
      <c r="I40" s="1457">
        <v>42.5</v>
      </c>
      <c r="J40" s="1457">
        <v>59</v>
      </c>
      <c r="K40" s="1457">
        <v>72</v>
      </c>
      <c r="L40" s="1457">
        <v>170.6</v>
      </c>
      <c r="M40" s="1457">
        <v>195</v>
      </c>
      <c r="N40" s="1457">
        <v>134.30000000000001</v>
      </c>
      <c r="O40" s="1457">
        <v>161</v>
      </c>
      <c r="P40" s="1457">
        <v>186.4</v>
      </c>
      <c r="Q40" s="1457">
        <v>154</v>
      </c>
      <c r="R40" s="1457">
        <v>74.7</v>
      </c>
      <c r="S40" s="1457">
        <v>39</v>
      </c>
      <c r="T40" s="134">
        <f>SUM(H40:S40)</f>
        <v>1335.0000000000002</v>
      </c>
    </row>
    <row r="41" spans="1:20" s="134" customFormat="1" ht="18" customHeight="1">
      <c r="G41" s="1234"/>
      <c r="H41" s="1234"/>
      <c r="I41" s="1234"/>
      <c r="J41" s="1234"/>
      <c r="K41" s="1234"/>
      <c r="L41" s="1234"/>
      <c r="M41" s="1234"/>
      <c r="N41" s="1234"/>
      <c r="O41" s="1234"/>
      <c r="P41" s="1234"/>
      <c r="Q41" s="1234"/>
      <c r="R41" s="1234"/>
      <c r="S41" s="1234"/>
    </row>
    <row r="42" spans="1:20" s="134" customFormat="1" ht="18" customHeight="1"/>
    <row r="43" spans="1:20" s="134" customFormat="1" ht="18" customHeight="1"/>
    <row r="44" spans="1:20" s="134" customFormat="1" ht="18" customHeight="1"/>
    <row r="45" spans="1:20" s="134" customFormat="1" ht="18" customHeight="1"/>
    <row r="46" spans="1:20" s="134" customFormat="1" ht="18" customHeight="1"/>
    <row r="47" spans="1:20" s="134" customFormat="1" ht="18" customHeight="1"/>
    <row r="48" spans="1:20" s="134" customFormat="1" ht="18" customHeight="1">
      <c r="B48" s="172"/>
    </row>
    <row r="49" spans="1:1" ht="15" customHeight="1">
      <c r="A49" s="134"/>
    </row>
    <row r="50" spans="1:1" ht="15" customHeight="1">
      <c r="A50" s="1255" t="s">
        <v>940</v>
      </c>
    </row>
    <row r="51" spans="1:1" ht="15" customHeight="1">
      <c r="A51" s="271" t="s">
        <v>1334</v>
      </c>
    </row>
  </sheetData>
  <mergeCells count="1">
    <mergeCell ref="A33:E33"/>
  </mergeCells>
  <phoneticPr fontId="117" type="noConversion"/>
  <printOptions horizontalCentered="1"/>
  <pageMargins left="0.59055118110236227" right="0.59055118110236227" top="0.59055118110236227" bottom="0.59055118110236227" header="0.59055118110236227" footer="0.59055118110236227"/>
  <pageSetup firstPageNumber="6" orientation="portrait" r:id="rId1"/>
  <ignoredErrors>
    <ignoredError sqref="B10:E11" numberStoredAsText="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AA58"/>
  <sheetViews>
    <sheetView showGridLines="0" tabSelected="1" view="pageBreakPreview" zoomScaleNormal="100" zoomScaleSheetLayoutView="100" workbookViewId="0">
      <selection activeCell="N19" sqref="N19"/>
    </sheetView>
  </sheetViews>
  <sheetFormatPr baseColWidth="10" defaultColWidth="9.42578125" defaultRowHeight="15" customHeight="1"/>
  <cols>
    <col min="1" max="1" width="28.140625" style="2068" customWidth="1"/>
    <col min="2" max="2" width="5.7109375" style="2107" customWidth="1"/>
    <col min="3" max="3" width="5.7109375" style="2108" customWidth="1"/>
    <col min="4" max="12" width="5.7109375" style="2068" customWidth="1"/>
    <col min="13" max="13" width="9.42578125" style="2068"/>
    <col min="14" max="14" width="13.28515625" style="2068" customWidth="1"/>
    <col min="15" max="15" width="15" style="2068" customWidth="1"/>
    <col min="16" max="16" width="13.85546875" style="2068" customWidth="1"/>
    <col min="17" max="17" width="10.7109375" style="2068" customWidth="1"/>
    <col min="18" max="19" width="9.42578125" style="2115"/>
    <col min="20" max="16384" width="9.42578125" style="2068"/>
  </cols>
  <sheetData>
    <row r="1" spans="1:13" s="2062" customFormat="1" ht="30" customHeight="1">
      <c r="A1" s="2061"/>
      <c r="L1" s="2532" t="s">
        <v>1457</v>
      </c>
    </row>
    <row r="2" spans="1:13" s="2062" customFormat="1" ht="5.0999999999999996" customHeight="1">
      <c r="A2" s="2063"/>
      <c r="B2" s="2063"/>
      <c r="C2" s="2063"/>
      <c r="D2" s="2063"/>
      <c r="E2" s="2063"/>
      <c r="F2" s="2063"/>
      <c r="G2" s="2063"/>
      <c r="H2" s="2063"/>
      <c r="I2" s="2063"/>
      <c r="J2" s="2063"/>
      <c r="K2" s="2063"/>
      <c r="L2" s="2063"/>
    </row>
    <row r="3" spans="1:13" s="2064" customFormat="1" ht="5.0999999999999996" customHeight="1"/>
    <row r="4" spans="1:13" s="2066" customFormat="1" ht="15" customHeight="1">
      <c r="A4" s="2330" t="s">
        <v>654</v>
      </c>
      <c r="B4" s="2065"/>
      <c r="C4" s="2065"/>
      <c r="D4" s="2065"/>
      <c r="E4" s="2065"/>
      <c r="F4" s="2065"/>
      <c r="G4" s="2065"/>
      <c r="H4" s="2065"/>
      <c r="I4" s="2065"/>
      <c r="J4" s="2065"/>
      <c r="K4" s="2065"/>
      <c r="L4" s="2065"/>
    </row>
    <row r="5" spans="1:13" ht="9.9499999999999993" customHeight="1">
      <c r="A5" s="2067"/>
      <c r="B5" s="2067"/>
      <c r="C5" s="2067"/>
      <c r="D5" s="2067"/>
      <c r="E5" s="2067"/>
      <c r="F5" s="2067"/>
      <c r="G5" s="2067"/>
      <c r="H5" s="2067"/>
      <c r="I5" s="2067"/>
      <c r="J5" s="2067"/>
      <c r="K5" s="2067"/>
      <c r="L5" s="2067"/>
    </row>
    <row r="6" spans="1:13" s="1240" customFormat="1" ht="15" customHeight="1">
      <c r="L6" s="1458" t="s">
        <v>483</v>
      </c>
    </row>
    <row r="7" spans="1:13" s="1240" customFormat="1" ht="5.0999999999999996" customHeight="1">
      <c r="A7" s="2069"/>
      <c r="B7" s="2069"/>
      <c r="C7" s="2069"/>
      <c r="D7" s="2069"/>
      <c r="E7" s="2069"/>
      <c r="F7" s="2069"/>
      <c r="G7" s="2069"/>
      <c r="H7" s="2069"/>
      <c r="I7" s="2069"/>
      <c r="J7" s="2069"/>
      <c r="K7" s="2069"/>
      <c r="L7" s="2070"/>
    </row>
    <row r="8" spans="1:13" s="1240" customFormat="1" ht="5.0999999999999996" customHeight="1">
      <c r="L8" s="1458"/>
    </row>
    <row r="9" spans="1:13" s="1240" customFormat="1" ht="15" customHeight="1">
      <c r="A9" s="2071" t="s">
        <v>655</v>
      </c>
      <c r="B9" s="2072" t="s">
        <v>348</v>
      </c>
      <c r="C9" s="2072" t="s">
        <v>646</v>
      </c>
      <c r="D9" s="2072" t="s">
        <v>647</v>
      </c>
      <c r="E9" s="2072" t="s">
        <v>648</v>
      </c>
      <c r="F9" s="2072" t="s">
        <v>649</v>
      </c>
      <c r="G9" s="2072" t="s">
        <v>641</v>
      </c>
      <c r="H9" s="2072" t="s">
        <v>642</v>
      </c>
      <c r="I9" s="2072" t="s">
        <v>643</v>
      </c>
      <c r="J9" s="2072" t="s">
        <v>644</v>
      </c>
      <c r="K9" s="2072" t="s">
        <v>643</v>
      </c>
      <c r="L9" s="2072" t="s">
        <v>645</v>
      </c>
    </row>
    <row r="10" spans="1:13" s="1240" customFormat="1" ht="5.25" customHeight="1">
      <c r="A10" s="2073"/>
      <c r="B10" s="2074"/>
      <c r="C10" s="2074"/>
      <c r="D10" s="2074"/>
      <c r="E10" s="2074"/>
      <c r="F10" s="2074"/>
      <c r="G10" s="2074"/>
      <c r="H10" s="2074"/>
      <c r="I10" s="2074"/>
      <c r="J10" s="2074"/>
      <c r="K10" s="2074"/>
      <c r="L10" s="2074"/>
    </row>
    <row r="11" spans="1:13" s="1240" customFormat="1" ht="5.25" customHeight="1">
      <c r="A11" s="2071"/>
      <c r="B11" s="2072"/>
      <c r="C11" s="2072"/>
      <c r="D11" s="2072"/>
      <c r="E11" s="2072"/>
      <c r="F11" s="2072"/>
      <c r="G11" s="2072"/>
      <c r="H11" s="2072"/>
      <c r="I11" s="2072"/>
      <c r="J11" s="2072"/>
      <c r="K11" s="2072"/>
      <c r="L11" s="2072"/>
    </row>
    <row r="12" spans="1:13" s="2076" customFormat="1" ht="13.5" customHeight="1">
      <c r="A12" s="2075" t="s">
        <v>1462</v>
      </c>
      <c r="B12" s="1812">
        <f>B13+B14+B15</f>
        <v>2009</v>
      </c>
      <c r="C12" s="1653">
        <f>C13+C14+C15</f>
        <v>9</v>
      </c>
      <c r="D12" s="1653">
        <f t="shared" ref="D12:J12" si="0">D13+D14+D15</f>
        <v>134</v>
      </c>
      <c r="E12" s="1653">
        <f t="shared" si="0"/>
        <v>262</v>
      </c>
      <c r="F12" s="1653">
        <f t="shared" si="0"/>
        <v>333</v>
      </c>
      <c r="G12" s="1653">
        <f t="shared" si="0"/>
        <v>375</v>
      </c>
      <c r="H12" s="1653">
        <f t="shared" si="0"/>
        <v>338</v>
      </c>
      <c r="I12" s="1653">
        <f t="shared" si="0"/>
        <v>297</v>
      </c>
      <c r="J12" s="1653">
        <f t="shared" si="0"/>
        <v>192</v>
      </c>
      <c r="K12" s="1653">
        <f>K13+K14</f>
        <v>65</v>
      </c>
      <c r="L12" s="1674">
        <f>L13</f>
        <v>4</v>
      </c>
    </row>
    <row r="13" spans="1:13" s="1240" customFormat="1" ht="13.5" customHeight="1">
      <c r="A13" s="2077" t="s">
        <v>657</v>
      </c>
      <c r="B13" s="1757">
        <f>SUM(C13:L13)</f>
        <v>952</v>
      </c>
      <c r="C13" s="1654">
        <v>6</v>
      </c>
      <c r="D13" s="1654">
        <v>84</v>
      </c>
      <c r="E13" s="1654">
        <v>119</v>
      </c>
      <c r="F13" s="1654">
        <v>148</v>
      </c>
      <c r="G13" s="1654">
        <v>147</v>
      </c>
      <c r="H13" s="1654">
        <v>141</v>
      </c>
      <c r="I13" s="1654">
        <v>133</v>
      </c>
      <c r="J13" s="1654">
        <v>121</v>
      </c>
      <c r="K13" s="1654">
        <v>49</v>
      </c>
      <c r="L13" s="1655">
        <v>4</v>
      </c>
      <c r="M13" s="1755"/>
    </row>
    <row r="14" spans="1:13" s="1240" customFormat="1" ht="13.5" customHeight="1">
      <c r="A14" s="2077" t="s">
        <v>658</v>
      </c>
      <c r="B14" s="1757">
        <f t="shared" ref="B14:B15" si="1">SUM(C14:L14)</f>
        <v>906</v>
      </c>
      <c r="C14" s="1654">
        <v>2</v>
      </c>
      <c r="D14" s="1654">
        <v>47</v>
      </c>
      <c r="E14" s="1654">
        <v>116</v>
      </c>
      <c r="F14" s="1654">
        <v>163</v>
      </c>
      <c r="G14" s="1654">
        <v>184</v>
      </c>
      <c r="H14" s="1654">
        <v>169</v>
      </c>
      <c r="I14" s="1654">
        <v>143</v>
      </c>
      <c r="J14" s="1655">
        <v>66</v>
      </c>
      <c r="K14" s="1656">
        <v>16</v>
      </c>
      <c r="L14" s="1454" t="s">
        <v>396</v>
      </c>
      <c r="M14" s="1755"/>
    </row>
    <row r="15" spans="1:13" s="1240" customFormat="1" ht="13.5" customHeight="1">
      <c r="A15" s="2077" t="s">
        <v>659</v>
      </c>
      <c r="B15" s="1757">
        <f t="shared" si="1"/>
        <v>151</v>
      </c>
      <c r="C15" s="1654">
        <v>1</v>
      </c>
      <c r="D15" s="1654">
        <v>3</v>
      </c>
      <c r="E15" s="1654">
        <v>27</v>
      </c>
      <c r="F15" s="1654">
        <v>22</v>
      </c>
      <c r="G15" s="1654">
        <v>44</v>
      </c>
      <c r="H15" s="1654">
        <v>28</v>
      </c>
      <c r="I15" s="1654">
        <v>21</v>
      </c>
      <c r="J15" s="1654">
        <v>5</v>
      </c>
      <c r="K15" s="1454" t="s">
        <v>396</v>
      </c>
      <c r="L15" s="1454" t="s">
        <v>396</v>
      </c>
      <c r="M15" s="1755"/>
    </row>
    <row r="16" spans="1:13" s="1240" customFormat="1" ht="13.5" customHeight="1">
      <c r="A16" s="2075" t="s">
        <v>1461</v>
      </c>
      <c r="B16" s="1756">
        <f>SUM(B17:B19)</f>
        <v>18</v>
      </c>
      <c r="C16" s="1454" t="s">
        <v>396</v>
      </c>
      <c r="D16" s="1756">
        <f t="shared" ref="D16:E16" si="2">SUM(D17:D19)</f>
        <v>1</v>
      </c>
      <c r="E16" s="1756">
        <f t="shared" si="2"/>
        <v>2</v>
      </c>
      <c r="F16" s="1756">
        <f>SUM(F17:F19)</f>
        <v>4</v>
      </c>
      <c r="G16" s="1756">
        <f t="shared" ref="G16" si="3">SUM(G17:G19)</f>
        <v>5</v>
      </c>
      <c r="H16" s="1756">
        <f t="shared" ref="H16" si="4">SUM(H17:H19)</f>
        <v>1</v>
      </c>
      <c r="I16" s="1454">
        <f t="shared" ref="I16:J16" si="5">SUM(I17:I19)</f>
        <v>3</v>
      </c>
      <c r="J16" s="1454">
        <f t="shared" si="5"/>
        <v>2</v>
      </c>
      <c r="K16" s="1454" t="s">
        <v>396</v>
      </c>
      <c r="L16" s="1454" t="s">
        <v>396</v>
      </c>
    </row>
    <row r="17" spans="1:17" s="2076" customFormat="1" ht="13.5" customHeight="1">
      <c r="A17" s="2077" t="s">
        <v>657</v>
      </c>
      <c r="B17" s="1657">
        <f>SUM(C17:K17)</f>
        <v>9</v>
      </c>
      <c r="C17" s="1454" t="s">
        <v>396</v>
      </c>
      <c r="D17" s="1455">
        <v>1</v>
      </c>
      <c r="E17" s="1454" t="s">
        <v>396</v>
      </c>
      <c r="F17" s="1454" t="s">
        <v>396</v>
      </c>
      <c r="G17" s="1654">
        <v>3</v>
      </c>
      <c r="H17" s="1454" t="s">
        <v>396</v>
      </c>
      <c r="I17" s="1455">
        <v>3</v>
      </c>
      <c r="J17" s="1654">
        <v>2</v>
      </c>
      <c r="K17" s="1454" t="s">
        <v>396</v>
      </c>
      <c r="L17" s="1454" t="s">
        <v>396</v>
      </c>
    </row>
    <row r="18" spans="1:17" s="1240" customFormat="1" ht="13.5" customHeight="1">
      <c r="A18" s="2077" t="s">
        <v>658</v>
      </c>
      <c r="B18" s="1657">
        <f>SUM(C18:K18)</f>
        <v>8</v>
      </c>
      <c r="C18" s="1454" t="s">
        <v>396</v>
      </c>
      <c r="D18" s="1454" t="s">
        <v>396</v>
      </c>
      <c r="E18" s="1455">
        <v>2</v>
      </c>
      <c r="F18" s="1654">
        <v>4</v>
      </c>
      <c r="G18" s="1654">
        <v>1</v>
      </c>
      <c r="H18" s="1455">
        <v>1</v>
      </c>
      <c r="I18" s="1454" t="s">
        <v>396</v>
      </c>
      <c r="J18" s="1454" t="s">
        <v>396</v>
      </c>
      <c r="K18" s="1454" t="s">
        <v>396</v>
      </c>
      <c r="L18" s="1454" t="s">
        <v>396</v>
      </c>
      <c r="M18" s="2076"/>
      <c r="N18" s="2076"/>
      <c r="Q18" s="2076"/>
    </row>
    <row r="19" spans="1:17" s="1240" customFormat="1" ht="13.5" customHeight="1">
      <c r="A19" s="2077" t="s">
        <v>659</v>
      </c>
      <c r="B19" s="1657">
        <f>SUM(C19:K19)</f>
        <v>1</v>
      </c>
      <c r="C19" s="1454" t="s">
        <v>396</v>
      </c>
      <c r="D19" s="1454" t="s">
        <v>396</v>
      </c>
      <c r="E19" s="1454" t="s">
        <v>396</v>
      </c>
      <c r="F19" s="1454" t="s">
        <v>396</v>
      </c>
      <c r="G19" s="1455">
        <v>1</v>
      </c>
      <c r="H19" s="1454" t="s">
        <v>396</v>
      </c>
      <c r="I19" s="1454" t="s">
        <v>396</v>
      </c>
      <c r="J19" s="1454" t="s">
        <v>396</v>
      </c>
      <c r="K19" s="1454" t="s">
        <v>396</v>
      </c>
      <c r="L19" s="1454" t="s">
        <v>396</v>
      </c>
    </row>
    <row r="20" spans="1:17" s="1240" customFormat="1" ht="5.25" customHeight="1">
      <c r="A20" s="2078"/>
      <c r="B20" s="2079"/>
      <c r="C20" s="2080"/>
      <c r="D20" s="2080"/>
      <c r="E20" s="2080"/>
      <c r="F20" s="2080"/>
      <c r="G20" s="2080"/>
      <c r="H20" s="2080"/>
      <c r="I20" s="2080"/>
      <c r="J20" s="2080"/>
      <c r="K20" s="2080"/>
      <c r="L20" s="2080"/>
    </row>
    <row r="21" spans="1:17" s="1240" customFormat="1" ht="5.25" customHeight="1">
      <c r="A21" s="2081"/>
      <c r="B21" s="2082"/>
      <c r="C21" s="2083"/>
      <c r="D21" s="2083"/>
      <c r="E21" s="2083"/>
      <c r="F21" s="2083"/>
      <c r="G21" s="2083"/>
      <c r="H21" s="2083"/>
      <c r="I21" s="2083"/>
      <c r="J21" s="2083"/>
      <c r="K21" s="2083"/>
      <c r="L21" s="2083"/>
    </row>
    <row r="22" spans="1:17" s="1240" customFormat="1" ht="15" customHeight="1">
      <c r="A22" s="2084" t="s">
        <v>656</v>
      </c>
      <c r="B22" s="2084"/>
      <c r="C22" s="2084"/>
      <c r="D22" s="2084"/>
      <c r="E22" s="2084"/>
      <c r="F22" s="2084"/>
      <c r="G22" s="2085"/>
      <c r="H22" s="2085"/>
      <c r="I22" s="2085"/>
      <c r="J22" s="2085"/>
      <c r="K22" s="2085"/>
      <c r="L22" s="2085"/>
      <c r="M22" s="2085"/>
    </row>
    <row r="23" spans="1:17" s="1240" customFormat="1" ht="5.0999999999999996" customHeight="1">
      <c r="A23" s="2084"/>
      <c r="B23" s="2084"/>
      <c r="C23" s="2084"/>
      <c r="D23" s="2084"/>
      <c r="E23" s="2085"/>
      <c r="F23" s="2085"/>
      <c r="G23" s="2085"/>
    </row>
    <row r="24" spans="1:17" s="2332" customFormat="1" ht="12" customHeight="1">
      <c r="A24" s="2810" t="s">
        <v>800</v>
      </c>
      <c r="B24" s="2810"/>
      <c r="C24" s="2810"/>
      <c r="D24" s="2810"/>
      <c r="E24" s="2810"/>
      <c r="F24" s="2810"/>
      <c r="G24" s="2810"/>
      <c r="H24" s="2810"/>
      <c r="I24" s="2810"/>
      <c r="J24" s="2810"/>
      <c r="K24" s="2810"/>
      <c r="L24" s="2810"/>
    </row>
    <row r="25" spans="1:17" s="2332" customFormat="1" ht="12" customHeight="1">
      <c r="A25" s="2810" t="s">
        <v>1590</v>
      </c>
      <c r="B25" s="2810"/>
      <c r="C25" s="2810"/>
      <c r="D25" s="2810"/>
      <c r="E25" s="2810"/>
      <c r="F25" s="2810"/>
      <c r="G25" s="2810"/>
      <c r="H25" s="2810"/>
      <c r="I25" s="2810"/>
      <c r="J25" s="2810"/>
      <c r="K25" s="2810"/>
      <c r="L25" s="2810"/>
    </row>
    <row r="26" spans="1:17" s="2332" customFormat="1" ht="12" customHeight="1">
      <c r="A26" s="2331"/>
      <c r="B26" s="2331"/>
      <c r="C26" s="2331"/>
      <c r="D26" s="2331"/>
      <c r="E26" s="2331"/>
      <c r="F26" s="2331"/>
      <c r="G26" s="2331"/>
      <c r="H26" s="2331"/>
      <c r="I26" s="2331"/>
      <c r="J26" s="2331"/>
      <c r="K26" s="2331"/>
      <c r="L26" s="2331"/>
    </row>
    <row r="27" spans="1:17" s="2332" customFormat="1" ht="12" customHeight="1">
      <c r="A27" s="2331"/>
      <c r="B27" s="2331"/>
      <c r="C27" s="2331"/>
      <c r="D27" s="2331"/>
      <c r="E27" s="2331"/>
      <c r="F27" s="2331"/>
      <c r="G27" s="2331"/>
      <c r="H27" s="2331"/>
      <c r="I27" s="2331"/>
      <c r="J27" s="2331"/>
      <c r="K27" s="2331"/>
      <c r="L27" s="2331"/>
    </row>
    <row r="28" spans="1:17" s="1240" customFormat="1" ht="12" customHeight="1">
      <c r="B28" s="2087"/>
      <c r="C28" s="2087"/>
      <c r="D28" s="2087"/>
      <c r="E28" s="2087"/>
    </row>
    <row r="29" spans="1:17" s="1240" customFormat="1" ht="12" customHeight="1">
      <c r="B29" s="2087"/>
      <c r="C29" s="2087"/>
      <c r="D29" s="2087"/>
      <c r="E29" s="2087"/>
    </row>
    <row r="30" spans="1:17" s="1240" customFormat="1" ht="12" customHeight="1">
      <c r="B30" s="2087"/>
      <c r="C30" s="2087"/>
      <c r="D30" s="2087"/>
      <c r="E30" s="2087"/>
      <c r="M30" s="2088"/>
      <c r="N30" s="2088"/>
      <c r="O30" s="2089"/>
      <c r="P30" s="2088"/>
      <c r="Q30" s="2088"/>
    </row>
    <row r="31" spans="1:17" s="1240" customFormat="1" ht="12" customHeight="1">
      <c r="B31" s="2087"/>
      <c r="C31" s="2087"/>
      <c r="D31" s="2087"/>
      <c r="E31" s="2087"/>
      <c r="M31" s="2088"/>
      <c r="N31" s="2088"/>
      <c r="O31" s="2090"/>
      <c r="P31" s="2090"/>
      <c r="Q31" s="2090"/>
    </row>
    <row r="32" spans="1:17" s="1240" customFormat="1" ht="12" customHeight="1">
      <c r="B32" s="2087"/>
      <c r="C32" s="2087"/>
      <c r="D32" s="2087"/>
      <c r="E32" s="2087"/>
      <c r="M32" s="2088"/>
      <c r="N32" s="2088"/>
      <c r="O32" s="2090"/>
      <c r="P32" s="2090"/>
      <c r="Q32" s="2090"/>
    </row>
    <row r="33" spans="1:21" s="1240" customFormat="1" ht="12" customHeight="1">
      <c r="B33" s="2087"/>
      <c r="C33" s="2087"/>
      <c r="D33" s="2087"/>
      <c r="E33" s="2087"/>
      <c r="M33" s="2088"/>
      <c r="N33" s="2088"/>
      <c r="O33" s="2090"/>
      <c r="P33" s="2090"/>
      <c r="Q33" s="2090"/>
    </row>
    <row r="34" spans="1:21" s="1240" customFormat="1" ht="12" customHeight="1">
      <c r="B34" s="2087"/>
      <c r="C34" s="2087"/>
      <c r="D34" s="2087"/>
      <c r="E34" s="2087"/>
      <c r="M34" s="2088"/>
      <c r="N34" s="2088"/>
      <c r="O34" s="2090"/>
      <c r="P34" s="2090"/>
      <c r="Q34" s="2090"/>
    </row>
    <row r="35" spans="1:21" s="1240" customFormat="1" ht="12" customHeight="1">
      <c r="B35" s="2087"/>
      <c r="C35" s="2087"/>
      <c r="D35" s="2087"/>
      <c r="E35" s="2087"/>
      <c r="M35" s="2088"/>
      <c r="N35" s="2088"/>
      <c r="O35" s="2090"/>
      <c r="P35" s="2090"/>
      <c r="Q35" s="2090"/>
    </row>
    <row r="36" spans="1:21" s="1240" customFormat="1" ht="12" customHeight="1">
      <c r="B36" s="2087"/>
      <c r="C36" s="2087"/>
      <c r="D36" s="2087"/>
      <c r="E36" s="2087"/>
      <c r="M36" s="2088"/>
      <c r="N36" s="2088"/>
      <c r="O36" s="2090"/>
      <c r="P36" s="2090"/>
      <c r="Q36" s="2090"/>
    </row>
    <row r="37" spans="1:21" s="1240" customFormat="1" ht="12" customHeight="1">
      <c r="B37" s="2087"/>
      <c r="C37" s="2087"/>
      <c r="D37" s="2087"/>
      <c r="E37" s="2087"/>
      <c r="M37" s="2088"/>
      <c r="N37" s="2088"/>
      <c r="O37" s="2091"/>
      <c r="P37" s="2092"/>
      <c r="Q37" s="2092"/>
    </row>
    <row r="38" spans="1:21" s="1240" customFormat="1" ht="12" customHeight="1">
      <c r="B38" s="2087"/>
      <c r="C38" s="2087"/>
      <c r="D38" s="2087"/>
      <c r="E38" s="2087"/>
      <c r="F38" s="2087"/>
      <c r="G38" s="2087"/>
      <c r="H38" s="2087"/>
      <c r="I38" s="2087"/>
      <c r="M38" s="2088"/>
      <c r="N38" s="2088"/>
      <c r="O38" s="2091"/>
      <c r="P38" s="2092"/>
      <c r="Q38" s="2092"/>
      <c r="S38" s="1755"/>
      <c r="U38" s="1761"/>
    </row>
    <row r="39" spans="1:21" s="1240" customFormat="1" ht="12" customHeight="1">
      <c r="B39" s="2087"/>
      <c r="C39" s="2087"/>
      <c r="D39" s="2087"/>
      <c r="E39" s="2087"/>
      <c r="F39" s="2087"/>
      <c r="G39" s="2087"/>
      <c r="H39" s="2087"/>
      <c r="I39" s="2087"/>
    </row>
    <row r="40" spans="1:21" s="1240" customFormat="1" ht="12" customHeight="1">
      <c r="B40" s="2087"/>
      <c r="C40" s="2087"/>
      <c r="D40" s="2087"/>
      <c r="E40" s="2087"/>
      <c r="P40" s="1758"/>
    </row>
    <row r="41" spans="1:21" s="1240" customFormat="1" ht="12" customHeight="1">
      <c r="B41" s="2087"/>
      <c r="C41" s="2087"/>
      <c r="E41" s="2087"/>
      <c r="P41" s="1760"/>
    </row>
    <row r="42" spans="1:21" s="1240" customFormat="1" ht="12" customHeight="1">
      <c r="B42" s="2087"/>
      <c r="C42" s="2087"/>
      <c r="D42" s="2087"/>
      <c r="E42" s="2087"/>
      <c r="G42" s="2093"/>
    </row>
    <row r="43" spans="1:21" s="1240" customFormat="1" ht="12" customHeight="1">
      <c r="B43" s="2087"/>
      <c r="C43" s="2087"/>
      <c r="D43" s="2087"/>
      <c r="E43" s="2087"/>
      <c r="G43" s="2093"/>
    </row>
    <row r="44" spans="1:21" s="1240" customFormat="1" ht="12" customHeight="1">
      <c r="B44" s="2087"/>
      <c r="C44" s="2087"/>
      <c r="D44" s="2087"/>
      <c r="E44" s="2087"/>
      <c r="G44" s="2093"/>
    </row>
    <row r="45" spans="1:21" s="1240" customFormat="1" ht="12" customHeight="1" thickBot="1">
      <c r="B45" s="2087"/>
      <c r="C45" s="2087"/>
      <c r="D45" s="2087"/>
      <c r="E45" s="2087"/>
      <c r="G45" s="2093"/>
      <c r="Q45" s="2094">
        <v>2019</v>
      </c>
    </row>
    <row r="46" spans="1:21" s="1240" customFormat="1" ht="12" customHeight="1" thickBot="1">
      <c r="B46" s="2087"/>
      <c r="C46" s="2087"/>
      <c r="D46" s="2087"/>
      <c r="E46" s="2087"/>
      <c r="N46" s="2811" t="s">
        <v>820</v>
      </c>
      <c r="O46" s="2812"/>
    </row>
    <row r="47" spans="1:21" s="1240" customFormat="1" ht="12" customHeight="1">
      <c r="E47" s="2087"/>
      <c r="N47" s="2095"/>
      <c r="O47" s="2096" t="s">
        <v>666</v>
      </c>
      <c r="P47" s="2096" t="s">
        <v>665</v>
      </c>
      <c r="Q47" s="2096" t="s">
        <v>664</v>
      </c>
      <c r="R47" s="2097"/>
    </row>
    <row r="48" spans="1:21" s="1240" customFormat="1" ht="29.25" customHeight="1">
      <c r="A48" s="2098"/>
      <c r="B48" s="2813" t="s">
        <v>662</v>
      </c>
      <c r="C48" s="2813"/>
      <c r="D48" s="2813"/>
      <c r="E48" s="2814" t="s">
        <v>661</v>
      </c>
      <c r="F48" s="2814"/>
      <c r="G48" s="2814"/>
      <c r="H48" s="2814" t="s">
        <v>660</v>
      </c>
      <c r="I48" s="2814"/>
      <c r="J48" s="2814"/>
      <c r="N48" s="2099" t="s">
        <v>667</v>
      </c>
      <c r="O48" s="2604">
        <v>517</v>
      </c>
      <c r="P48" s="2604">
        <v>611</v>
      </c>
      <c r="Q48" s="2603">
        <v>511</v>
      </c>
      <c r="R48" s="2100"/>
    </row>
    <row r="49" spans="1:27" s="1240" customFormat="1" ht="21" customHeight="1">
      <c r="A49" s="2101" t="s">
        <v>667</v>
      </c>
      <c r="C49" s="1763">
        <v>511</v>
      </c>
      <c r="D49" s="2102"/>
      <c r="E49" s="2102"/>
      <c r="F49" s="1903">
        <v>611</v>
      </c>
      <c r="G49" s="2102"/>
      <c r="H49" s="2103"/>
      <c r="I49" s="1758">
        <v>517</v>
      </c>
      <c r="J49" s="2102"/>
      <c r="K49" s="2102"/>
      <c r="N49" s="2099" t="s">
        <v>668</v>
      </c>
      <c r="O49" s="1658">
        <v>55</v>
      </c>
      <c r="P49" s="1658">
        <v>84</v>
      </c>
      <c r="Q49" s="1761">
        <v>338</v>
      </c>
      <c r="R49" s="2100"/>
    </row>
    <row r="50" spans="1:27" s="1240" customFormat="1" ht="21" customHeight="1">
      <c r="A50" s="2101" t="s">
        <v>668</v>
      </c>
      <c r="C50" s="1760">
        <v>338</v>
      </c>
      <c r="D50" s="2102"/>
      <c r="E50" s="2102"/>
      <c r="F50" s="1758">
        <v>84</v>
      </c>
      <c r="G50" s="2102"/>
      <c r="H50" s="2103"/>
      <c r="I50" s="1758">
        <v>55</v>
      </c>
      <c r="J50" s="2102"/>
      <c r="K50" s="2102"/>
      <c r="N50" s="2099" t="s">
        <v>669</v>
      </c>
      <c r="O50" s="1658">
        <v>3</v>
      </c>
      <c r="P50" s="1759">
        <v>7</v>
      </c>
      <c r="Q50" s="1658">
        <v>21</v>
      </c>
      <c r="R50" s="2100"/>
    </row>
    <row r="51" spans="1:27" s="1240" customFormat="1" ht="21" customHeight="1" thickBot="1">
      <c r="A51" s="2101" t="s">
        <v>669</v>
      </c>
      <c r="C51" s="1758">
        <v>21</v>
      </c>
      <c r="D51" s="2102"/>
      <c r="E51" s="2102"/>
      <c r="F51" s="1762">
        <v>7</v>
      </c>
      <c r="G51" s="2102"/>
      <c r="H51" s="2103"/>
      <c r="I51" s="1758">
        <v>3</v>
      </c>
      <c r="J51" s="2102"/>
      <c r="K51" s="2102"/>
      <c r="N51" s="2104" t="s">
        <v>348</v>
      </c>
      <c r="O51" s="2105">
        <f>SUM(O48:O50)</f>
        <v>575</v>
      </c>
      <c r="P51" s="2105">
        <f>SUM(P48:P50)</f>
        <v>702</v>
      </c>
      <c r="Q51" s="2105">
        <f>SUM(Q48:Q50)</f>
        <v>870</v>
      </c>
      <c r="R51" s="2106"/>
    </row>
    <row r="52" spans="1:27" s="1240" customFormat="1" ht="15" customHeight="1">
      <c r="A52" s="2068"/>
      <c r="B52" s="2107"/>
      <c r="C52" s="2108"/>
      <c r="D52" s="2068"/>
      <c r="E52" s="2068"/>
      <c r="F52" s="2068"/>
      <c r="G52" s="2068"/>
      <c r="H52" s="2068"/>
      <c r="I52" s="2068"/>
      <c r="J52" s="2068"/>
      <c r="K52" s="2068"/>
      <c r="L52" s="2068"/>
    </row>
    <row r="53" spans="1:27" s="1240" customFormat="1" ht="15.75" customHeight="1">
      <c r="A53" s="2109" t="s">
        <v>211</v>
      </c>
      <c r="B53" s="2107"/>
      <c r="C53" s="2108"/>
      <c r="D53" s="2068"/>
      <c r="E53" s="2068"/>
      <c r="F53" s="2068"/>
      <c r="G53" s="2068"/>
      <c r="H53" s="2068"/>
      <c r="I53" s="2068"/>
      <c r="J53" s="2068"/>
      <c r="K53" s="2068"/>
      <c r="L53" s="2068"/>
      <c r="Q53" s="1755"/>
      <c r="R53" s="1658"/>
      <c r="S53" s="1658"/>
    </row>
    <row r="54" spans="1:27" s="1240" customFormat="1" ht="5.0999999999999996" customHeight="1">
      <c r="B54" s="2111"/>
      <c r="C54" s="2111"/>
      <c r="D54" s="2111"/>
      <c r="E54" s="2111"/>
      <c r="F54" s="2111"/>
      <c r="G54" s="2111"/>
      <c r="H54" s="2111"/>
      <c r="I54" s="2111"/>
      <c r="J54" s="2111"/>
      <c r="K54" s="2111"/>
      <c r="L54" s="2111"/>
      <c r="N54" s="2112"/>
      <c r="O54" s="1812"/>
      <c r="P54" s="1812"/>
      <c r="Q54" s="1812"/>
      <c r="T54" s="1812"/>
      <c r="U54" s="1812"/>
      <c r="V54" s="1812"/>
      <c r="W54" s="1812"/>
      <c r="X54" s="1812"/>
      <c r="Y54" s="1812"/>
      <c r="Z54" s="1812"/>
      <c r="AA54" s="1812"/>
    </row>
    <row r="55" spans="1:27" ht="17.25" customHeight="1">
      <c r="A55" s="2110" t="s">
        <v>787</v>
      </c>
      <c r="B55" s="2068"/>
      <c r="C55" s="2068"/>
      <c r="N55" s="2113"/>
      <c r="O55" s="1202"/>
      <c r="P55" s="1201"/>
      <c r="Q55" s="2114"/>
      <c r="R55" s="2068"/>
      <c r="S55" s="2068"/>
      <c r="T55" s="1201"/>
      <c r="U55" s="2114"/>
      <c r="V55" s="2114"/>
      <c r="W55" s="2114"/>
      <c r="X55" s="1201"/>
      <c r="Y55" s="1201"/>
      <c r="Z55" s="1201"/>
      <c r="AA55" s="1201"/>
    </row>
    <row r="56" spans="1:27" ht="15" customHeight="1">
      <c r="A56" s="2809" t="s">
        <v>788</v>
      </c>
      <c r="B56" s="2809"/>
      <c r="C56" s="2809"/>
      <c r="D56" s="2809"/>
      <c r="E56" s="2809"/>
      <c r="F56" s="2809"/>
      <c r="G56" s="2809"/>
      <c r="H56" s="2809"/>
      <c r="I56" s="2809"/>
      <c r="J56" s="2809"/>
      <c r="K56" s="2809"/>
      <c r="L56" s="2809"/>
      <c r="N56" s="2113"/>
      <c r="O56" s="1202"/>
      <c r="P56" s="1201"/>
      <c r="Q56" s="2114"/>
      <c r="R56" s="2068"/>
      <c r="S56" s="2068"/>
      <c r="T56" s="1201"/>
      <c r="U56" s="2114"/>
      <c r="V56" s="2114"/>
      <c r="W56" s="2114"/>
      <c r="X56" s="1201"/>
      <c r="Y56" s="1201"/>
      <c r="Z56" s="1201"/>
      <c r="AA56" s="1201"/>
    </row>
    <row r="57" spans="1:27" ht="15.75" customHeight="1">
      <c r="B57" s="2068"/>
      <c r="C57" s="2068"/>
      <c r="N57" s="2113"/>
      <c r="O57" s="1202"/>
      <c r="P57" s="1201"/>
      <c r="Q57" s="2114"/>
      <c r="R57" s="2068"/>
      <c r="S57" s="2068"/>
      <c r="T57" s="1201"/>
      <c r="U57" s="2114"/>
      <c r="V57" s="2114"/>
      <c r="W57" s="2114"/>
      <c r="X57" s="1201"/>
      <c r="Y57" s="1201"/>
      <c r="Z57" s="1201"/>
      <c r="AA57" s="1201"/>
    </row>
    <row r="58" spans="1:27" ht="15" customHeight="1">
      <c r="B58" s="2068"/>
      <c r="C58" s="2068"/>
      <c r="R58" s="2068"/>
      <c r="S58" s="2068"/>
    </row>
  </sheetData>
  <mergeCells count="7">
    <mergeCell ref="A56:L56"/>
    <mergeCell ref="A24:L24"/>
    <mergeCell ref="A25:L25"/>
    <mergeCell ref="N46:O46"/>
    <mergeCell ref="B48:D48"/>
    <mergeCell ref="E48:G48"/>
    <mergeCell ref="H48:J48"/>
  </mergeCells>
  <printOptions horizontalCentered="1"/>
  <pageMargins left="0.59055118110236227" right="0.59055118110236227" top="0.59055118110236227" bottom="0.59055118110236227" header="0.59055118110236227" footer="0.59055118110236227"/>
  <pageSetup firstPageNumber="7" orientation="portrait" r:id="rId1"/>
  <ignoredErrors>
    <ignoredError sqref="B13:B15" unlockedFormula="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P63"/>
  <sheetViews>
    <sheetView showGridLines="0" view="pageBreakPreview" zoomScaleNormal="100" zoomScaleSheetLayoutView="100" workbookViewId="0">
      <selection activeCell="G53" sqref="G53:G57"/>
    </sheetView>
  </sheetViews>
  <sheetFormatPr baseColWidth="10" defaultColWidth="9.42578125" defaultRowHeight="15" customHeight="1"/>
  <cols>
    <col min="1" max="1" width="22.42578125" style="2068" customWidth="1"/>
    <col min="2" max="2" width="9.7109375" style="2107" customWidth="1"/>
    <col min="3" max="3" width="9.7109375" style="2108" customWidth="1"/>
    <col min="4" max="5" width="9.7109375" style="2068" customWidth="1"/>
    <col min="6" max="6" width="10.28515625" style="2068" customWidth="1"/>
    <col min="7" max="8" width="9.7109375" style="2068" customWidth="1"/>
    <col min="9" max="9" width="15.140625" style="2068" customWidth="1"/>
    <col min="10" max="11" width="11.42578125" style="2068" customWidth="1"/>
    <col min="12" max="16384" width="9.42578125" style="2068"/>
  </cols>
  <sheetData>
    <row r="1" spans="1:8" s="2062" customFormat="1" ht="30" customHeight="1">
      <c r="A1" s="2061"/>
      <c r="H1" s="2494" t="s">
        <v>1457</v>
      </c>
    </row>
    <row r="2" spans="1:8" s="2062" customFormat="1" ht="5.0999999999999996" customHeight="1">
      <c r="A2" s="2063"/>
      <c r="B2" s="2063"/>
      <c r="C2" s="2063"/>
      <c r="D2" s="2063"/>
      <c r="E2" s="2063"/>
      <c r="F2" s="2063"/>
      <c r="G2" s="2063"/>
      <c r="H2" s="2063"/>
    </row>
    <row r="3" spans="1:8" s="2064" customFormat="1" ht="5.0999999999999996" customHeight="1"/>
    <row r="4" spans="1:8" s="2066" customFormat="1" ht="12.75" customHeight="1">
      <c r="A4" s="2330" t="s">
        <v>933</v>
      </c>
      <c r="B4" s="2065"/>
      <c r="C4" s="2065"/>
      <c r="D4" s="2065"/>
      <c r="E4" s="2065"/>
      <c r="F4" s="2065"/>
      <c r="G4" s="2065"/>
      <c r="H4" s="2065"/>
    </row>
    <row r="5" spans="1:8" ht="9.9499999999999993" customHeight="1">
      <c r="A5" s="2067"/>
      <c r="B5" s="2067"/>
      <c r="C5" s="2067"/>
      <c r="D5" s="2067"/>
      <c r="E5" s="2067"/>
      <c r="F5" s="2067"/>
      <c r="G5" s="2067"/>
      <c r="H5" s="2067"/>
    </row>
    <row r="6" spans="1:8" s="1240" customFormat="1" ht="12.75" customHeight="1">
      <c r="H6" s="1458" t="s">
        <v>483</v>
      </c>
    </row>
    <row r="7" spans="1:8" s="1240" customFormat="1" ht="3" customHeight="1">
      <c r="A7" s="2069"/>
      <c r="B7" s="2069"/>
      <c r="C7" s="2069"/>
      <c r="D7" s="2069"/>
      <c r="E7" s="2069"/>
      <c r="F7" s="2069"/>
      <c r="G7" s="2069"/>
      <c r="H7" s="2070"/>
    </row>
    <row r="8" spans="1:8" s="1240" customFormat="1" ht="3" customHeight="1"/>
    <row r="9" spans="1:8" s="1240" customFormat="1" ht="14.25" customHeight="1">
      <c r="A9" s="1240" t="s">
        <v>789</v>
      </c>
      <c r="B9" s="1458" t="s">
        <v>926</v>
      </c>
      <c r="C9" s="1458" t="s">
        <v>678</v>
      </c>
      <c r="D9" s="1458" t="s">
        <v>679</v>
      </c>
      <c r="E9" s="1458" t="s">
        <v>680</v>
      </c>
      <c r="F9" s="2116" t="s">
        <v>681</v>
      </c>
      <c r="G9" s="2116" t="s">
        <v>682</v>
      </c>
      <c r="H9" s="2116" t="s">
        <v>683</v>
      </c>
    </row>
    <row r="10" spans="1:8" s="1240" customFormat="1" ht="3" customHeight="1">
      <c r="A10" s="2073"/>
      <c r="B10" s="2074"/>
      <c r="C10" s="2074"/>
      <c r="D10" s="2074"/>
      <c r="E10" s="2074"/>
      <c r="F10" s="2074"/>
      <c r="G10" s="2074"/>
      <c r="H10" s="2074"/>
    </row>
    <row r="11" spans="1:8" s="1240" customFormat="1" ht="3" customHeight="1">
      <c r="A11" s="2071"/>
      <c r="B11" s="2072"/>
      <c r="C11" s="2072"/>
      <c r="D11" s="2072"/>
      <c r="E11" s="2072"/>
      <c r="F11" s="2072"/>
      <c r="G11" s="2072"/>
      <c r="H11" s="2072"/>
    </row>
    <row r="12" spans="1:8" s="1240" customFormat="1" ht="12.75" customHeight="1">
      <c r="A12" s="180" t="s">
        <v>1463</v>
      </c>
      <c r="B12" s="1454">
        <f t="shared" ref="B12:H12" si="0">SUM(B13:B17)</f>
        <v>118</v>
      </c>
      <c r="C12" s="1454">
        <f>SUM(C13:C17)</f>
        <v>6</v>
      </c>
      <c r="D12" s="1454">
        <f t="shared" si="0"/>
        <v>3</v>
      </c>
      <c r="E12" s="1454">
        <f t="shared" si="0"/>
        <v>18</v>
      </c>
      <c r="F12" s="1454">
        <f t="shared" si="0"/>
        <v>37</v>
      </c>
      <c r="G12" s="1454">
        <f t="shared" si="0"/>
        <v>44</v>
      </c>
      <c r="H12" s="1454">
        <f t="shared" si="0"/>
        <v>10</v>
      </c>
    </row>
    <row r="13" spans="1:8" s="1240" customFormat="1" ht="12" customHeight="1">
      <c r="A13" s="1278" t="s">
        <v>802</v>
      </c>
      <c r="B13" s="1455">
        <f>SUM(C13:H13)</f>
        <v>52</v>
      </c>
      <c r="C13" s="1455">
        <v>5</v>
      </c>
      <c r="D13" s="1455">
        <v>1</v>
      </c>
      <c r="E13" s="1455">
        <v>7</v>
      </c>
      <c r="F13" s="1455">
        <v>17</v>
      </c>
      <c r="G13" s="1455">
        <v>16</v>
      </c>
      <c r="H13" s="1455">
        <v>6</v>
      </c>
    </row>
    <row r="14" spans="1:8" s="1240" customFormat="1" ht="12" customHeight="1">
      <c r="A14" s="1278" t="s">
        <v>685</v>
      </c>
      <c r="B14" s="1455">
        <f t="shared" ref="B14:B17" si="1">SUM(C14:H14)</f>
        <v>31</v>
      </c>
      <c r="C14" s="1455">
        <v>1</v>
      </c>
      <c r="D14" s="1455">
        <v>1</v>
      </c>
      <c r="E14" s="1455">
        <v>6</v>
      </c>
      <c r="F14" s="1455">
        <v>11</v>
      </c>
      <c r="G14" s="1455">
        <v>11</v>
      </c>
      <c r="H14" s="1455">
        <v>1</v>
      </c>
    </row>
    <row r="15" spans="1:8" s="1240" customFormat="1" ht="12" customHeight="1">
      <c r="A15" s="1278" t="s">
        <v>803</v>
      </c>
      <c r="B15" s="1455">
        <f t="shared" si="1"/>
        <v>16</v>
      </c>
      <c r="C15" s="1455" t="s">
        <v>396</v>
      </c>
      <c r="D15" s="1455" t="s">
        <v>396</v>
      </c>
      <c r="E15" s="1455">
        <v>3</v>
      </c>
      <c r="F15" s="1455">
        <v>4</v>
      </c>
      <c r="G15" s="1455">
        <v>8</v>
      </c>
      <c r="H15" s="1455">
        <v>1</v>
      </c>
    </row>
    <row r="16" spans="1:8" s="1240" customFormat="1" ht="12" customHeight="1">
      <c r="A16" s="1278" t="s">
        <v>804</v>
      </c>
      <c r="B16" s="1455">
        <f t="shared" si="1"/>
        <v>14</v>
      </c>
      <c r="C16" s="1455" t="s">
        <v>396</v>
      </c>
      <c r="D16" s="1455">
        <v>1</v>
      </c>
      <c r="E16" s="1455">
        <v>2</v>
      </c>
      <c r="F16" s="1455">
        <v>3</v>
      </c>
      <c r="G16" s="1455">
        <v>7</v>
      </c>
      <c r="H16" s="1455">
        <v>1</v>
      </c>
    </row>
    <row r="17" spans="1:11" s="1240" customFormat="1" ht="12" customHeight="1">
      <c r="A17" s="1278" t="s">
        <v>1135</v>
      </c>
      <c r="B17" s="1455">
        <f t="shared" si="1"/>
        <v>5</v>
      </c>
      <c r="C17" s="1455" t="s">
        <v>396</v>
      </c>
      <c r="D17" s="1455" t="s">
        <v>396</v>
      </c>
      <c r="E17" s="1455" t="s">
        <v>396</v>
      </c>
      <c r="F17" s="1455">
        <v>2</v>
      </c>
      <c r="G17" s="1455">
        <v>2</v>
      </c>
      <c r="H17" s="1455">
        <v>1</v>
      </c>
      <c r="K17" s="2117"/>
    </row>
    <row r="18" spans="1:11" s="1240" customFormat="1" ht="12.75" customHeight="1">
      <c r="A18" s="1456">
        <v>2019</v>
      </c>
      <c r="B18" s="1454"/>
      <c r="C18" s="1455"/>
      <c r="D18" s="1455"/>
      <c r="E18" s="1455"/>
      <c r="F18" s="1455"/>
      <c r="G18" s="1454"/>
      <c r="H18" s="1455"/>
    </row>
    <row r="19" spans="1:11" s="1240" customFormat="1" ht="12" customHeight="1">
      <c r="A19" s="1278" t="s">
        <v>802</v>
      </c>
      <c r="B19" s="1455" t="s">
        <v>396</v>
      </c>
      <c r="C19" s="1455" t="s">
        <v>396</v>
      </c>
      <c r="D19" s="1455" t="s">
        <v>396</v>
      </c>
      <c r="E19" s="1455" t="s">
        <v>396</v>
      </c>
      <c r="F19" s="1455" t="s">
        <v>396</v>
      </c>
      <c r="G19" s="1455" t="s">
        <v>396</v>
      </c>
      <c r="H19" s="1455" t="s">
        <v>396</v>
      </c>
    </row>
    <row r="20" spans="1:11" s="1240" customFormat="1" ht="12" customHeight="1">
      <c r="A20" s="1278" t="s">
        <v>685</v>
      </c>
      <c r="B20" s="1455" t="s">
        <v>396</v>
      </c>
      <c r="C20" s="1455" t="s">
        <v>396</v>
      </c>
      <c r="D20" s="1455" t="s">
        <v>396</v>
      </c>
      <c r="E20" s="1455" t="s">
        <v>396</v>
      </c>
      <c r="F20" s="1455" t="s">
        <v>396</v>
      </c>
      <c r="G20" s="1455" t="s">
        <v>396</v>
      </c>
      <c r="H20" s="1455" t="s">
        <v>396</v>
      </c>
    </row>
    <row r="21" spans="1:11" s="1240" customFormat="1" ht="12" customHeight="1">
      <c r="A21" s="1278" t="s">
        <v>803</v>
      </c>
      <c r="B21" s="1455" t="s">
        <v>396</v>
      </c>
      <c r="C21" s="1455" t="s">
        <v>396</v>
      </c>
      <c r="D21" s="1455" t="s">
        <v>396</v>
      </c>
      <c r="E21" s="1455" t="s">
        <v>396</v>
      </c>
      <c r="F21" s="1455" t="s">
        <v>396</v>
      </c>
      <c r="G21" s="1455" t="s">
        <v>396</v>
      </c>
      <c r="H21" s="1455" t="s">
        <v>396</v>
      </c>
    </row>
    <row r="22" spans="1:11" s="1240" customFormat="1" ht="12" customHeight="1">
      <c r="A22" s="1278" t="s">
        <v>804</v>
      </c>
      <c r="B22" s="1455" t="s">
        <v>396</v>
      </c>
      <c r="C22" s="1455" t="s">
        <v>396</v>
      </c>
      <c r="D22" s="1455" t="s">
        <v>396</v>
      </c>
      <c r="E22" s="1455" t="s">
        <v>396</v>
      </c>
      <c r="F22" s="1455" t="s">
        <v>396</v>
      </c>
      <c r="G22" s="1455" t="s">
        <v>396</v>
      </c>
      <c r="H22" s="1455" t="s">
        <v>396</v>
      </c>
    </row>
    <row r="23" spans="1:11" s="1240" customFormat="1" ht="12" customHeight="1">
      <c r="A23" s="1278" t="s">
        <v>1135</v>
      </c>
      <c r="B23" s="1455" t="s">
        <v>396</v>
      </c>
      <c r="C23" s="1455" t="s">
        <v>396</v>
      </c>
      <c r="D23" s="1455" t="s">
        <v>396</v>
      </c>
      <c r="E23" s="1455" t="s">
        <v>396</v>
      </c>
      <c r="F23" s="1455" t="s">
        <v>396</v>
      </c>
      <c r="G23" s="1455" t="s">
        <v>396</v>
      </c>
      <c r="H23" s="1455" t="s">
        <v>396</v>
      </c>
    </row>
    <row r="24" spans="1:11" s="1240" customFormat="1" ht="3" customHeight="1">
      <c r="A24" s="2078"/>
      <c r="B24" s="2079"/>
      <c r="C24" s="2080"/>
      <c r="D24" s="2080"/>
      <c r="E24" s="2080"/>
      <c r="F24" s="2080"/>
      <c r="G24" s="2080"/>
      <c r="H24" s="2080"/>
    </row>
    <row r="25" spans="1:11" s="1240" customFormat="1" ht="3" customHeight="1">
      <c r="A25" s="2081"/>
      <c r="B25" s="2082"/>
      <c r="C25" s="2083"/>
      <c r="D25" s="2083"/>
      <c r="E25" s="2083"/>
      <c r="F25" s="2083"/>
      <c r="G25" s="2083"/>
      <c r="H25" s="2083"/>
    </row>
    <row r="26" spans="1:11" s="1240" customFormat="1" ht="12.75" customHeight="1">
      <c r="A26" s="2081" t="s">
        <v>956</v>
      </c>
      <c r="B26" s="2082"/>
      <c r="C26" s="2083"/>
      <c r="D26" s="2083"/>
      <c r="E26" s="2083"/>
      <c r="F26" s="2083"/>
      <c r="G26" s="2083"/>
      <c r="H26" s="2083"/>
    </row>
    <row r="27" spans="1:11" s="1240" customFormat="1" ht="15" customHeight="1">
      <c r="A27" s="2084" t="s">
        <v>656</v>
      </c>
      <c r="B27" s="2084"/>
      <c r="C27" s="2084"/>
      <c r="D27" s="2084"/>
      <c r="E27" s="2084"/>
      <c r="F27" s="2084"/>
      <c r="G27" s="2085"/>
      <c r="H27" s="2085"/>
    </row>
    <row r="28" spans="1:11" s="1240" customFormat="1" ht="5.0999999999999996" customHeight="1">
      <c r="A28" s="2084"/>
      <c r="B28" s="2084"/>
      <c r="C28" s="2084"/>
      <c r="D28" s="2084"/>
      <c r="E28" s="2085"/>
      <c r="F28" s="2085"/>
      <c r="G28" s="2085"/>
    </row>
    <row r="29" spans="1:11" s="2332" customFormat="1" ht="12" customHeight="1">
      <c r="A29" s="2810" t="s">
        <v>799</v>
      </c>
      <c r="B29" s="2810"/>
      <c r="C29" s="2810"/>
      <c r="D29" s="2810"/>
      <c r="E29" s="2810"/>
      <c r="F29" s="2810"/>
      <c r="G29" s="2810"/>
      <c r="H29" s="2810"/>
    </row>
    <row r="30" spans="1:11" s="2332" customFormat="1" ht="12" customHeight="1">
      <c r="A30" s="2810" t="s">
        <v>1464</v>
      </c>
      <c r="B30" s="2810"/>
      <c r="C30" s="2810"/>
      <c r="D30" s="2810"/>
      <c r="E30" s="2810"/>
      <c r="F30" s="2810"/>
      <c r="G30" s="2810"/>
      <c r="H30" s="2810"/>
    </row>
    <row r="31" spans="1:11" s="1240" customFormat="1" ht="12" customHeight="1">
      <c r="B31" s="2087"/>
      <c r="C31" s="2087"/>
      <c r="D31" s="2087"/>
      <c r="E31" s="2087"/>
    </row>
    <row r="32" spans="1:11" s="1240" customFormat="1" ht="12" customHeight="1">
      <c r="B32" s="2087"/>
      <c r="C32" s="2087"/>
      <c r="D32" s="2087"/>
      <c r="E32" s="2087"/>
    </row>
    <row r="33" spans="2:15" s="1240" customFormat="1" ht="12" customHeight="1">
      <c r="B33" s="2087"/>
      <c r="C33" s="2087"/>
      <c r="D33" s="2087"/>
      <c r="E33" s="2087"/>
      <c r="I33" s="2088"/>
      <c r="J33" s="2088" t="s">
        <v>660</v>
      </c>
      <c r="K33" s="2088" t="s">
        <v>661</v>
      </c>
      <c r="L33" s="2089" t="s">
        <v>662</v>
      </c>
    </row>
    <row r="34" spans="2:15" s="1240" customFormat="1" ht="12" customHeight="1">
      <c r="B34" s="2087"/>
      <c r="C34" s="2087"/>
      <c r="D34" s="2087"/>
      <c r="E34" s="2087"/>
      <c r="I34" s="2088"/>
      <c r="J34" s="2090"/>
      <c r="K34" s="2090"/>
      <c r="L34" s="2090"/>
    </row>
    <row r="35" spans="2:15" s="1240" customFormat="1" ht="12" customHeight="1">
      <c r="B35" s="2087"/>
      <c r="C35" s="2087"/>
      <c r="D35" s="2087"/>
      <c r="E35" s="2087"/>
      <c r="I35" s="2088"/>
      <c r="J35" s="2092"/>
      <c r="K35" s="2092"/>
      <c r="L35" s="2091"/>
    </row>
    <row r="36" spans="2:15" s="1240" customFormat="1" ht="12" customHeight="1">
      <c r="B36" s="2087"/>
      <c r="C36" s="2087"/>
      <c r="D36" s="2087"/>
      <c r="E36" s="2087"/>
      <c r="F36" s="2087"/>
      <c r="G36" s="2087"/>
      <c r="H36" s="2087"/>
      <c r="I36" s="2088"/>
      <c r="J36" s="2092"/>
      <c r="K36" s="2092"/>
      <c r="L36" s="2091"/>
    </row>
    <row r="37" spans="2:15" s="1240" customFormat="1" ht="12" customHeight="1">
      <c r="B37" s="2087"/>
      <c r="C37" s="2087"/>
      <c r="D37" s="2087"/>
      <c r="E37" s="2087"/>
      <c r="F37" s="2087"/>
      <c r="G37" s="2087"/>
      <c r="H37" s="2087"/>
    </row>
    <row r="38" spans="2:15" s="1240" customFormat="1" ht="12" customHeight="1">
      <c r="B38" s="2087"/>
      <c r="C38" s="2087"/>
      <c r="D38" s="2087"/>
      <c r="E38" s="2087"/>
    </row>
    <row r="39" spans="2:15" s="1240" customFormat="1" ht="12" customHeight="1">
      <c r="B39" s="2087"/>
      <c r="C39" s="2087"/>
      <c r="E39" s="2087"/>
    </row>
    <row r="40" spans="2:15" s="1240" customFormat="1" ht="12" customHeight="1">
      <c r="B40" s="2087"/>
      <c r="C40" s="2087"/>
      <c r="D40" s="2087"/>
      <c r="E40" s="2087"/>
      <c r="G40" s="2093"/>
    </row>
    <row r="41" spans="2:15" s="1240" customFormat="1" ht="12" customHeight="1" thickBot="1">
      <c r="B41" s="2087"/>
      <c r="C41" s="2087"/>
      <c r="D41" s="2087"/>
      <c r="E41" s="2087"/>
      <c r="G41" s="2093"/>
    </row>
    <row r="42" spans="2:15" s="1240" customFormat="1" ht="12" customHeight="1" thickBot="1">
      <c r="B42" s="2087"/>
      <c r="C42" s="2087"/>
      <c r="D42" s="2087"/>
      <c r="E42" s="2087"/>
      <c r="G42" s="2093"/>
      <c r="I42" s="2811" t="s">
        <v>820</v>
      </c>
      <c r="J42" s="2812"/>
    </row>
    <row r="43" spans="2:15" s="1240" customFormat="1" ht="12" customHeight="1">
      <c r="B43" s="2087"/>
      <c r="C43" s="2087"/>
      <c r="D43" s="2087"/>
      <c r="E43" s="2087"/>
      <c r="I43" s="2095"/>
      <c r="J43" s="2118" t="s">
        <v>807</v>
      </c>
      <c r="K43" s="2118" t="s">
        <v>806</v>
      </c>
      <c r="L43" s="2118" t="s">
        <v>805</v>
      </c>
      <c r="M43" s="2119" t="s">
        <v>429</v>
      </c>
      <c r="O43" s="1281"/>
    </row>
    <row r="44" spans="2:15" s="1240" customFormat="1" ht="12" customHeight="1">
      <c r="B44" s="2087"/>
      <c r="C44" s="2087"/>
      <c r="D44" s="2087"/>
      <c r="E44" s="2087"/>
      <c r="I44" s="2120" t="s">
        <v>802</v>
      </c>
      <c r="J44" s="2012">
        <v>35</v>
      </c>
      <c r="K44" s="2012">
        <v>32</v>
      </c>
      <c r="L44" s="2012">
        <v>33</v>
      </c>
      <c r="M44" s="2121">
        <v>52</v>
      </c>
      <c r="N44" s="2122"/>
      <c r="O44" s="1279"/>
    </row>
    <row r="45" spans="2:15" s="1240" customFormat="1" ht="12" customHeight="1">
      <c r="B45" s="2087"/>
      <c r="C45" s="2087"/>
      <c r="D45" s="2087"/>
      <c r="E45" s="2087"/>
      <c r="I45" s="2120" t="s">
        <v>685</v>
      </c>
      <c r="J45" s="2012">
        <v>11</v>
      </c>
      <c r="K45" s="2012">
        <v>11</v>
      </c>
      <c r="L45" s="2012">
        <v>24</v>
      </c>
      <c r="M45" s="2121">
        <v>31</v>
      </c>
      <c r="N45" s="1280"/>
      <c r="O45" s="1280"/>
    </row>
    <row r="46" spans="2:15" s="1240" customFormat="1" ht="12" customHeight="1">
      <c r="B46" s="2087"/>
      <c r="C46" s="2087"/>
      <c r="D46" s="2087"/>
      <c r="E46" s="2087"/>
      <c r="I46" s="2120" t="s">
        <v>803</v>
      </c>
      <c r="J46" s="2012">
        <v>2</v>
      </c>
      <c r="K46" s="2012">
        <v>9</v>
      </c>
      <c r="L46" s="2012">
        <v>11</v>
      </c>
      <c r="M46" s="2121">
        <v>16</v>
      </c>
    </row>
    <row r="47" spans="2:15" s="1240" customFormat="1" ht="12" customHeight="1">
      <c r="B47" s="2087"/>
      <c r="C47" s="2087"/>
      <c r="D47" s="2087"/>
      <c r="E47" s="2087"/>
      <c r="I47" s="2120" t="s">
        <v>804</v>
      </c>
      <c r="J47" s="2012">
        <v>3</v>
      </c>
      <c r="K47" s="2012">
        <v>2</v>
      </c>
      <c r="L47" s="2012">
        <v>11</v>
      </c>
      <c r="M47" s="2121">
        <v>14</v>
      </c>
    </row>
    <row r="48" spans="2:15" s="1240" customFormat="1" ht="12" customHeight="1" thickBot="1">
      <c r="B48" s="2087"/>
      <c r="C48" s="2087"/>
      <c r="D48" s="2087"/>
      <c r="E48" s="2087"/>
      <c r="I48" s="2123" t="s">
        <v>1135</v>
      </c>
      <c r="J48" s="2124">
        <v>3</v>
      </c>
      <c r="K48" s="2124">
        <v>2</v>
      </c>
      <c r="L48" s="2124">
        <v>2</v>
      </c>
      <c r="M48" s="2125">
        <v>5</v>
      </c>
    </row>
    <row r="49" spans="1:16" s="1240" customFormat="1" ht="12" customHeight="1">
      <c r="B49" s="2087"/>
      <c r="C49" s="2087"/>
      <c r="D49" s="2087"/>
      <c r="E49" s="2087"/>
      <c r="J49" s="2068"/>
      <c r="K49" s="2068"/>
      <c r="L49" s="2068"/>
      <c r="M49" s="2068"/>
    </row>
    <row r="50" spans="1:16" s="1240" customFormat="1" ht="12" customHeight="1">
      <c r="B50" s="2087"/>
      <c r="C50" s="2087"/>
      <c r="D50" s="2087"/>
      <c r="E50" s="2087"/>
      <c r="J50" s="2068"/>
      <c r="K50" s="2068"/>
      <c r="L50" s="2068"/>
      <c r="M50" s="2068"/>
    </row>
    <row r="51" spans="1:16" s="1240" customFormat="1" ht="15" customHeight="1">
      <c r="E51" s="2087"/>
      <c r="J51" s="2068"/>
      <c r="K51" s="2068"/>
      <c r="L51" s="2068"/>
      <c r="M51" s="2068"/>
    </row>
    <row r="52" spans="1:16" s="1240" customFormat="1" ht="16.5" customHeight="1">
      <c r="A52" s="2126"/>
      <c r="B52" s="2084"/>
      <c r="C52" s="2817" t="s">
        <v>662</v>
      </c>
      <c r="D52" s="2817"/>
      <c r="E52" s="2818" t="s">
        <v>661</v>
      </c>
      <c r="F52" s="2818"/>
      <c r="G52" s="2818" t="s">
        <v>660</v>
      </c>
      <c r="H52" s="2818"/>
      <c r="I52" s="1764" t="s">
        <v>1161</v>
      </c>
      <c r="J52" s="2002" t="s">
        <v>429</v>
      </c>
      <c r="K52" s="2815" t="s">
        <v>805</v>
      </c>
      <c r="L52" s="2816"/>
      <c r="M52" s="2815" t="s">
        <v>806</v>
      </c>
      <c r="N52" s="2815"/>
      <c r="O52" s="2815" t="s">
        <v>807</v>
      </c>
      <c r="P52" s="2816"/>
    </row>
    <row r="53" spans="1:16" s="2084" customFormat="1" ht="12" customHeight="1">
      <c r="A53" s="184" t="s">
        <v>684</v>
      </c>
      <c r="B53" s="1240"/>
      <c r="C53" s="2010">
        <v>33</v>
      </c>
      <c r="D53" s="181"/>
      <c r="E53" s="2010">
        <v>32</v>
      </c>
      <c r="F53" s="181"/>
      <c r="G53" s="2010">
        <v>35</v>
      </c>
      <c r="H53" s="1458"/>
      <c r="I53" s="1765"/>
      <c r="J53" s="1766"/>
      <c r="K53" s="1767"/>
      <c r="L53" s="1766"/>
      <c r="M53" s="1766"/>
      <c r="N53" s="1768"/>
      <c r="O53" s="1766"/>
      <c r="P53" s="1768"/>
    </row>
    <row r="54" spans="1:16" s="1240" customFormat="1" ht="12" customHeight="1">
      <c r="A54" s="184" t="s">
        <v>685</v>
      </c>
      <c r="C54" s="2010">
        <v>24</v>
      </c>
      <c r="D54" s="181"/>
      <c r="E54" s="2010">
        <v>11</v>
      </c>
      <c r="F54" s="181"/>
      <c r="G54" s="2010">
        <v>11</v>
      </c>
      <c r="H54" s="1458"/>
      <c r="I54" s="1769"/>
      <c r="J54" s="1280"/>
      <c r="K54" s="1769"/>
      <c r="L54" s="1280"/>
      <c r="M54" s="1280"/>
      <c r="N54" s="1280"/>
      <c r="O54" s="1280"/>
      <c r="P54" s="1280"/>
    </row>
    <row r="55" spans="1:16" s="1240" customFormat="1" ht="12" customHeight="1">
      <c r="A55" s="184" t="s">
        <v>686</v>
      </c>
      <c r="C55" s="2010">
        <v>11</v>
      </c>
      <c r="D55" s="181"/>
      <c r="E55" s="2010">
        <v>9</v>
      </c>
      <c r="F55" s="181"/>
      <c r="G55" s="2010">
        <v>2</v>
      </c>
      <c r="H55" s="1458"/>
      <c r="I55" s="180" t="s">
        <v>1465</v>
      </c>
      <c r="J55" s="1770">
        <f>SUM(J56:J60)</f>
        <v>118</v>
      </c>
      <c r="K55" s="1770"/>
      <c r="L55" s="1770">
        <f>SUM(L56:L60)</f>
        <v>81</v>
      </c>
      <c r="M55" s="1770"/>
      <c r="N55" s="1770">
        <f>SUM(N56:N60)</f>
        <v>56</v>
      </c>
      <c r="O55" s="1770"/>
      <c r="P55" s="1770">
        <f>SUM(P56:P60)</f>
        <v>54</v>
      </c>
    </row>
    <row r="56" spans="1:16" s="1240" customFormat="1" ht="12" customHeight="1">
      <c r="A56" s="184" t="s">
        <v>687</v>
      </c>
      <c r="C56" s="2010">
        <v>11</v>
      </c>
      <c r="D56" s="181"/>
      <c r="E56" s="2010">
        <v>2</v>
      </c>
      <c r="F56" s="181"/>
      <c r="G56" s="2010">
        <v>3</v>
      </c>
      <c r="H56" s="1458"/>
      <c r="I56" s="1278" t="s">
        <v>802</v>
      </c>
      <c r="J56" s="1770">
        <v>52</v>
      </c>
      <c r="K56" s="1770"/>
      <c r="L56" s="2010">
        <v>33</v>
      </c>
      <c r="M56" s="1771"/>
      <c r="N56" s="2010">
        <v>32</v>
      </c>
      <c r="O56" s="1771"/>
      <c r="P56" s="2010">
        <v>35</v>
      </c>
    </row>
    <row r="57" spans="1:16" s="1240" customFormat="1" ht="12" customHeight="1">
      <c r="A57" s="1708" t="s">
        <v>1135</v>
      </c>
      <c r="B57" s="2108"/>
      <c r="C57" s="2010">
        <v>2</v>
      </c>
      <c r="D57" s="181"/>
      <c r="E57" s="2010">
        <v>2</v>
      </c>
      <c r="F57" s="181"/>
      <c r="G57" s="2010">
        <v>3</v>
      </c>
      <c r="H57" s="2107"/>
      <c r="I57" s="1278" t="s">
        <v>685</v>
      </c>
      <c r="J57" s="1770">
        <v>31</v>
      </c>
      <c r="K57" s="1770"/>
      <c r="L57" s="2010">
        <v>24</v>
      </c>
      <c r="M57" s="1771"/>
      <c r="N57" s="2010">
        <v>11</v>
      </c>
      <c r="O57" s="1771"/>
      <c r="P57" s="2010">
        <v>11</v>
      </c>
    </row>
    <row r="58" spans="1:16" s="1240" customFormat="1" ht="10.5" customHeight="1">
      <c r="A58" s="186"/>
      <c r="B58" s="2107"/>
      <c r="C58" s="2107"/>
      <c r="D58" s="2107"/>
      <c r="E58" s="2107"/>
      <c r="F58" s="2107"/>
      <c r="G58" s="2107"/>
      <c r="H58" s="2107"/>
      <c r="I58" s="1278" t="s">
        <v>803</v>
      </c>
      <c r="J58" s="1770">
        <v>16</v>
      </c>
      <c r="K58" s="1770"/>
      <c r="L58" s="2010">
        <v>11</v>
      </c>
      <c r="M58" s="1771"/>
      <c r="N58" s="2010">
        <v>9</v>
      </c>
      <c r="O58" s="1771"/>
      <c r="P58" s="2010">
        <v>2</v>
      </c>
    </row>
    <row r="59" spans="1:16" ht="25.5" customHeight="1">
      <c r="A59" s="2127" t="s">
        <v>229</v>
      </c>
      <c r="D59" s="2108"/>
      <c r="E59" s="2108"/>
      <c r="F59" s="2108"/>
      <c r="G59" s="2108"/>
      <c r="H59" s="2108"/>
      <c r="I59" s="1278" t="s">
        <v>804</v>
      </c>
      <c r="J59" s="1770">
        <v>14</v>
      </c>
      <c r="K59" s="1770"/>
      <c r="L59" s="2010">
        <v>11</v>
      </c>
      <c r="M59" s="1771"/>
      <c r="N59" s="2010">
        <v>2</v>
      </c>
      <c r="O59" s="1771"/>
      <c r="P59" s="2010">
        <v>3</v>
      </c>
    </row>
    <row r="60" spans="1:16" ht="26.25" customHeight="1">
      <c r="A60" s="2110" t="s">
        <v>786</v>
      </c>
      <c r="B60" s="2111"/>
      <c r="C60" s="2111"/>
      <c r="D60" s="2111"/>
      <c r="E60" s="2111"/>
      <c r="F60" s="2111"/>
      <c r="G60" s="2111"/>
      <c r="H60" s="2111"/>
      <c r="I60" s="1278" t="s">
        <v>1135</v>
      </c>
      <c r="J60" s="1770">
        <v>5</v>
      </c>
      <c r="K60" s="1770"/>
      <c r="L60" s="2010">
        <v>2</v>
      </c>
      <c r="M60" s="1771"/>
      <c r="N60" s="2010">
        <v>2</v>
      </c>
      <c r="O60" s="1771"/>
      <c r="P60" s="2010">
        <v>3</v>
      </c>
    </row>
    <row r="61" spans="1:16" ht="15" customHeight="1">
      <c r="A61" s="2809" t="s">
        <v>1206</v>
      </c>
      <c r="B61" s="2809"/>
      <c r="C61" s="2809"/>
      <c r="D61" s="2809"/>
      <c r="E61" s="2809"/>
      <c r="F61" s="2809"/>
      <c r="G61" s="2809"/>
      <c r="H61" s="2809"/>
    </row>
    <row r="62" spans="1:16" ht="21.75" customHeight="1">
      <c r="A62" s="2108"/>
      <c r="D62" s="2108"/>
      <c r="E62" s="2108"/>
      <c r="F62" s="2108"/>
      <c r="G62" s="2108"/>
      <c r="H62" s="2108"/>
    </row>
    <row r="63" spans="1:16" ht="15" customHeight="1">
      <c r="A63" s="2108"/>
      <c r="D63" s="2108"/>
      <c r="E63" s="2108"/>
      <c r="F63" s="2108"/>
      <c r="G63" s="2108"/>
      <c r="H63" s="2108"/>
    </row>
  </sheetData>
  <mergeCells count="10">
    <mergeCell ref="K52:L52"/>
    <mergeCell ref="M52:N52"/>
    <mergeCell ref="O52:P52"/>
    <mergeCell ref="A61:H61"/>
    <mergeCell ref="A29:H29"/>
    <mergeCell ref="A30:H30"/>
    <mergeCell ref="I42:J42"/>
    <mergeCell ref="C52:D52"/>
    <mergeCell ref="E52:F52"/>
    <mergeCell ref="G52:H52"/>
  </mergeCells>
  <printOptions horizontalCentered="1"/>
  <pageMargins left="0.59055118110236227" right="0.59055118110236227" top="0.59055118110236227" bottom="0.59055118110236227" header="0.59055118110236227" footer="0.59055118110236227"/>
  <pageSetup firstPageNumber="8"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P110"/>
  <sheetViews>
    <sheetView showGridLines="0" view="pageBreakPreview" topLeftCell="A39" zoomScaleNormal="100" zoomScaleSheetLayoutView="100" workbookViewId="0">
      <selection activeCell="K62" sqref="K62"/>
    </sheetView>
  </sheetViews>
  <sheetFormatPr baseColWidth="10" defaultColWidth="9.42578125" defaultRowHeight="15" customHeight="1"/>
  <cols>
    <col min="1" max="1" width="30.7109375" style="271" customWidth="1"/>
    <col min="2" max="6" width="12.7109375" style="271" customWidth="1"/>
    <col min="7" max="10" width="4.42578125" style="271" customWidth="1"/>
    <col min="11" max="16384" width="9.42578125" style="271"/>
  </cols>
  <sheetData>
    <row r="1" spans="1:11" s="1181" customFormat="1" ht="30" customHeight="1">
      <c r="A1" s="1180"/>
      <c r="B1" s="2062"/>
      <c r="C1" s="2062"/>
      <c r="D1" s="2062"/>
      <c r="E1" s="2062"/>
      <c r="F1" s="2494" t="s">
        <v>1457</v>
      </c>
      <c r="G1" s="2268"/>
    </row>
    <row r="2" spans="1:11" s="1181" customFormat="1" ht="5.0999999999999996" customHeight="1">
      <c r="A2" s="1182"/>
      <c r="B2" s="1182"/>
      <c r="C2" s="2063"/>
      <c r="D2" s="2063"/>
      <c r="E2" s="2063"/>
      <c r="F2" s="2063"/>
      <c r="G2" s="2303"/>
    </row>
    <row r="3" spans="1:11" s="1183" customFormat="1" ht="5.0999999999999996" customHeight="1">
      <c r="G3" s="1181"/>
      <c r="H3" s="1181"/>
      <c r="I3" s="1181"/>
      <c r="J3" s="1181"/>
    </row>
    <row r="4" spans="1:11" s="2339" customFormat="1" ht="15" customHeight="1">
      <c r="A4" s="2819" t="s">
        <v>1338</v>
      </c>
      <c r="B4" s="2819"/>
      <c r="C4" s="2819"/>
      <c r="D4" s="2820"/>
      <c r="E4" s="2820"/>
      <c r="F4" s="2820"/>
      <c r="G4" s="2338"/>
      <c r="H4" s="2338"/>
      <c r="I4" s="2338"/>
      <c r="J4" s="2338"/>
    </row>
    <row r="5" spans="1:11" s="1184" customFormat="1" ht="15" customHeight="1">
      <c r="A5" s="1342"/>
      <c r="B5" s="1324"/>
      <c r="C5" s="1324"/>
      <c r="D5" s="1461"/>
      <c r="E5" s="1746"/>
      <c r="F5" s="1198"/>
      <c r="G5" s="1181"/>
      <c r="H5" s="1181"/>
      <c r="I5" s="1181"/>
      <c r="J5" s="1181"/>
    </row>
    <row r="6" spans="1:11" s="134" customFormat="1" ht="15.75" customHeight="1">
      <c r="A6" s="133"/>
      <c r="B6" s="53"/>
      <c r="F6" s="308" t="s">
        <v>670</v>
      </c>
      <c r="G6" s="307"/>
      <c r="H6" s="307"/>
      <c r="I6" s="307"/>
      <c r="J6" s="307"/>
    </row>
    <row r="7" spans="1:11" s="134" customFormat="1" ht="5.0999999999999996" customHeight="1">
      <c r="A7" s="135"/>
      <c r="B7" s="54"/>
      <c r="C7" s="136"/>
      <c r="D7" s="136"/>
      <c r="E7" s="136"/>
      <c r="F7" s="136"/>
      <c r="G7" s="307"/>
      <c r="H7" s="307"/>
      <c r="I7" s="307"/>
      <c r="J7" s="307"/>
    </row>
    <row r="8" spans="1:11" s="134" customFormat="1" ht="5.0999999999999996" customHeight="1">
      <c r="A8" s="137"/>
      <c r="B8" s="138"/>
      <c r="C8" s="138"/>
      <c r="D8" s="138"/>
      <c r="E8" s="138"/>
      <c r="F8" s="138"/>
      <c r="G8" s="307"/>
      <c r="H8" s="307"/>
      <c r="I8" s="307"/>
      <c r="J8" s="307"/>
    </row>
    <row r="9" spans="1:11" s="134" customFormat="1" ht="15" customHeight="1">
      <c r="A9" s="129" t="s">
        <v>671</v>
      </c>
      <c r="B9" s="139">
        <v>2015</v>
      </c>
      <c r="C9" s="139">
        <v>2016</v>
      </c>
      <c r="D9" s="139">
        <v>2017</v>
      </c>
      <c r="E9" s="139">
        <v>2018</v>
      </c>
      <c r="F9" s="139">
        <v>2019</v>
      </c>
      <c r="G9" s="307"/>
      <c r="H9" s="307"/>
      <c r="I9" s="307"/>
      <c r="J9" s="307"/>
      <c r="K9" s="2327"/>
    </row>
    <row r="10" spans="1:11" s="134" customFormat="1" ht="5.25" customHeight="1">
      <c r="A10" s="141"/>
      <c r="B10" s="142"/>
      <c r="C10" s="142"/>
      <c r="D10" s="142"/>
      <c r="E10" s="142"/>
      <c r="F10" s="142"/>
      <c r="G10" s="307"/>
      <c r="H10" s="307"/>
      <c r="I10" s="307"/>
      <c r="J10" s="307"/>
      <c r="K10" s="140"/>
    </row>
    <row r="11" spans="1:11" s="134" customFormat="1" ht="5.25" customHeight="1">
      <c r="A11" s="129"/>
      <c r="B11" s="143"/>
      <c r="G11" s="307"/>
      <c r="H11" s="307"/>
      <c r="I11" s="307"/>
      <c r="J11" s="307"/>
      <c r="K11" s="140"/>
    </row>
    <row r="12" spans="1:11" s="145" customFormat="1" ht="12.75" hidden="1" customHeight="1">
      <c r="A12" s="144" t="s">
        <v>405</v>
      </c>
      <c r="G12" s="307"/>
      <c r="H12" s="307"/>
      <c r="I12" s="307"/>
      <c r="J12" s="307"/>
    </row>
    <row r="13" spans="1:11" s="134" customFormat="1" ht="12.75" hidden="1" customHeight="1">
      <c r="A13" s="144" t="s">
        <v>406</v>
      </c>
      <c r="G13" s="307"/>
      <c r="H13" s="307"/>
      <c r="I13" s="307"/>
      <c r="J13" s="307"/>
    </row>
    <row r="14" spans="1:11" s="134" customFormat="1" ht="12.75" hidden="1" customHeight="1">
      <c r="A14" s="144" t="s">
        <v>1455</v>
      </c>
      <c r="G14" s="307"/>
      <c r="H14" s="307"/>
      <c r="I14" s="307"/>
      <c r="J14" s="307"/>
    </row>
    <row r="15" spans="1:11" s="134" customFormat="1" ht="12" customHeight="1">
      <c r="A15" s="144" t="s">
        <v>408</v>
      </c>
      <c r="B15" s="1659">
        <v>0.2</v>
      </c>
      <c r="C15" s="1659">
        <v>0.4</v>
      </c>
      <c r="D15" s="134">
        <v>0.3</v>
      </c>
      <c r="E15" s="134">
        <v>0.2</v>
      </c>
      <c r="F15" s="134">
        <v>0.2</v>
      </c>
      <c r="G15" s="307"/>
      <c r="H15" s="307"/>
      <c r="I15" s="307"/>
      <c r="J15" s="307"/>
    </row>
    <row r="16" spans="1:11" s="134" customFormat="1" ht="12" customHeight="1">
      <c r="A16" s="144" t="s">
        <v>405</v>
      </c>
      <c r="B16" s="1772" t="s">
        <v>464</v>
      </c>
      <c r="C16" s="1831">
        <v>1.3</v>
      </c>
      <c r="D16" s="134">
        <v>0.4</v>
      </c>
      <c r="E16" s="134">
        <v>0.2</v>
      </c>
      <c r="F16" s="134">
        <v>0.1</v>
      </c>
      <c r="G16" s="307"/>
      <c r="H16" s="307"/>
      <c r="I16" s="307"/>
      <c r="J16" s="307"/>
    </row>
    <row r="17" spans="1:16" s="134" customFormat="1" ht="12" customHeight="1">
      <c r="A17" s="1874" t="s">
        <v>404</v>
      </c>
      <c r="B17" s="146" t="s">
        <v>464</v>
      </c>
      <c r="C17" s="146" t="s">
        <v>464</v>
      </c>
      <c r="D17" s="134">
        <v>0.6</v>
      </c>
      <c r="E17" s="134">
        <v>0.2</v>
      </c>
      <c r="F17" s="134">
        <v>0.1</v>
      </c>
      <c r="G17" s="307"/>
      <c r="H17" s="307"/>
      <c r="I17" s="307"/>
      <c r="J17" s="307"/>
    </row>
    <row r="18" spans="1:16" s="145" customFormat="1" ht="3" customHeight="1">
      <c r="A18" s="147"/>
      <c r="B18" s="148"/>
      <c r="C18" s="148"/>
      <c r="D18" s="148"/>
      <c r="E18" s="148"/>
      <c r="F18" s="148"/>
      <c r="G18" s="307"/>
      <c r="H18" s="307"/>
      <c r="I18" s="307"/>
      <c r="J18" s="307"/>
    </row>
    <row r="19" spans="1:16" s="134" customFormat="1" ht="5.0999999999999996" customHeight="1">
      <c r="A19" s="149"/>
      <c r="B19" s="150"/>
      <c r="C19" s="151"/>
      <c r="D19" s="151"/>
      <c r="E19" s="151"/>
      <c r="F19" s="151"/>
      <c r="G19" s="307"/>
      <c r="H19" s="307"/>
      <c r="I19" s="307"/>
      <c r="J19" s="307"/>
      <c r="K19" s="145"/>
      <c r="L19" s="145"/>
      <c r="M19" s="145"/>
      <c r="N19" s="145"/>
    </row>
    <row r="20" spans="1:16" s="134" customFormat="1" ht="15" customHeight="1">
      <c r="A20" s="309" t="s">
        <v>718</v>
      </c>
      <c r="B20" s="148"/>
      <c r="C20" s="136"/>
      <c r="D20" s="136"/>
      <c r="E20" s="136"/>
      <c r="F20" s="136"/>
      <c r="G20" s="307"/>
      <c r="H20" s="307"/>
      <c r="I20" s="307"/>
      <c r="J20" s="307"/>
    </row>
    <row r="21" spans="1:16" s="134" customFormat="1" ht="15" customHeight="1">
      <c r="A21" s="310" t="s">
        <v>621</v>
      </c>
      <c r="B21" s="148"/>
      <c r="C21" s="136"/>
      <c r="D21" s="136"/>
      <c r="E21" s="136"/>
      <c r="F21" s="136"/>
      <c r="G21" s="307"/>
      <c r="H21" s="307"/>
      <c r="I21" s="307"/>
      <c r="J21" s="307"/>
    </row>
    <row r="22" spans="1:16" s="134" customFormat="1" ht="15" customHeight="1">
      <c r="A22" s="129"/>
      <c r="B22" s="152"/>
      <c r="C22" s="152"/>
      <c r="D22" s="152"/>
      <c r="E22" s="152"/>
      <c r="F22" s="152"/>
      <c r="G22" s="307"/>
      <c r="H22" s="307"/>
      <c r="I22" s="307"/>
      <c r="J22" s="307"/>
    </row>
    <row r="23" spans="1:16" s="2336" customFormat="1" ht="15" customHeight="1">
      <c r="A23" s="2333" t="s">
        <v>1339</v>
      </c>
      <c r="B23" s="2334"/>
      <c r="C23" s="2335"/>
      <c r="D23" s="2335"/>
      <c r="E23" s="2335"/>
      <c r="F23" s="2335"/>
      <c r="K23" s="2337"/>
      <c r="L23" s="2337"/>
    </row>
    <row r="24" spans="1:16" s="134" customFormat="1" ht="15" customHeight="1">
      <c r="A24" s="135"/>
      <c r="B24" s="56"/>
      <c r="F24" s="308" t="s">
        <v>670</v>
      </c>
    </row>
    <row r="25" spans="1:16" s="134" customFormat="1" ht="5.0999999999999996" customHeight="1">
      <c r="A25" s="153" t="s">
        <v>672</v>
      </c>
      <c r="B25" s="154"/>
      <c r="C25" s="155"/>
      <c r="D25" s="155"/>
      <c r="E25" s="155"/>
      <c r="F25" s="155"/>
    </row>
    <row r="26" spans="1:16" s="134" customFormat="1" ht="5.0999999999999996" customHeight="1">
      <c r="A26" s="129"/>
      <c r="B26" s="57"/>
      <c r="C26" s="57"/>
      <c r="D26" s="57"/>
      <c r="E26" s="57"/>
      <c r="F26" s="57"/>
    </row>
    <row r="27" spans="1:16" s="134" customFormat="1" ht="15" customHeight="1">
      <c r="A27" s="129" t="s">
        <v>671</v>
      </c>
      <c r="B27" s="157">
        <v>2015</v>
      </c>
      <c r="C27" s="157">
        <v>2016</v>
      </c>
      <c r="D27" s="157">
        <v>2017</v>
      </c>
      <c r="E27" s="157">
        <v>2018</v>
      </c>
      <c r="F27" s="157">
        <v>2019</v>
      </c>
      <c r="L27" s="158"/>
      <c r="M27" s="158"/>
      <c r="N27" s="158"/>
      <c r="O27" s="158"/>
      <c r="P27" s="159"/>
    </row>
    <row r="28" spans="1:16" s="134" customFormat="1" ht="5.0999999999999996" customHeight="1">
      <c r="A28" s="129"/>
      <c r="B28" s="136"/>
      <c r="C28" s="142"/>
      <c r="D28" s="142"/>
      <c r="E28" s="142"/>
      <c r="F28" s="142"/>
      <c r="L28" s="158"/>
      <c r="M28" s="158"/>
      <c r="N28" s="160"/>
      <c r="O28" s="160"/>
      <c r="P28" s="160"/>
    </row>
    <row r="29" spans="1:16" s="134" customFormat="1" ht="5.0999999999999996" customHeight="1">
      <c r="A29" s="137"/>
      <c r="B29" s="162"/>
      <c r="G29" s="140"/>
      <c r="L29" s="158"/>
      <c r="M29" s="158"/>
      <c r="N29" s="163"/>
      <c r="O29" s="163"/>
      <c r="P29" s="164"/>
    </row>
    <row r="30" spans="1:16" s="134" customFormat="1" ht="12" customHeight="1">
      <c r="A30" s="144" t="s">
        <v>406</v>
      </c>
      <c r="B30" s="1773" t="s">
        <v>464</v>
      </c>
      <c r="C30" s="1660" t="s">
        <v>464</v>
      </c>
      <c r="D30" s="113" t="s">
        <v>464</v>
      </c>
      <c r="E30" s="113" t="s">
        <v>464</v>
      </c>
      <c r="F30" s="113" t="s">
        <v>464</v>
      </c>
    </row>
    <row r="31" spans="1:16" s="134" customFormat="1" ht="12" customHeight="1">
      <c r="A31" s="144" t="s">
        <v>408</v>
      </c>
      <c r="B31" s="1660">
        <v>0.6</v>
      </c>
      <c r="C31" s="1660">
        <v>0.6</v>
      </c>
      <c r="D31" s="134">
        <v>0.4</v>
      </c>
      <c r="E31" s="134">
        <v>0.2</v>
      </c>
      <c r="F31" s="134">
        <v>0.3</v>
      </c>
    </row>
    <row r="32" spans="1:16" s="134" customFormat="1" ht="12" customHeight="1">
      <c r="A32" s="144" t="s">
        <v>405</v>
      </c>
      <c r="B32" s="1774">
        <v>2.1</v>
      </c>
      <c r="C32" s="1774">
        <v>4.0999999999999996</v>
      </c>
      <c r="D32" s="134">
        <v>1.6</v>
      </c>
      <c r="E32" s="134">
        <v>1</v>
      </c>
      <c r="F32" s="134">
        <v>3.1</v>
      </c>
    </row>
    <row r="33" spans="1:11" s="134" customFormat="1" ht="12" customHeight="1">
      <c r="A33" s="134" t="s">
        <v>404</v>
      </c>
      <c r="B33" s="1774">
        <v>9.1999999999999993</v>
      </c>
      <c r="C33" s="1774">
        <v>7.1</v>
      </c>
      <c r="D33" s="134">
        <v>9.8000000000000007</v>
      </c>
      <c r="E33" s="134">
        <v>5.8</v>
      </c>
      <c r="F33" s="134">
        <v>1.7</v>
      </c>
    </row>
    <row r="34" spans="1:11" s="134" customFormat="1" ht="5.0999999999999996" customHeight="1">
      <c r="A34" s="165"/>
      <c r="B34" s="165"/>
      <c r="C34" s="165"/>
      <c r="D34" s="165"/>
      <c r="E34" s="165"/>
      <c r="F34" s="165"/>
    </row>
    <row r="35" spans="1:11" s="134" customFormat="1" ht="5.0999999999999996" customHeight="1">
      <c r="A35" s="54"/>
      <c r="B35" s="54"/>
      <c r="C35" s="55"/>
      <c r="D35" s="55"/>
      <c r="E35" s="55"/>
      <c r="F35" s="55"/>
    </row>
    <row r="36" spans="1:11" s="134" customFormat="1" ht="15" customHeight="1">
      <c r="A36" s="309" t="s">
        <v>719</v>
      </c>
      <c r="B36" s="54"/>
      <c r="C36" s="55"/>
      <c r="D36" s="55"/>
      <c r="E36" s="55"/>
      <c r="F36" s="55"/>
    </row>
    <row r="37" spans="1:11" s="134" customFormat="1" ht="15" customHeight="1">
      <c r="A37" s="310" t="s">
        <v>621</v>
      </c>
      <c r="B37" s="54"/>
      <c r="C37" s="55"/>
      <c r="D37" s="55"/>
      <c r="E37" s="55"/>
      <c r="F37" s="55"/>
    </row>
    <row r="38" spans="1:11" s="134" customFormat="1" ht="15" customHeight="1">
      <c r="A38" s="129"/>
      <c r="B38" s="166"/>
      <c r="C38" s="55"/>
      <c r="D38" s="55"/>
      <c r="E38" s="55"/>
      <c r="F38" s="55"/>
    </row>
    <row r="39" spans="1:11" s="134" customFormat="1" ht="15" customHeight="1">
      <c r="A39" s="2333" t="s">
        <v>688</v>
      </c>
      <c r="B39" s="167"/>
      <c r="C39" s="55"/>
      <c r="D39" s="55"/>
      <c r="E39" s="55"/>
      <c r="F39" s="55"/>
    </row>
    <row r="40" spans="1:11" s="134" customFormat="1" ht="15" customHeight="1">
      <c r="A40" s="133"/>
      <c r="B40" s="167"/>
      <c r="C40" s="55"/>
      <c r="D40" s="55"/>
      <c r="E40" s="55"/>
      <c r="F40" s="55"/>
      <c r="H40" s="168"/>
    </row>
    <row r="41" spans="1:11" s="134" customFormat="1" ht="5.0999999999999996" customHeight="1">
      <c r="A41" s="135"/>
      <c r="B41" s="169"/>
      <c r="C41" s="54"/>
      <c r="D41" s="54"/>
      <c r="E41" s="54"/>
      <c r="F41" s="54"/>
      <c r="G41" s="170"/>
      <c r="H41" s="170"/>
      <c r="I41" s="170"/>
    </row>
    <row r="42" spans="1:11" s="134" customFormat="1" ht="5.0999999999999996" customHeight="1">
      <c r="A42" s="137"/>
      <c r="B42" s="138"/>
      <c r="C42" s="138"/>
      <c r="D42" s="138"/>
      <c r="E42" s="138"/>
      <c r="F42" s="138"/>
      <c r="G42" s="170"/>
      <c r="H42" s="170"/>
      <c r="I42" s="170"/>
    </row>
    <row r="43" spans="1:11" s="134" customFormat="1" ht="15" customHeight="1">
      <c r="A43" s="129" t="s">
        <v>671</v>
      </c>
      <c r="B43" s="156">
        <v>2015</v>
      </c>
      <c r="C43" s="156">
        <v>2016</v>
      </c>
      <c r="D43" s="156">
        <v>2017</v>
      </c>
      <c r="E43" s="156">
        <v>2018</v>
      </c>
      <c r="F43" s="156">
        <v>2019</v>
      </c>
      <c r="G43" s="271"/>
      <c r="H43" s="271"/>
      <c r="I43" s="271"/>
      <c r="J43" s="271"/>
    </row>
    <row r="44" spans="1:11" ht="5.0999999999999996" customHeight="1">
      <c r="A44" s="141"/>
      <c r="B44" s="165"/>
      <c r="C44" s="165"/>
      <c r="D44" s="165"/>
      <c r="E44" s="165"/>
      <c r="F44" s="165"/>
    </row>
    <row r="45" spans="1:11" ht="5.0999999999999996" customHeight="1">
      <c r="A45" s="129"/>
      <c r="B45" s="55"/>
      <c r="F45" s="2787"/>
      <c r="G45" s="297"/>
      <c r="H45" s="297"/>
      <c r="I45" s="297"/>
      <c r="J45" s="297"/>
    </row>
    <row r="46" spans="1:11" ht="12" customHeight="1">
      <c r="A46" s="171" t="s">
        <v>405</v>
      </c>
      <c r="B46" s="1775">
        <v>5.57</v>
      </c>
      <c r="C46" s="1775">
        <v>6</v>
      </c>
      <c r="D46" s="271">
        <v>6.4</v>
      </c>
      <c r="E46" s="2498">
        <v>5.77</v>
      </c>
      <c r="F46" s="2787">
        <v>6.6</v>
      </c>
      <c r="K46" s="134"/>
    </row>
    <row r="47" spans="1:11" ht="12" customHeight="1">
      <c r="A47" s="144" t="s">
        <v>406</v>
      </c>
      <c r="B47" s="1775">
        <v>5.66</v>
      </c>
      <c r="C47" s="1775">
        <v>6.2</v>
      </c>
      <c r="D47" s="271">
        <v>6.6</v>
      </c>
      <c r="E47" s="2498">
        <v>6.11</v>
      </c>
      <c r="F47" s="2787">
        <v>6.4</v>
      </c>
    </row>
    <row r="48" spans="1:11" ht="12" customHeight="1">
      <c r="A48" s="144" t="s">
        <v>409</v>
      </c>
      <c r="B48" s="1775">
        <v>5.39</v>
      </c>
      <c r="C48" s="1775">
        <v>6.3</v>
      </c>
      <c r="D48" s="271">
        <v>6.6</v>
      </c>
      <c r="E48" s="2498">
        <v>5.98</v>
      </c>
      <c r="F48" s="2787">
        <v>6.8</v>
      </c>
    </row>
    <row r="49" spans="1:6" ht="12" customHeight="1">
      <c r="A49" s="144" t="s">
        <v>407</v>
      </c>
      <c r="B49" s="1775">
        <v>5.9</v>
      </c>
      <c r="C49" s="1775">
        <v>6.2</v>
      </c>
      <c r="D49" s="271">
        <v>6.8</v>
      </c>
      <c r="E49" s="2498">
        <v>6.31</v>
      </c>
      <c r="F49" s="2787">
        <v>6.7</v>
      </c>
    </row>
    <row r="50" spans="1:6" ht="12" customHeight="1">
      <c r="A50" s="144" t="s">
        <v>408</v>
      </c>
      <c r="B50" s="1775">
        <v>5.29</v>
      </c>
      <c r="C50" s="1775">
        <v>6.3</v>
      </c>
      <c r="D50" s="271">
        <v>6.4</v>
      </c>
      <c r="E50" s="2498">
        <v>5.92</v>
      </c>
      <c r="F50" s="2787">
        <v>6.8</v>
      </c>
    </row>
    <row r="51" spans="1:6" ht="12" customHeight="1">
      <c r="A51" s="144" t="s">
        <v>410</v>
      </c>
      <c r="B51" s="1775">
        <v>5.74</v>
      </c>
      <c r="C51" s="1775">
        <v>6</v>
      </c>
      <c r="D51" s="271">
        <v>6.5</v>
      </c>
      <c r="E51" s="2498">
        <v>6.05</v>
      </c>
      <c r="F51" s="2787">
        <v>6.4</v>
      </c>
    </row>
    <row r="52" spans="1:6" ht="12" customHeight="1">
      <c r="A52" s="144" t="s">
        <v>411</v>
      </c>
      <c r="B52" s="1775">
        <v>5.76</v>
      </c>
      <c r="C52" s="1775">
        <v>6.3</v>
      </c>
      <c r="D52" s="271">
        <v>6.4</v>
      </c>
      <c r="E52" s="2498">
        <v>6.1</v>
      </c>
      <c r="F52" s="2787">
        <v>6.2</v>
      </c>
    </row>
    <row r="53" spans="1:6" ht="12" customHeight="1">
      <c r="A53" s="144" t="s">
        <v>404</v>
      </c>
      <c r="B53" s="1775">
        <v>5.5</v>
      </c>
      <c r="C53" s="1775">
        <v>6.2</v>
      </c>
      <c r="D53" s="271">
        <v>6.5</v>
      </c>
      <c r="E53" s="2498">
        <v>6.01</v>
      </c>
      <c r="F53" s="2787">
        <v>6.3</v>
      </c>
    </row>
    <row r="54" spans="1:6" ht="12" customHeight="1">
      <c r="A54" s="144" t="s">
        <v>413</v>
      </c>
      <c r="B54" s="1775">
        <v>5.55</v>
      </c>
      <c r="C54" s="1775">
        <v>6.2</v>
      </c>
      <c r="D54" s="271">
        <v>6.7</v>
      </c>
      <c r="E54" s="2498">
        <v>6.02</v>
      </c>
      <c r="F54" s="2787">
        <v>6.7</v>
      </c>
    </row>
    <row r="55" spans="1:6" ht="12" customHeight="1">
      <c r="A55" s="144" t="s">
        <v>414</v>
      </c>
      <c r="B55" s="1775">
        <v>5.73</v>
      </c>
      <c r="C55" s="1775">
        <v>6.3</v>
      </c>
      <c r="D55" s="271">
        <v>6.3</v>
      </c>
      <c r="E55" s="2498">
        <v>5.83</v>
      </c>
      <c r="F55" s="2787">
        <v>6.3</v>
      </c>
    </row>
    <row r="56" spans="1:6" ht="12" customHeight="1">
      <c r="A56" s="144" t="s">
        <v>415</v>
      </c>
      <c r="B56" s="1776">
        <v>5.85</v>
      </c>
      <c r="C56" s="1776">
        <v>6.9</v>
      </c>
      <c r="D56" s="271">
        <v>6.3</v>
      </c>
      <c r="E56" s="2498">
        <v>6.54</v>
      </c>
      <c r="F56" s="2787">
        <v>6.6</v>
      </c>
    </row>
    <row r="57" spans="1:6" ht="12" customHeight="1">
      <c r="A57" s="1875" t="s">
        <v>603</v>
      </c>
      <c r="B57" s="2468" t="s">
        <v>464</v>
      </c>
      <c r="C57" s="2468" t="s">
        <v>464</v>
      </c>
      <c r="D57" s="1876">
        <v>6.3</v>
      </c>
      <c r="E57" s="2499">
        <v>6.07</v>
      </c>
      <c r="F57" s="2787">
        <v>6.7</v>
      </c>
    </row>
    <row r="58" spans="1:6" ht="12" customHeight="1">
      <c r="A58" s="1875" t="s">
        <v>397</v>
      </c>
      <c r="B58" s="2468" t="s">
        <v>464</v>
      </c>
      <c r="C58" s="2468" t="s">
        <v>464</v>
      </c>
      <c r="D58" s="1876">
        <v>6.4</v>
      </c>
      <c r="E58" s="2499">
        <v>6.73</v>
      </c>
      <c r="F58" s="2787">
        <v>6.5</v>
      </c>
    </row>
    <row r="59" spans="1:6" ht="12" customHeight="1">
      <c r="A59" s="1875" t="s">
        <v>1188</v>
      </c>
      <c r="B59" s="2468" t="s">
        <v>464</v>
      </c>
      <c r="C59" s="2468" t="s">
        <v>464</v>
      </c>
      <c r="D59" s="1876">
        <v>6.6</v>
      </c>
      <c r="E59" s="2499">
        <v>5.75</v>
      </c>
      <c r="F59" s="2787">
        <v>7</v>
      </c>
    </row>
    <row r="60" spans="1:6" ht="12" customHeight="1">
      <c r="A60" s="1875" t="s">
        <v>1189</v>
      </c>
      <c r="B60" s="2468" t="s">
        <v>464</v>
      </c>
      <c r="C60" s="2468" t="s">
        <v>464</v>
      </c>
      <c r="D60" s="1876">
        <v>6.9</v>
      </c>
      <c r="E60" s="2499">
        <v>6.04</v>
      </c>
      <c r="F60" s="2787">
        <v>6.7</v>
      </c>
    </row>
    <row r="61" spans="1:6" ht="12" customHeight="1">
      <c r="A61" s="1875" t="s">
        <v>1190</v>
      </c>
      <c r="B61" s="2468" t="s">
        <v>464</v>
      </c>
      <c r="C61" s="2468" t="s">
        <v>464</v>
      </c>
      <c r="D61" s="1876">
        <v>6</v>
      </c>
      <c r="E61" s="2499">
        <v>5.97</v>
      </c>
      <c r="F61" s="2787">
        <v>6.5</v>
      </c>
    </row>
    <row r="62" spans="1:6" ht="12" customHeight="1">
      <c r="A62" s="1875" t="s">
        <v>434</v>
      </c>
      <c r="B62" s="2468" t="s">
        <v>464</v>
      </c>
      <c r="C62" s="2468" t="s">
        <v>464</v>
      </c>
      <c r="D62" s="1876">
        <v>6.8</v>
      </c>
      <c r="E62" s="2499">
        <v>6.24</v>
      </c>
      <c r="F62" s="2787">
        <v>6.7</v>
      </c>
    </row>
    <row r="63" spans="1:6" ht="12" customHeight="1">
      <c r="A63" s="1875" t="s">
        <v>214</v>
      </c>
      <c r="B63" s="2468" t="s">
        <v>464</v>
      </c>
      <c r="C63" s="2468" t="s">
        <v>464</v>
      </c>
      <c r="D63" s="1876">
        <v>6.6</v>
      </c>
      <c r="E63" s="2499">
        <v>5.97</v>
      </c>
      <c r="F63" s="2787">
        <v>6.5</v>
      </c>
    </row>
    <row r="64" spans="1:6" ht="12" customHeight="1">
      <c r="A64" s="1875" t="s">
        <v>1191</v>
      </c>
      <c r="B64" s="2468" t="s">
        <v>464</v>
      </c>
      <c r="C64" s="2468" t="s">
        <v>464</v>
      </c>
      <c r="D64" s="1876">
        <v>6.6</v>
      </c>
      <c r="E64" s="2499">
        <v>6.15</v>
      </c>
      <c r="F64" s="2787">
        <v>6.3</v>
      </c>
    </row>
    <row r="65" spans="1:6" ht="12" customHeight="1">
      <c r="A65" s="1875" t="s">
        <v>619</v>
      </c>
      <c r="B65" s="2468" t="s">
        <v>464</v>
      </c>
      <c r="C65" s="2468" t="s">
        <v>464</v>
      </c>
      <c r="D65" s="1876">
        <v>6.4</v>
      </c>
      <c r="E65" s="2499">
        <v>6.05</v>
      </c>
      <c r="F65" s="2787">
        <v>6.7</v>
      </c>
    </row>
    <row r="66" spans="1:6" ht="12" customHeight="1">
      <c r="A66" s="1875" t="s">
        <v>1192</v>
      </c>
      <c r="B66" s="2468" t="s">
        <v>464</v>
      </c>
      <c r="C66" s="2468" t="s">
        <v>464</v>
      </c>
      <c r="D66" s="1876">
        <v>6.5</v>
      </c>
      <c r="E66" s="2499">
        <v>6.06</v>
      </c>
      <c r="F66" s="2787">
        <v>6.8</v>
      </c>
    </row>
    <row r="67" spans="1:6" ht="5.0999999999999996" customHeight="1">
      <c r="A67" s="129"/>
      <c r="B67" s="129"/>
      <c r="C67" s="129"/>
      <c r="D67" s="129"/>
      <c r="E67" s="129"/>
      <c r="F67" s="2788"/>
    </row>
    <row r="68" spans="1:6" ht="5.0999999999999996" customHeight="1">
      <c r="A68" s="1203"/>
      <c r="B68" s="1203"/>
      <c r="C68" s="161"/>
      <c r="D68" s="161"/>
      <c r="E68" s="161"/>
      <c r="F68" s="161"/>
    </row>
    <row r="69" spans="1:6" ht="13.5" customHeight="1">
      <c r="A69" s="311" t="s">
        <v>1205</v>
      </c>
      <c r="B69" s="173"/>
      <c r="C69" s="55"/>
      <c r="D69" s="55"/>
      <c r="E69" s="55"/>
      <c r="F69" s="55"/>
    </row>
    <row r="70" spans="1:6" ht="15" customHeight="1">
      <c r="A70" s="174"/>
      <c r="B70" s="175"/>
      <c r="C70" s="55"/>
      <c r="D70" s="55"/>
      <c r="E70" s="55"/>
      <c r="F70" s="55"/>
    </row>
    <row r="71" spans="1:6" ht="15" customHeight="1">
      <c r="A71" s="173"/>
      <c r="B71" s="176"/>
      <c r="C71" s="55"/>
      <c r="D71" s="55"/>
      <c r="E71" s="55"/>
      <c r="F71" s="55"/>
    </row>
    <row r="72" spans="1:6" ht="15" customHeight="1">
      <c r="A72" s="173"/>
      <c r="B72" s="176"/>
      <c r="C72" s="55"/>
      <c r="D72" s="55"/>
      <c r="E72" s="55"/>
      <c r="F72" s="55"/>
    </row>
    <row r="73" spans="1:6" ht="15" customHeight="1">
      <c r="A73" s="173"/>
      <c r="B73" s="176"/>
      <c r="C73" s="55"/>
      <c r="D73" s="55"/>
      <c r="E73" s="55"/>
      <c r="F73" s="55"/>
    </row>
    <row r="74" spans="1:6" ht="15" customHeight="1">
      <c r="A74" s="173"/>
      <c r="B74" s="176"/>
      <c r="C74" s="55"/>
      <c r="D74" s="55"/>
      <c r="E74" s="55"/>
      <c r="F74" s="55"/>
    </row>
    <row r="75" spans="1:6" ht="15" customHeight="1">
      <c r="A75" s="176"/>
      <c r="B75" s="176"/>
      <c r="C75" s="177"/>
      <c r="D75" s="177"/>
      <c r="E75" s="177"/>
      <c r="F75" s="177"/>
    </row>
    <row r="76" spans="1:6" ht="15" customHeight="1">
      <c r="A76" s="178"/>
      <c r="B76" s="169"/>
      <c r="C76" s="177"/>
      <c r="D76" s="177"/>
      <c r="E76" s="177"/>
      <c r="F76" s="177"/>
    </row>
    <row r="77" spans="1:6" ht="15" customHeight="1">
      <c r="A77" s="54"/>
      <c r="B77" s="54"/>
      <c r="C77" s="55"/>
      <c r="D77" s="55"/>
      <c r="E77" s="55"/>
      <c r="F77" s="55"/>
    </row>
    <row r="78" spans="1:6" ht="15" customHeight="1">
      <c r="A78" s="54"/>
      <c r="B78" s="54"/>
      <c r="C78" s="55"/>
      <c r="D78" s="55"/>
      <c r="E78" s="55"/>
      <c r="F78" s="55"/>
    </row>
    <row r="79" spans="1:6" ht="15" customHeight="1">
      <c r="A79" s="54"/>
      <c r="B79" s="54"/>
      <c r="C79" s="55"/>
      <c r="D79" s="55"/>
      <c r="E79" s="55"/>
      <c r="F79" s="55"/>
    </row>
    <row r="80" spans="1:6" ht="15" customHeight="1">
      <c r="A80" s="54"/>
      <c r="B80" s="54"/>
      <c r="C80" s="55"/>
      <c r="D80" s="55"/>
      <c r="E80" s="55"/>
      <c r="F80" s="55"/>
    </row>
    <row r="81" spans="1:6" ht="15" customHeight="1">
      <c r="A81" s="54"/>
      <c r="B81" s="54"/>
      <c r="C81" s="55"/>
      <c r="D81" s="55"/>
      <c r="E81" s="55"/>
      <c r="F81" s="55"/>
    </row>
    <row r="82" spans="1:6" ht="15" customHeight="1">
      <c r="A82" s="54"/>
      <c r="B82" s="54"/>
      <c r="C82" s="55"/>
      <c r="D82" s="55"/>
      <c r="E82" s="55"/>
      <c r="F82" s="55"/>
    </row>
    <row r="83" spans="1:6" ht="15" customHeight="1">
      <c r="A83" s="54"/>
      <c r="B83" s="54"/>
      <c r="C83" s="55"/>
      <c r="D83" s="55"/>
      <c r="E83" s="55"/>
      <c r="F83" s="55"/>
    </row>
    <row r="84" spans="1:6" ht="15" customHeight="1">
      <c r="A84" s="54"/>
      <c r="B84" s="54"/>
      <c r="C84" s="55"/>
      <c r="D84" s="55"/>
      <c r="E84" s="55"/>
      <c r="F84" s="55"/>
    </row>
    <row r="85" spans="1:6" ht="15" customHeight="1">
      <c r="A85" s="54"/>
      <c r="B85" s="54"/>
      <c r="C85" s="55"/>
      <c r="D85" s="55"/>
      <c r="E85" s="55"/>
      <c r="F85" s="55"/>
    </row>
    <row r="86" spans="1:6" ht="15" customHeight="1">
      <c r="A86" s="54"/>
      <c r="B86" s="54"/>
      <c r="C86" s="55"/>
      <c r="D86" s="55"/>
      <c r="E86" s="55"/>
      <c r="F86" s="55"/>
    </row>
    <row r="87" spans="1:6" ht="15" customHeight="1">
      <c r="A87" s="54"/>
      <c r="B87" s="54"/>
      <c r="C87" s="55"/>
      <c r="D87" s="55"/>
      <c r="E87" s="55"/>
      <c r="F87" s="55"/>
    </row>
    <row r="88" spans="1:6" ht="15" customHeight="1">
      <c r="A88" s="54"/>
      <c r="B88" s="54"/>
      <c r="C88" s="55"/>
      <c r="D88" s="55"/>
      <c r="E88" s="55"/>
      <c r="F88" s="55"/>
    </row>
    <row r="89" spans="1:6" ht="15" customHeight="1">
      <c r="A89" s="54"/>
      <c r="B89" s="54"/>
      <c r="C89" s="55"/>
      <c r="D89" s="55"/>
      <c r="E89" s="55"/>
      <c r="F89" s="55"/>
    </row>
    <row r="90" spans="1:6" ht="15" customHeight="1">
      <c r="A90" s="54"/>
      <c r="B90" s="54"/>
      <c r="C90" s="55"/>
      <c r="D90" s="55"/>
      <c r="E90" s="55"/>
      <c r="F90" s="55"/>
    </row>
    <row r="91" spans="1:6" ht="15" customHeight="1">
      <c r="A91" s="54"/>
      <c r="B91" s="54"/>
      <c r="C91" s="55"/>
      <c r="D91" s="55"/>
      <c r="E91" s="55"/>
      <c r="F91" s="55"/>
    </row>
    <row r="92" spans="1:6" ht="15" customHeight="1">
      <c r="A92" s="54"/>
      <c r="B92" s="54"/>
      <c r="C92" s="55"/>
      <c r="D92" s="55"/>
      <c r="E92" s="55"/>
      <c r="F92" s="55"/>
    </row>
    <row r="93" spans="1:6" ht="15" customHeight="1">
      <c r="A93" s="54"/>
      <c r="B93" s="54"/>
      <c r="C93" s="55"/>
      <c r="D93" s="55"/>
      <c r="E93" s="55"/>
      <c r="F93" s="55"/>
    </row>
    <row r="94" spans="1:6" ht="15" customHeight="1">
      <c r="A94" s="54"/>
      <c r="B94" s="54"/>
      <c r="C94" s="55"/>
      <c r="D94" s="55"/>
      <c r="E94" s="55"/>
      <c r="F94" s="55"/>
    </row>
    <row r="95" spans="1:6" ht="15" customHeight="1">
      <c r="A95" s="54"/>
      <c r="B95" s="54"/>
      <c r="C95" s="55"/>
      <c r="D95" s="55"/>
      <c r="E95" s="55"/>
      <c r="F95" s="55"/>
    </row>
    <row r="96" spans="1:6" ht="15" customHeight="1">
      <c r="A96" s="54"/>
      <c r="B96" s="54"/>
      <c r="C96" s="55"/>
      <c r="D96" s="55"/>
      <c r="E96" s="55"/>
      <c r="F96" s="55"/>
    </row>
    <row r="97" spans="1:6" ht="15" customHeight="1">
      <c r="A97" s="54"/>
      <c r="B97" s="54"/>
      <c r="C97" s="55"/>
      <c r="D97" s="55"/>
      <c r="E97" s="55"/>
      <c r="F97" s="55"/>
    </row>
    <row r="98" spans="1:6" ht="15" customHeight="1">
      <c r="A98" s="54"/>
      <c r="B98" s="54"/>
      <c r="C98" s="55"/>
      <c r="D98" s="55"/>
      <c r="E98" s="55"/>
      <c r="F98" s="55"/>
    </row>
    <row r="99" spans="1:6" ht="15" customHeight="1">
      <c r="A99" s="54"/>
      <c r="B99" s="54"/>
      <c r="C99" s="55"/>
      <c r="D99" s="55"/>
      <c r="E99" s="55"/>
      <c r="F99" s="55"/>
    </row>
    <row r="100" spans="1:6" ht="15" customHeight="1">
      <c r="A100" s="54"/>
      <c r="B100" s="54"/>
      <c r="C100" s="55"/>
      <c r="D100" s="55"/>
      <c r="E100" s="55"/>
      <c r="F100" s="55"/>
    </row>
    <row r="101" spans="1:6" ht="15" customHeight="1">
      <c r="A101" s="54"/>
      <c r="B101" s="54"/>
      <c r="C101" s="55"/>
      <c r="D101" s="55"/>
      <c r="E101" s="55"/>
      <c r="F101" s="55"/>
    </row>
    <row r="102" spans="1:6" ht="15" customHeight="1">
      <c r="A102" s="55"/>
      <c r="B102" s="55"/>
      <c r="C102" s="55"/>
      <c r="D102" s="55"/>
      <c r="E102" s="55"/>
      <c r="F102" s="55"/>
    </row>
    <row r="103" spans="1:6" ht="15" customHeight="1">
      <c r="A103" s="55"/>
      <c r="B103" s="55"/>
      <c r="C103" s="55"/>
      <c r="D103" s="55"/>
      <c r="E103" s="55"/>
      <c r="F103" s="55"/>
    </row>
    <row r="104" spans="1:6" ht="15" customHeight="1">
      <c r="A104" s="55"/>
      <c r="B104" s="55"/>
      <c r="C104" s="55"/>
      <c r="D104" s="55"/>
      <c r="E104" s="55"/>
      <c r="F104" s="55"/>
    </row>
    <row r="105" spans="1:6" ht="15" customHeight="1">
      <c r="A105" s="55"/>
      <c r="B105" s="55"/>
      <c r="C105" s="55"/>
      <c r="D105" s="55"/>
      <c r="E105" s="55"/>
      <c r="F105" s="55"/>
    </row>
    <row r="106" spans="1:6" ht="15" customHeight="1">
      <c r="A106" s="55"/>
      <c r="B106" s="55"/>
      <c r="C106" s="55"/>
      <c r="D106" s="55"/>
      <c r="E106" s="55"/>
      <c r="F106" s="55"/>
    </row>
    <row r="107" spans="1:6" ht="15" customHeight="1">
      <c r="A107" s="55"/>
      <c r="B107" s="55"/>
      <c r="C107" s="55"/>
      <c r="D107" s="55"/>
      <c r="E107" s="55"/>
      <c r="F107" s="55"/>
    </row>
    <row r="108" spans="1:6" ht="15" customHeight="1">
      <c r="A108" s="55"/>
      <c r="B108" s="55"/>
      <c r="C108" s="55"/>
      <c r="D108" s="55"/>
      <c r="E108" s="55"/>
      <c r="F108" s="55"/>
    </row>
    <row r="109" spans="1:6" ht="15" customHeight="1">
      <c r="A109" s="55"/>
      <c r="B109" s="55"/>
      <c r="C109" s="55"/>
      <c r="D109" s="55"/>
      <c r="E109" s="55"/>
      <c r="F109" s="55"/>
    </row>
    <row r="110" spans="1:6" ht="15" customHeight="1">
      <c r="A110" s="55"/>
      <c r="B110" s="55"/>
      <c r="C110" s="55"/>
      <c r="D110" s="55"/>
      <c r="E110" s="55"/>
      <c r="F110" s="55"/>
    </row>
  </sheetData>
  <mergeCells count="1">
    <mergeCell ref="A4:F4"/>
  </mergeCells>
  <phoneticPr fontId="117" type="noConversion"/>
  <printOptions horizontalCentered="1"/>
  <pageMargins left="0.59055118110236227" right="0.59055118110236227" top="0.59055118110236227" bottom="0.59055118110236227" header="0.59055118110236227" footer="0.59055118110236227"/>
  <pageSetup firstPageNumber="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Q135"/>
  <sheetViews>
    <sheetView showGridLines="0" view="pageBreakPreview" topLeftCell="A74" zoomScaleSheetLayoutView="100" workbookViewId="0">
      <selection activeCell="B75" sqref="B75"/>
    </sheetView>
  </sheetViews>
  <sheetFormatPr baseColWidth="10" defaultColWidth="10.28515625" defaultRowHeight="15" customHeight="1"/>
  <cols>
    <col min="1" max="1" width="33.5703125" style="2068" customWidth="1"/>
    <col min="2" max="2" width="9.7109375" style="2108" customWidth="1"/>
    <col min="3" max="8" width="9.7109375" style="2068" customWidth="1"/>
    <col min="9" max="16384" width="10.28515625" style="2068"/>
  </cols>
  <sheetData>
    <row r="1" spans="1:10" s="2062" customFormat="1" ht="30" customHeight="1">
      <c r="A1" s="1176"/>
      <c r="F1" s="2005"/>
      <c r="G1" s="2005"/>
      <c r="H1" s="2268" t="s">
        <v>1457</v>
      </c>
    </row>
    <row r="2" spans="1:10" s="2062" customFormat="1" ht="5.0999999999999996" customHeight="1">
      <c r="A2" s="2063"/>
      <c r="B2" s="2063"/>
      <c r="C2" s="2063"/>
      <c r="D2" s="2063"/>
      <c r="E2" s="2063"/>
      <c r="F2" s="2063"/>
      <c r="G2" s="2063"/>
      <c r="H2" s="2063"/>
    </row>
    <row r="3" spans="1:10" s="1144" customFormat="1" ht="5.0999999999999996" customHeight="1">
      <c r="G3" s="2062"/>
      <c r="H3" s="2062"/>
      <c r="I3" s="2062"/>
      <c r="J3" s="2062"/>
    </row>
    <row r="4" spans="1:10" ht="12" customHeight="1">
      <c r="A4" s="2541" t="s">
        <v>846</v>
      </c>
      <c r="B4" s="2542"/>
      <c r="C4" s="2542"/>
      <c r="D4" s="2542"/>
      <c r="E4" s="2542"/>
      <c r="F4" s="2542"/>
      <c r="G4" s="2542"/>
      <c r="H4" s="2542"/>
    </row>
    <row r="5" spans="1:10" ht="12" customHeight="1">
      <c r="A5" s="2543"/>
      <c r="B5" s="2544"/>
      <c r="C5" s="2544"/>
      <c r="D5" s="2544"/>
      <c r="E5" s="2544"/>
      <c r="F5" s="2544"/>
      <c r="G5" s="2544"/>
      <c r="H5" s="2545" t="s">
        <v>283</v>
      </c>
    </row>
    <row r="6" spans="1:10" ht="5.0999999999999996" customHeight="1">
      <c r="A6" s="2543"/>
      <c r="B6" s="2544"/>
      <c r="C6" s="2544"/>
      <c r="D6" s="2544"/>
      <c r="E6" s="2544"/>
      <c r="F6" s="2544"/>
      <c r="G6" s="2544"/>
      <c r="H6" s="2544"/>
    </row>
    <row r="7" spans="1:10" ht="5.0999999999999996" customHeight="1">
      <c r="A7" s="2546"/>
      <c r="B7" s="2547"/>
      <c r="C7" s="2547"/>
      <c r="D7" s="2547"/>
      <c r="E7" s="2547"/>
      <c r="F7" s="2547"/>
      <c r="G7" s="2547"/>
      <c r="H7" s="2547"/>
    </row>
    <row r="8" spans="1:10" ht="14.25" customHeight="1">
      <c r="A8" s="2548" t="s">
        <v>1385</v>
      </c>
      <c r="B8" s="2549" t="s">
        <v>1386</v>
      </c>
      <c r="C8" s="2549" t="s">
        <v>1387</v>
      </c>
      <c r="D8" s="2549" t="s">
        <v>1388</v>
      </c>
      <c r="E8" s="2549" t="s">
        <v>1389</v>
      </c>
      <c r="F8" s="2549" t="s">
        <v>1390</v>
      </c>
      <c r="G8" s="2549" t="s">
        <v>1391</v>
      </c>
      <c r="H8" s="2549" t="s">
        <v>1392</v>
      </c>
    </row>
    <row r="9" spans="1:10" ht="5.0999999999999996" customHeight="1">
      <c r="A9" s="2550"/>
      <c r="B9" s="2551"/>
      <c r="C9" s="2551"/>
      <c r="D9" s="2551"/>
      <c r="E9" s="2551"/>
      <c r="F9" s="2551"/>
      <c r="G9" s="2551"/>
      <c r="H9" s="2551"/>
    </row>
    <row r="10" spans="1:10" ht="5.0999999999999996" customHeight="1">
      <c r="A10" s="2546"/>
      <c r="B10" s="2547"/>
      <c r="C10" s="2547"/>
      <c r="D10" s="2547"/>
      <c r="E10" s="2547"/>
      <c r="F10" s="2547"/>
      <c r="G10" s="2547"/>
      <c r="H10" s="2547"/>
    </row>
    <row r="11" spans="1:10" s="2554" customFormat="1" ht="14.25" customHeight="1">
      <c r="A11" s="2552">
        <v>1990</v>
      </c>
      <c r="B11" s="2553"/>
      <c r="C11" s="2553"/>
      <c r="D11" s="2553"/>
      <c r="E11" s="2553"/>
      <c r="F11" s="2553"/>
      <c r="G11" s="2553"/>
      <c r="H11" s="2553"/>
    </row>
    <row r="12" spans="1:10" ht="14.25" customHeight="1">
      <c r="A12" s="2555" t="s">
        <v>673</v>
      </c>
      <c r="B12" s="2556">
        <v>33899.589999999997</v>
      </c>
      <c r="C12" s="2556">
        <v>348.51</v>
      </c>
      <c r="D12" s="2556">
        <v>20.71</v>
      </c>
      <c r="E12" s="2556">
        <v>139.71</v>
      </c>
      <c r="F12" s="2556">
        <v>1141.98</v>
      </c>
      <c r="G12" s="2556">
        <v>195.69</v>
      </c>
      <c r="H12" s="2556">
        <v>477.49</v>
      </c>
    </row>
    <row r="13" spans="1:10" ht="14.25" customHeight="1">
      <c r="A13" s="2555" t="s">
        <v>674</v>
      </c>
      <c r="B13" s="2556">
        <v>23294.999999999996</v>
      </c>
      <c r="C13" s="2556">
        <v>348.83</v>
      </c>
      <c r="D13" s="2556">
        <v>20.71</v>
      </c>
      <c r="E13" s="2556">
        <v>139.79000000000002</v>
      </c>
      <c r="F13" s="2556">
        <v>1144.74</v>
      </c>
      <c r="G13" s="2556">
        <v>195.69</v>
      </c>
      <c r="H13" s="2556">
        <v>477.49</v>
      </c>
    </row>
    <row r="14" spans="1:10" s="2554" customFormat="1" ht="14.25" customHeight="1">
      <c r="A14" s="2552" t="s">
        <v>1455</v>
      </c>
      <c r="B14" s="2556"/>
      <c r="C14" s="2556"/>
      <c r="D14" s="2556"/>
      <c r="E14" s="2556"/>
      <c r="F14" s="2556"/>
      <c r="G14" s="2556"/>
      <c r="H14" s="2556"/>
    </row>
    <row r="15" spans="1:10" ht="14.25" customHeight="1">
      <c r="A15" s="2555" t="s">
        <v>673</v>
      </c>
      <c r="B15" s="2556">
        <v>21598.800000000003</v>
      </c>
      <c r="C15" s="2556">
        <v>348.46</v>
      </c>
      <c r="D15" s="2556">
        <v>14.04</v>
      </c>
      <c r="E15" s="2556">
        <v>92.57</v>
      </c>
      <c r="F15" s="2556">
        <v>972.82999999999993</v>
      </c>
      <c r="G15" s="2556">
        <v>143.75</v>
      </c>
      <c r="H15" s="2556">
        <v>349.14</v>
      </c>
    </row>
    <row r="16" spans="1:10" ht="14.25" customHeight="1">
      <c r="A16" s="2555" t="s">
        <v>674</v>
      </c>
      <c r="B16" s="2556">
        <v>9740.8900000000031</v>
      </c>
      <c r="C16" s="2556">
        <v>348.90999999999997</v>
      </c>
      <c r="D16" s="2556">
        <v>14.04</v>
      </c>
      <c r="E16" s="2556">
        <v>92.679999999999993</v>
      </c>
      <c r="F16" s="2556">
        <v>976.7399999999999</v>
      </c>
      <c r="G16" s="2556">
        <v>143.75</v>
      </c>
      <c r="H16" s="2556">
        <v>349.14</v>
      </c>
    </row>
    <row r="17" spans="1:8" s="2554" customFormat="1" ht="14.25" customHeight="1">
      <c r="A17" s="2552">
        <v>1994</v>
      </c>
      <c r="B17" s="2556"/>
      <c r="C17" s="2556"/>
      <c r="D17" s="2556"/>
      <c r="E17" s="2556"/>
      <c r="F17" s="2556"/>
      <c r="G17" s="2556"/>
      <c r="H17" s="2556"/>
    </row>
    <row r="18" spans="1:8" ht="14.25" customHeight="1">
      <c r="A18" s="2555" t="s">
        <v>673</v>
      </c>
      <c r="B18" s="2556">
        <v>22193.47</v>
      </c>
      <c r="C18" s="2556">
        <v>342.58000000000004</v>
      </c>
      <c r="D18" s="2556">
        <v>10.329999999999998</v>
      </c>
      <c r="E18" s="2556">
        <v>84.95</v>
      </c>
      <c r="F18" s="2556">
        <v>645.6099999999999</v>
      </c>
      <c r="G18" s="2556">
        <v>88.47</v>
      </c>
      <c r="H18" s="2556">
        <v>401.91</v>
      </c>
    </row>
    <row r="19" spans="1:8" ht="14.25" customHeight="1">
      <c r="A19" s="2555" t="s">
        <v>674</v>
      </c>
      <c r="B19" s="2556">
        <v>9394.090000000002</v>
      </c>
      <c r="C19" s="2556">
        <v>343.20000000000005</v>
      </c>
      <c r="D19" s="2556">
        <v>10.329999999999998</v>
      </c>
      <c r="E19" s="2556">
        <v>85.100000000000009</v>
      </c>
      <c r="F19" s="2556">
        <v>651.01999999999987</v>
      </c>
      <c r="G19" s="2556">
        <v>88.47</v>
      </c>
      <c r="H19" s="2556">
        <v>401.91</v>
      </c>
    </row>
    <row r="20" spans="1:8" s="2554" customFormat="1" ht="14.25" customHeight="1">
      <c r="A20" s="2552">
        <v>1996</v>
      </c>
      <c r="B20" s="2556"/>
      <c r="C20" s="2556"/>
      <c r="D20" s="2556"/>
      <c r="E20" s="2556"/>
      <c r="F20" s="2556"/>
      <c r="G20" s="2556"/>
      <c r="H20" s="2556"/>
    </row>
    <row r="21" spans="1:8" ht="14.25" customHeight="1">
      <c r="A21" s="2555" t="s">
        <v>673</v>
      </c>
      <c r="B21" s="2556">
        <v>26382.13</v>
      </c>
      <c r="C21" s="2556">
        <v>344.3</v>
      </c>
      <c r="D21" s="2556">
        <v>11.47</v>
      </c>
      <c r="E21" s="2556">
        <v>103.62</v>
      </c>
      <c r="F21" s="2556">
        <v>662.09</v>
      </c>
      <c r="G21" s="2556">
        <v>108.27</v>
      </c>
      <c r="H21" s="2556">
        <v>444.31</v>
      </c>
    </row>
    <row r="22" spans="1:8" ht="14.25" customHeight="1">
      <c r="A22" s="2555" t="s">
        <v>674</v>
      </c>
      <c r="B22" s="2556">
        <v>13237.02</v>
      </c>
      <c r="C22" s="2556">
        <v>345.18</v>
      </c>
      <c r="D22" s="2556">
        <v>11.48</v>
      </c>
      <c r="E22" s="2556">
        <v>103.84</v>
      </c>
      <c r="F22" s="2556">
        <v>669.77</v>
      </c>
      <c r="G22" s="2556">
        <v>108.27</v>
      </c>
      <c r="H22" s="2556">
        <v>444.31</v>
      </c>
    </row>
    <row r="23" spans="1:8" ht="14.25" customHeight="1">
      <c r="A23" s="2552">
        <v>1998</v>
      </c>
      <c r="B23" s="2557"/>
      <c r="C23" s="2557"/>
      <c r="D23" s="2557"/>
      <c r="E23" s="2557"/>
      <c r="F23" s="2557"/>
      <c r="G23" s="2557"/>
      <c r="H23" s="2557"/>
    </row>
    <row r="24" spans="1:8" ht="14.25" customHeight="1">
      <c r="A24" s="2555" t="s">
        <v>673</v>
      </c>
      <c r="B24" s="130">
        <v>27973.77</v>
      </c>
      <c r="C24" s="130">
        <v>354.78</v>
      </c>
      <c r="D24" s="130">
        <v>11.65</v>
      </c>
      <c r="E24" s="130">
        <v>97.000000000000014</v>
      </c>
      <c r="F24" s="130">
        <v>546</v>
      </c>
      <c r="G24" s="130">
        <v>98.02</v>
      </c>
      <c r="H24" s="130">
        <v>462.72</v>
      </c>
    </row>
    <row r="25" spans="1:8" ht="14.25" customHeight="1">
      <c r="A25" s="2555" t="s">
        <v>674</v>
      </c>
      <c r="B25" s="2557">
        <v>15117.34</v>
      </c>
      <c r="C25" s="2557">
        <v>355.2</v>
      </c>
      <c r="D25" s="2557">
        <v>11.65</v>
      </c>
      <c r="E25" s="2557">
        <v>97.100000000000009</v>
      </c>
      <c r="F25" s="2557">
        <v>549.65</v>
      </c>
      <c r="G25" s="2557">
        <v>98.02</v>
      </c>
      <c r="H25" s="2557">
        <v>462.72</v>
      </c>
    </row>
    <row r="26" spans="1:8" ht="14.25" customHeight="1">
      <c r="A26" s="2552">
        <v>2000</v>
      </c>
      <c r="B26" s="1899"/>
      <c r="C26" s="1899"/>
      <c r="D26" s="1899"/>
      <c r="E26" s="1899"/>
      <c r="F26" s="1899"/>
      <c r="G26" s="1899"/>
      <c r="H26" s="1899"/>
    </row>
    <row r="27" spans="1:8" ht="14.25" customHeight="1">
      <c r="A27" s="2555" t="s">
        <v>673</v>
      </c>
      <c r="B27" s="130">
        <v>26586.21</v>
      </c>
      <c r="C27" s="131">
        <v>365.80999999999995</v>
      </c>
      <c r="D27" s="131">
        <v>11.06</v>
      </c>
      <c r="E27" s="131">
        <v>96.809999999999988</v>
      </c>
      <c r="F27" s="131">
        <v>594.92000000000007</v>
      </c>
      <c r="G27" s="131">
        <v>432.46</v>
      </c>
      <c r="H27" s="131">
        <v>513.64</v>
      </c>
    </row>
    <row r="28" spans="1:8" ht="14.25" customHeight="1">
      <c r="A28" s="2555" t="s">
        <v>674</v>
      </c>
      <c r="B28" s="2558">
        <v>14080.539999999997</v>
      </c>
      <c r="C28" s="2558">
        <v>366.70999999999992</v>
      </c>
      <c r="D28" s="2558">
        <v>11.07</v>
      </c>
      <c r="E28" s="2558">
        <v>97.029999999999987</v>
      </c>
      <c r="F28" s="2558">
        <v>602.81000000000006</v>
      </c>
      <c r="G28" s="2558">
        <v>432.46</v>
      </c>
      <c r="H28" s="2558">
        <v>513.64</v>
      </c>
    </row>
    <row r="29" spans="1:8" ht="14.25" customHeight="1">
      <c r="A29" s="2552">
        <v>2002</v>
      </c>
      <c r="B29" s="45"/>
      <c r="C29" s="45"/>
      <c r="D29" s="45"/>
      <c r="E29" s="45"/>
      <c r="F29" s="45"/>
      <c r="G29" s="45"/>
      <c r="H29" s="45"/>
    </row>
    <row r="30" spans="1:8" ht="14.25" customHeight="1">
      <c r="A30" s="2555" t="s">
        <v>673</v>
      </c>
      <c r="B30" s="130">
        <f>SUM(B32:B35,B37)</f>
        <v>24892.94</v>
      </c>
      <c r="C30" s="130">
        <f t="shared" ref="C30:H30" si="0">SUM(C32:C35,C37)</f>
        <v>398.35</v>
      </c>
      <c r="D30" s="130">
        <f t="shared" si="0"/>
        <v>9.8000000000000007</v>
      </c>
      <c r="E30" s="130">
        <f t="shared" si="0"/>
        <v>83.820000000000007</v>
      </c>
      <c r="F30" s="130">
        <f t="shared" si="0"/>
        <v>484.5</v>
      </c>
      <c r="G30" s="130">
        <f t="shared" si="0"/>
        <v>283.52000000000004</v>
      </c>
      <c r="H30" s="130">
        <f t="shared" si="0"/>
        <v>622.51</v>
      </c>
    </row>
    <row r="31" spans="1:8" ht="14.25" customHeight="1">
      <c r="A31" s="2555" t="s">
        <v>674</v>
      </c>
      <c r="B31" s="130">
        <f t="shared" ref="B31:H31" si="1">SUM(B32:B37)</f>
        <v>11698.62</v>
      </c>
      <c r="C31" s="130">
        <f t="shared" si="1"/>
        <v>400.37</v>
      </c>
      <c r="D31" s="130">
        <f t="shared" si="1"/>
        <v>9.81</v>
      </c>
      <c r="E31" s="130">
        <f t="shared" si="1"/>
        <v>84.320000000000007</v>
      </c>
      <c r="F31" s="130">
        <f t="shared" si="1"/>
        <v>502.15</v>
      </c>
      <c r="G31" s="130">
        <f t="shared" si="1"/>
        <v>283.52000000000004</v>
      </c>
      <c r="H31" s="130">
        <f t="shared" si="1"/>
        <v>622.51</v>
      </c>
    </row>
    <row r="32" spans="1:8" ht="14.25" hidden="1" customHeight="1">
      <c r="A32" s="2559" t="s">
        <v>451</v>
      </c>
      <c r="B32" s="2560">
        <v>23570.9</v>
      </c>
      <c r="C32" s="2561">
        <v>112.22</v>
      </c>
      <c r="D32" s="2562">
        <v>0.6</v>
      </c>
      <c r="E32" s="2561">
        <v>82.75</v>
      </c>
      <c r="F32" s="2561">
        <v>451.56</v>
      </c>
      <c r="G32" s="2561">
        <v>18.899999999999999</v>
      </c>
      <c r="H32" s="2561">
        <v>614.47</v>
      </c>
    </row>
    <row r="33" spans="1:8" ht="14.25" hidden="1" customHeight="1">
      <c r="A33" s="2559" t="s">
        <v>1393</v>
      </c>
      <c r="B33" s="2560">
        <v>1318.51</v>
      </c>
      <c r="C33" s="2562" t="s">
        <v>487</v>
      </c>
      <c r="D33" s="2561">
        <v>0.06</v>
      </c>
      <c r="E33" s="2561">
        <v>0.16</v>
      </c>
      <c r="F33" s="2561">
        <v>2.38</v>
      </c>
      <c r="G33" s="2561">
        <v>246.65</v>
      </c>
      <c r="H33" s="2561">
        <v>8.02</v>
      </c>
    </row>
    <row r="34" spans="1:8" ht="14.25" hidden="1" customHeight="1">
      <c r="A34" s="2559" t="s">
        <v>1394</v>
      </c>
      <c r="B34" s="2561" t="s">
        <v>487</v>
      </c>
      <c r="C34" s="2561" t="s">
        <v>487</v>
      </c>
      <c r="D34" s="2561" t="s">
        <v>487</v>
      </c>
      <c r="E34" s="2561" t="s">
        <v>487</v>
      </c>
      <c r="F34" s="2561" t="s">
        <v>487</v>
      </c>
      <c r="G34" s="2561">
        <v>17.850000000000001</v>
      </c>
      <c r="H34" s="2561" t="s">
        <v>487</v>
      </c>
    </row>
    <row r="35" spans="1:8" ht="14.25" hidden="1" customHeight="1">
      <c r="A35" s="2559" t="s">
        <v>479</v>
      </c>
      <c r="B35" s="2561" t="s">
        <v>487</v>
      </c>
      <c r="C35" s="2561">
        <v>190.16</v>
      </c>
      <c r="D35" s="2561">
        <v>8.58</v>
      </c>
      <c r="E35" s="2561">
        <v>0.87</v>
      </c>
      <c r="F35" s="2561">
        <v>30.53</v>
      </c>
      <c r="G35" s="2561" t="s">
        <v>487</v>
      </c>
      <c r="H35" s="2561" t="s">
        <v>487</v>
      </c>
    </row>
    <row r="36" spans="1:8" ht="14.25" hidden="1" customHeight="1">
      <c r="A36" s="2563" t="s">
        <v>1395</v>
      </c>
      <c r="B36" s="2560">
        <v>-13194.32</v>
      </c>
      <c r="C36" s="2561">
        <v>2.02</v>
      </c>
      <c r="D36" s="2561">
        <v>0.01</v>
      </c>
      <c r="E36" s="2561">
        <v>0.5</v>
      </c>
      <c r="F36" s="2561">
        <v>17.649999999999999</v>
      </c>
      <c r="G36" s="2561" t="s">
        <v>487</v>
      </c>
      <c r="H36" s="2561" t="s">
        <v>487</v>
      </c>
    </row>
    <row r="37" spans="1:8" ht="14.25" hidden="1" customHeight="1">
      <c r="A37" s="2559" t="s">
        <v>526</v>
      </c>
      <c r="B37" s="2561">
        <v>3.53</v>
      </c>
      <c r="C37" s="2561">
        <v>95.97</v>
      </c>
      <c r="D37" s="2561">
        <v>0.56000000000000005</v>
      </c>
      <c r="E37" s="2561">
        <v>0.04</v>
      </c>
      <c r="F37" s="2561">
        <v>0.03</v>
      </c>
      <c r="G37" s="2561">
        <v>0.12</v>
      </c>
      <c r="H37" s="2561">
        <v>0.02</v>
      </c>
    </row>
    <row r="38" spans="1:8" ht="14.25" customHeight="1">
      <c r="A38" s="2552" t="s">
        <v>1396</v>
      </c>
      <c r="B38" s="45"/>
      <c r="C38" s="45"/>
      <c r="D38" s="45"/>
      <c r="E38" s="45"/>
      <c r="F38" s="45"/>
      <c r="G38" s="45"/>
      <c r="H38" s="45"/>
    </row>
    <row r="39" spans="1:8" ht="14.25" customHeight="1">
      <c r="A39" s="2555" t="s">
        <v>673</v>
      </c>
      <c r="B39" s="2564">
        <f t="shared" ref="B39:G39" si="2">SUM(B41:B44,B46)</f>
        <v>24233.86</v>
      </c>
      <c r="C39" s="2564">
        <f t="shared" si="2"/>
        <v>398.98</v>
      </c>
      <c r="D39" s="2564">
        <f t="shared" si="2"/>
        <v>7.33</v>
      </c>
      <c r="E39" s="2564">
        <f t="shared" si="2"/>
        <v>82.59</v>
      </c>
      <c r="F39" s="2564">
        <f t="shared" si="2"/>
        <v>494.72</v>
      </c>
      <c r="G39" s="2564">
        <f t="shared" si="2"/>
        <v>104.05</v>
      </c>
      <c r="H39" s="2564">
        <f>SUM(H41:H44,H46)</f>
        <v>665.80000000000007</v>
      </c>
    </row>
    <row r="40" spans="1:8" ht="14.25" customHeight="1">
      <c r="A40" s="2555" t="s">
        <v>674</v>
      </c>
      <c r="B40" s="2557">
        <f>SUM(B41:B46)</f>
        <v>9696.11</v>
      </c>
      <c r="C40" s="2557">
        <f t="shared" ref="C40:H40" si="3">SUM(C41:C46)</f>
        <v>400.34000000000003</v>
      </c>
      <c r="D40" s="2557">
        <f t="shared" si="3"/>
        <v>7.34</v>
      </c>
      <c r="E40" s="2557">
        <f t="shared" si="3"/>
        <v>82.93</v>
      </c>
      <c r="F40" s="2557">
        <f t="shared" si="3"/>
        <v>506.6</v>
      </c>
      <c r="G40" s="2557">
        <f t="shared" si="3"/>
        <v>104.05</v>
      </c>
      <c r="H40" s="2557">
        <f t="shared" si="3"/>
        <v>665.80000000000007</v>
      </c>
    </row>
    <row r="41" spans="1:8" ht="14.25" hidden="1" customHeight="1">
      <c r="A41" s="2559" t="s">
        <v>451</v>
      </c>
      <c r="B41" s="2565">
        <v>23049.87</v>
      </c>
      <c r="C41" s="2565">
        <v>108.33</v>
      </c>
      <c r="D41" s="2565">
        <v>0.57999999999999996</v>
      </c>
      <c r="E41" s="2565">
        <v>81.760000000000005</v>
      </c>
      <c r="F41" s="2565">
        <v>470.3</v>
      </c>
      <c r="G41" s="2565">
        <v>29.83</v>
      </c>
      <c r="H41" s="2565">
        <v>657.6</v>
      </c>
    </row>
    <row r="42" spans="1:8" ht="14.25" hidden="1" customHeight="1">
      <c r="A42" s="2559" t="s">
        <v>1393</v>
      </c>
      <c r="B42" s="2565">
        <v>1183.99</v>
      </c>
      <c r="C42" s="2565" t="s">
        <v>487</v>
      </c>
      <c r="D42" s="2565">
        <v>0.06</v>
      </c>
      <c r="E42" s="2565">
        <v>0.19</v>
      </c>
      <c r="F42" s="2565">
        <v>1.93</v>
      </c>
      <c r="G42" s="2565">
        <v>57.24</v>
      </c>
      <c r="H42" s="2565">
        <v>8.1999999999999993</v>
      </c>
    </row>
    <row r="43" spans="1:8" ht="14.25" hidden="1" customHeight="1">
      <c r="A43" s="2559" t="s">
        <v>1394</v>
      </c>
      <c r="B43" s="2565" t="s">
        <v>487</v>
      </c>
      <c r="C43" s="2565" t="s">
        <v>487</v>
      </c>
      <c r="D43" s="2565" t="s">
        <v>487</v>
      </c>
      <c r="E43" s="2565" t="s">
        <v>487</v>
      </c>
      <c r="F43" s="2565" t="s">
        <v>487</v>
      </c>
      <c r="G43" s="2565">
        <v>16.98</v>
      </c>
      <c r="H43" s="2565" t="s">
        <v>487</v>
      </c>
    </row>
    <row r="44" spans="1:8" ht="14.25" hidden="1" customHeight="1">
      <c r="A44" s="2559" t="s">
        <v>479</v>
      </c>
      <c r="B44" s="2565" t="s">
        <v>487</v>
      </c>
      <c r="C44" s="2565">
        <v>183.49</v>
      </c>
      <c r="D44" s="2565">
        <v>6.15</v>
      </c>
      <c r="E44" s="2565">
        <v>0.64</v>
      </c>
      <c r="F44" s="2565">
        <v>22.49</v>
      </c>
      <c r="G44" s="2565" t="s">
        <v>487</v>
      </c>
      <c r="H44" s="2565" t="s">
        <v>487</v>
      </c>
    </row>
    <row r="45" spans="1:8" ht="14.25" hidden="1" customHeight="1">
      <c r="A45" s="2563" t="s">
        <v>1395</v>
      </c>
      <c r="B45" s="2565">
        <v>-14537.75</v>
      </c>
      <c r="C45" s="2565">
        <v>1.36</v>
      </c>
      <c r="D45" s="2565">
        <v>0.01</v>
      </c>
      <c r="E45" s="2565">
        <v>0.34</v>
      </c>
      <c r="F45" s="2565">
        <v>11.88</v>
      </c>
      <c r="G45" s="2565" t="s">
        <v>487</v>
      </c>
      <c r="H45" s="2565" t="s">
        <v>487</v>
      </c>
    </row>
    <row r="46" spans="1:8" ht="14.25" hidden="1" customHeight="1">
      <c r="A46" s="2559" t="s">
        <v>526</v>
      </c>
      <c r="B46" s="2565" t="s">
        <v>486</v>
      </c>
      <c r="C46" s="2565">
        <v>107.16</v>
      </c>
      <c r="D46" s="2565">
        <v>0.54</v>
      </c>
      <c r="E46" s="2565" t="s">
        <v>486</v>
      </c>
      <c r="F46" s="2565" t="s">
        <v>486</v>
      </c>
      <c r="G46" s="2565" t="s">
        <v>486</v>
      </c>
      <c r="H46" s="2565" t="s">
        <v>486</v>
      </c>
    </row>
    <row r="47" spans="1:8" ht="14.25" customHeight="1">
      <c r="A47" s="2552">
        <v>2006</v>
      </c>
      <c r="B47" s="45"/>
      <c r="C47" s="45"/>
      <c r="D47" s="45"/>
      <c r="E47" s="45"/>
      <c r="F47" s="45"/>
      <c r="G47" s="45"/>
      <c r="H47" s="45"/>
    </row>
    <row r="48" spans="1:8" ht="14.25" customHeight="1">
      <c r="A48" s="2555" t="s">
        <v>673</v>
      </c>
      <c r="B48" s="130">
        <f t="shared" ref="B48:H48" si="4">SUM(B50:B53,B55)</f>
        <v>27971.88</v>
      </c>
      <c r="C48" s="130">
        <f t="shared" si="4"/>
        <v>395.91999999999996</v>
      </c>
      <c r="D48" s="130">
        <f t="shared" si="4"/>
        <v>8.452</v>
      </c>
      <c r="E48" s="130">
        <f t="shared" si="4"/>
        <v>104.19000000000001</v>
      </c>
      <c r="F48" s="130">
        <f t="shared" si="4"/>
        <v>453.08</v>
      </c>
      <c r="G48" s="130">
        <f t="shared" si="4"/>
        <v>98.990000000000009</v>
      </c>
      <c r="H48" s="130">
        <f t="shared" si="4"/>
        <v>780.30000000000007</v>
      </c>
    </row>
    <row r="49" spans="1:8" ht="14.25" customHeight="1">
      <c r="A49" s="2555" t="s">
        <v>674</v>
      </c>
      <c r="B49" s="130">
        <f t="shared" ref="B49:H49" si="5">SUM(B50:B55)</f>
        <v>6275.0499999999993</v>
      </c>
      <c r="C49" s="130">
        <f t="shared" si="5"/>
        <v>396.83000000000004</v>
      </c>
      <c r="D49" s="130">
        <f t="shared" si="5"/>
        <v>8.4580000000000002</v>
      </c>
      <c r="E49" s="130">
        <f t="shared" si="5"/>
        <v>104.41000000000001</v>
      </c>
      <c r="F49" s="130">
        <f t="shared" si="5"/>
        <v>461.02</v>
      </c>
      <c r="G49" s="130">
        <f t="shared" si="5"/>
        <v>98.990000000000009</v>
      </c>
      <c r="H49" s="130">
        <f t="shared" si="5"/>
        <v>780.30000000000007</v>
      </c>
    </row>
    <row r="50" spans="1:8" ht="14.25" customHeight="1">
      <c r="A50" s="2559" t="s">
        <v>451</v>
      </c>
      <c r="B50" s="2560">
        <v>26532.43</v>
      </c>
      <c r="C50" s="2560">
        <v>103.88</v>
      </c>
      <c r="D50" s="2560">
        <v>0.66200000000000003</v>
      </c>
      <c r="E50" s="2560">
        <v>104.18</v>
      </c>
      <c r="F50" s="2560">
        <v>450.77</v>
      </c>
      <c r="G50" s="2560">
        <v>41.2</v>
      </c>
      <c r="H50" s="2560">
        <v>772.71</v>
      </c>
    </row>
    <row r="51" spans="1:8" ht="14.25" customHeight="1">
      <c r="A51" s="2559" t="s">
        <v>1393</v>
      </c>
      <c r="B51" s="2560">
        <v>1439.45</v>
      </c>
      <c r="C51" s="2560" t="s">
        <v>487</v>
      </c>
      <c r="D51" s="2560" t="s">
        <v>486</v>
      </c>
      <c r="E51" s="2560">
        <v>0.01</v>
      </c>
      <c r="F51" s="2560">
        <v>2.31</v>
      </c>
      <c r="G51" s="2560">
        <v>41.32</v>
      </c>
      <c r="H51" s="2560">
        <v>7.59</v>
      </c>
    </row>
    <row r="52" spans="1:8" ht="14.25" customHeight="1">
      <c r="A52" s="2559" t="s">
        <v>1394</v>
      </c>
      <c r="B52" s="2560" t="s">
        <v>487</v>
      </c>
      <c r="C52" s="2560" t="s">
        <v>487</v>
      </c>
      <c r="D52" s="2560" t="s">
        <v>487</v>
      </c>
      <c r="E52" s="2560" t="s">
        <v>487</v>
      </c>
      <c r="F52" s="2560" t="s">
        <v>487</v>
      </c>
      <c r="G52" s="2560">
        <v>16.47</v>
      </c>
      <c r="H52" s="2560" t="s">
        <v>487</v>
      </c>
    </row>
    <row r="53" spans="1:8" ht="14.25" customHeight="1">
      <c r="A53" s="2559" t="s">
        <v>479</v>
      </c>
      <c r="B53" s="2560" t="s">
        <v>487</v>
      </c>
      <c r="C53" s="2560">
        <v>179.64</v>
      </c>
      <c r="D53" s="2560">
        <v>7.19</v>
      </c>
      <c r="E53" s="2560" t="s">
        <v>486</v>
      </c>
      <c r="F53" s="2560" t="s">
        <v>486</v>
      </c>
      <c r="G53" s="2560" t="s">
        <v>487</v>
      </c>
      <c r="H53" s="2560" t="s">
        <v>487</v>
      </c>
    </row>
    <row r="54" spans="1:8" ht="14.25" customHeight="1">
      <c r="A54" s="2563" t="s">
        <v>1395</v>
      </c>
      <c r="B54" s="2560">
        <v>-21696.83</v>
      </c>
      <c r="C54" s="2560">
        <v>0.91</v>
      </c>
      <c r="D54" s="2560">
        <v>6.0000000000000001E-3</v>
      </c>
      <c r="E54" s="2560">
        <v>0.22</v>
      </c>
      <c r="F54" s="2560">
        <v>7.94</v>
      </c>
      <c r="G54" s="2560" t="s">
        <v>487</v>
      </c>
      <c r="H54" s="2560" t="s">
        <v>487</v>
      </c>
    </row>
    <row r="55" spans="1:8" ht="14.25" customHeight="1">
      <c r="A55" s="2559" t="s">
        <v>526</v>
      </c>
      <c r="B55" s="2560" t="s">
        <v>486</v>
      </c>
      <c r="C55" s="2560">
        <v>112.4</v>
      </c>
      <c r="D55" s="2560">
        <v>0.6</v>
      </c>
      <c r="E55" s="2560" t="s">
        <v>486</v>
      </c>
      <c r="F55" s="2560" t="s">
        <v>486</v>
      </c>
      <c r="G55" s="2560" t="s">
        <v>486</v>
      </c>
      <c r="H55" s="2560" t="s">
        <v>486</v>
      </c>
    </row>
    <row r="56" spans="1:8" ht="14.25" customHeight="1">
      <c r="A56" s="2566">
        <v>2008</v>
      </c>
      <c r="B56" s="2560"/>
      <c r="C56" s="2560"/>
      <c r="D56" s="2560"/>
      <c r="E56" s="2560"/>
      <c r="F56" s="2560"/>
      <c r="G56" s="2560"/>
      <c r="H56" s="2560"/>
    </row>
    <row r="57" spans="1:8" ht="14.25" customHeight="1">
      <c r="A57" s="2567" t="s">
        <v>673</v>
      </c>
      <c r="B57" s="2564">
        <v>31468.36</v>
      </c>
      <c r="C57" s="2564">
        <v>372.5</v>
      </c>
      <c r="D57" s="2564">
        <v>8.1999999999999993</v>
      </c>
      <c r="E57" s="2564">
        <v>97.690000000000012</v>
      </c>
      <c r="F57" s="2564">
        <v>366.98999999999995</v>
      </c>
      <c r="G57" s="2564">
        <v>108.06</v>
      </c>
      <c r="H57" s="2564">
        <v>835.59</v>
      </c>
    </row>
    <row r="58" spans="1:8" ht="14.25" customHeight="1">
      <c r="A58" s="2567" t="s">
        <v>674</v>
      </c>
      <c r="B58" s="2564">
        <v>13653.369999999999</v>
      </c>
      <c r="C58" s="2564">
        <v>372.9</v>
      </c>
      <c r="D58" s="2564">
        <v>8.2029999999999994</v>
      </c>
      <c r="E58" s="2564">
        <v>97.79</v>
      </c>
      <c r="F58" s="2564">
        <v>370.50999999999993</v>
      </c>
      <c r="G58" s="2564">
        <v>108.06</v>
      </c>
      <c r="H58" s="2564">
        <v>835.59</v>
      </c>
    </row>
    <row r="59" spans="1:8" ht="14.25" customHeight="1">
      <c r="A59" s="2568" t="s">
        <v>1397</v>
      </c>
      <c r="B59" s="2565">
        <v>30060.880000000001</v>
      </c>
      <c r="C59" s="2565">
        <v>90.19</v>
      </c>
      <c r="D59" s="2565">
        <v>0.51</v>
      </c>
      <c r="E59" s="2565">
        <v>97.68</v>
      </c>
      <c r="F59" s="2565">
        <v>364.53</v>
      </c>
      <c r="G59" s="2565">
        <v>31.91</v>
      </c>
      <c r="H59" s="2565">
        <v>827.99</v>
      </c>
    </row>
    <row r="60" spans="1:8" ht="14.25" customHeight="1">
      <c r="A60" s="2568" t="s">
        <v>1398</v>
      </c>
      <c r="B60" s="2565">
        <v>1407.48</v>
      </c>
      <c r="C60" s="2565" t="s">
        <v>486</v>
      </c>
      <c r="D60" s="2565"/>
      <c r="E60" s="2565">
        <v>0.01</v>
      </c>
      <c r="F60" s="2565">
        <v>2.46</v>
      </c>
      <c r="G60" s="2565">
        <v>43.66</v>
      </c>
      <c r="H60" s="2565">
        <v>7.6</v>
      </c>
    </row>
    <row r="61" spans="1:8" ht="14.25" customHeight="1">
      <c r="A61" s="2569" t="s">
        <v>1399</v>
      </c>
      <c r="B61" s="2565" t="s">
        <v>487</v>
      </c>
      <c r="C61" s="2565" t="s">
        <v>487</v>
      </c>
      <c r="D61" s="2565" t="s">
        <v>486</v>
      </c>
      <c r="E61" s="2565" t="s">
        <v>487</v>
      </c>
      <c r="F61" s="2565" t="s">
        <v>487</v>
      </c>
      <c r="G61" s="2565">
        <v>32.49</v>
      </c>
      <c r="H61" s="2565" t="s">
        <v>487</v>
      </c>
    </row>
    <row r="62" spans="1:8" ht="14.25" customHeight="1">
      <c r="A62" s="2569" t="s">
        <v>1400</v>
      </c>
      <c r="B62" s="2565" t="s">
        <v>487</v>
      </c>
      <c r="C62" s="2565">
        <v>182</v>
      </c>
      <c r="D62" s="2565">
        <v>7.1</v>
      </c>
      <c r="E62" s="2565" t="s">
        <v>486</v>
      </c>
      <c r="F62" s="2565" t="s">
        <v>486</v>
      </c>
      <c r="G62" s="2565" t="s">
        <v>487</v>
      </c>
      <c r="H62" s="2565" t="s">
        <v>487</v>
      </c>
    </row>
    <row r="63" spans="1:8" ht="14.25" customHeight="1">
      <c r="A63" s="2569" t="s">
        <v>1401</v>
      </c>
      <c r="B63" s="2565">
        <v>-17814.990000000002</v>
      </c>
      <c r="C63" s="2565">
        <v>0.4</v>
      </c>
      <c r="D63" s="2565">
        <v>3.0000000000000001E-3</v>
      </c>
      <c r="E63" s="2565">
        <v>0.1</v>
      </c>
      <c r="F63" s="2565">
        <v>3.52</v>
      </c>
      <c r="G63" s="2565" t="s">
        <v>487</v>
      </c>
      <c r="H63" s="2565" t="s">
        <v>487</v>
      </c>
    </row>
    <row r="64" spans="1:8" ht="15" customHeight="1">
      <c r="A64" s="2569" t="s">
        <v>1402</v>
      </c>
      <c r="B64" s="2565" t="s">
        <v>486</v>
      </c>
      <c r="C64" s="2565">
        <v>100.31</v>
      </c>
      <c r="D64" s="2565">
        <v>0.59</v>
      </c>
      <c r="E64" s="2565" t="s">
        <v>486</v>
      </c>
      <c r="F64" s="2565" t="s">
        <v>486</v>
      </c>
      <c r="G64" s="2565" t="s">
        <v>486</v>
      </c>
      <c r="H64" s="2565" t="s">
        <v>486</v>
      </c>
    </row>
    <row r="65" spans="1:8" ht="5.0999999999999996" customHeight="1">
      <c r="A65" s="2570"/>
      <c r="B65" s="319"/>
      <c r="C65" s="319"/>
      <c r="D65" s="319"/>
      <c r="E65" s="319"/>
      <c r="F65" s="319"/>
      <c r="G65" s="319"/>
      <c r="H65" s="319"/>
    </row>
    <row r="66" spans="1:8" ht="5.0999999999999996" customHeight="1">
      <c r="A66" s="2571"/>
      <c r="B66" s="45"/>
      <c r="C66" s="45"/>
      <c r="D66" s="45"/>
      <c r="E66" s="45"/>
      <c r="F66" s="45"/>
      <c r="G66" s="45"/>
      <c r="H66" s="45"/>
    </row>
    <row r="67" spans="1:8" ht="13.5" customHeight="1">
      <c r="A67" s="2571"/>
      <c r="B67" s="45"/>
      <c r="C67" s="45"/>
      <c r="D67" s="45"/>
      <c r="E67" s="45"/>
      <c r="F67" s="45"/>
      <c r="G67" s="45"/>
      <c r="H67" s="45"/>
    </row>
    <row r="68" spans="1:8" ht="13.5" customHeight="1">
      <c r="A68" s="2571"/>
      <c r="B68" s="45"/>
      <c r="C68" s="45"/>
      <c r="D68" s="45"/>
      <c r="E68" s="45"/>
      <c r="F68" s="45"/>
      <c r="G68" s="45"/>
      <c r="H68" s="45"/>
    </row>
    <row r="69" spans="1:8" ht="13.5" customHeight="1">
      <c r="A69" s="2571"/>
      <c r="B69" s="45"/>
      <c r="C69" s="45"/>
      <c r="D69" s="45"/>
      <c r="E69" s="45"/>
      <c r="F69" s="45"/>
      <c r="G69" s="45"/>
      <c r="H69" s="45"/>
    </row>
    <row r="70" spans="1:8" ht="13.5" customHeight="1">
      <c r="A70" s="2571"/>
      <c r="B70" s="45"/>
      <c r="C70" s="45"/>
      <c r="D70" s="45"/>
      <c r="E70" s="45"/>
      <c r="F70" s="45"/>
      <c r="G70" s="45"/>
      <c r="H70" s="45"/>
    </row>
    <row r="71" spans="1:8" ht="13.5" customHeight="1">
      <c r="A71" s="2571"/>
      <c r="B71" s="45"/>
      <c r="C71" s="45"/>
      <c r="D71" s="45"/>
      <c r="E71" s="45"/>
      <c r="F71" s="45"/>
      <c r="G71" s="45"/>
      <c r="H71" s="45"/>
    </row>
    <row r="72" spans="1:8" ht="13.5" customHeight="1">
      <c r="A72" s="2571"/>
      <c r="B72" s="45"/>
      <c r="C72" s="45"/>
      <c r="D72" s="45"/>
      <c r="E72" s="45"/>
      <c r="F72" s="45"/>
      <c r="G72" s="45"/>
      <c r="H72" s="45"/>
    </row>
    <row r="73" spans="1:8" ht="13.5" customHeight="1">
      <c r="A73" s="2571"/>
      <c r="B73" s="45"/>
      <c r="C73" s="45"/>
      <c r="D73" s="45"/>
      <c r="E73" s="45"/>
      <c r="F73" s="45"/>
      <c r="G73" s="45"/>
      <c r="H73" s="45"/>
    </row>
    <row r="74" spans="1:8" ht="13.5" customHeight="1">
      <c r="A74" s="2571"/>
      <c r="B74" s="45"/>
      <c r="C74" s="45"/>
      <c r="D74" s="45"/>
      <c r="E74" s="45"/>
      <c r="F74" s="45"/>
      <c r="G74" s="45"/>
      <c r="H74" s="45"/>
    </row>
    <row r="75" spans="1:8" ht="13.5" customHeight="1">
      <c r="A75" s="2571"/>
      <c r="B75" s="45"/>
      <c r="C75" s="45"/>
      <c r="D75" s="45"/>
      <c r="E75" s="45"/>
      <c r="F75" s="45"/>
      <c r="G75" s="45"/>
      <c r="H75" s="45"/>
    </row>
    <row r="76" spans="1:8" ht="15" customHeight="1">
      <c r="A76" s="2572"/>
    </row>
    <row r="77" spans="1:8" ht="9.75" customHeight="1"/>
    <row r="78" spans="1:8" s="127" customFormat="1" ht="12" customHeight="1">
      <c r="A78" s="1901"/>
      <c r="B78" s="1901"/>
      <c r="C78" s="1901"/>
      <c r="D78" s="1901"/>
      <c r="E78" s="1901"/>
      <c r="F78" s="1901"/>
      <c r="G78" s="1901"/>
    </row>
    <row r="79" spans="1:8" s="127" customFormat="1" ht="12.95" customHeight="1">
      <c r="A79" s="2266"/>
      <c r="B79" s="2602"/>
      <c r="C79" s="2602"/>
      <c r="D79" s="2602"/>
      <c r="G79" s="2602"/>
      <c r="H79" s="2268" t="s">
        <v>1457</v>
      </c>
    </row>
    <row r="80" spans="1:8" s="127" customFormat="1" ht="9.75" customHeight="1">
      <c r="A80" s="2266"/>
      <c r="B80" s="2533"/>
      <c r="C80" s="2533"/>
      <c r="D80" s="2533"/>
      <c r="E80" s="2533"/>
      <c r="F80" s="2533"/>
      <c r="G80" s="2533"/>
    </row>
    <row r="81" spans="1:9" s="127" customFormat="1" ht="4.5" customHeight="1">
      <c r="A81" s="2598"/>
      <c r="B81" s="2599"/>
      <c r="C81" s="2599"/>
      <c r="D81" s="2599"/>
      <c r="E81" s="2599"/>
      <c r="F81" s="2599"/>
      <c r="G81" s="2599"/>
      <c r="H81" s="2600"/>
    </row>
    <row r="82" spans="1:9" s="127" customFormat="1" ht="4.5" customHeight="1">
      <c r="A82" s="2266"/>
      <c r="B82" s="2533"/>
      <c r="C82" s="2533"/>
      <c r="D82" s="2533"/>
      <c r="E82" s="2533"/>
      <c r="F82" s="2533"/>
      <c r="G82" s="2533"/>
    </row>
    <row r="83" spans="1:9" s="127" customFormat="1" ht="12.95" customHeight="1">
      <c r="A83" s="2541" t="s">
        <v>1405</v>
      </c>
      <c r="B83" s="2533"/>
      <c r="C83" s="2533"/>
      <c r="D83" s="2533"/>
      <c r="E83" s="2533"/>
      <c r="F83" s="2533"/>
      <c r="G83" s="2533"/>
    </row>
    <row r="84" spans="1:9" s="127" customFormat="1" ht="12.95" customHeight="1">
      <c r="A84" s="2266"/>
      <c r="B84" s="2533"/>
      <c r="C84" s="2533"/>
      <c r="D84" s="2533"/>
      <c r="E84" s="2533"/>
      <c r="F84" s="2533"/>
      <c r="G84" s="2533"/>
    </row>
    <row r="85" spans="1:9" ht="15" customHeight="1">
      <c r="H85" s="2545" t="s">
        <v>283</v>
      </c>
    </row>
    <row r="86" spans="1:9" s="2576" customFormat="1" ht="5.0999999999999996" customHeight="1">
      <c r="A86" s="2573"/>
      <c r="B86" s="2573"/>
      <c r="C86" s="2574"/>
      <c r="D86" s="2574"/>
      <c r="E86" s="2574"/>
      <c r="F86" s="2574"/>
      <c r="G86" s="2574"/>
      <c r="H86" s="2574"/>
      <c r="I86" s="2575"/>
    </row>
    <row r="87" spans="1:9" s="2576" customFormat="1" ht="5.0999999999999996" customHeight="1">
      <c r="A87" s="2577"/>
      <c r="B87" s="2577"/>
      <c r="C87" s="2578"/>
      <c r="D87" s="2578"/>
      <c r="E87" s="2578"/>
      <c r="F87" s="2578"/>
      <c r="G87" s="2578"/>
      <c r="H87" s="2578"/>
      <c r="I87" s="2601"/>
    </row>
    <row r="88" spans="1:9" s="2576" customFormat="1" ht="15" customHeight="1">
      <c r="A88" s="2579" t="s">
        <v>171</v>
      </c>
      <c r="B88" s="2580" t="s">
        <v>1386</v>
      </c>
      <c r="C88" s="2581" t="s">
        <v>1387</v>
      </c>
      <c r="D88" s="2581" t="s">
        <v>1388</v>
      </c>
      <c r="E88" s="2581" t="s">
        <v>1389</v>
      </c>
      <c r="F88" s="2581" t="s">
        <v>1390</v>
      </c>
      <c r="G88" s="2581" t="s">
        <v>1391</v>
      </c>
      <c r="H88" s="2581" t="s">
        <v>1392</v>
      </c>
    </row>
    <row r="89" spans="1:9" s="2583" customFormat="1" ht="5.0999999999999996" customHeight="1">
      <c r="A89" s="2582"/>
      <c r="B89" s="2582"/>
      <c r="C89" s="2582"/>
      <c r="D89" s="2582"/>
      <c r="E89" s="2582"/>
      <c r="F89" s="2582"/>
      <c r="G89" s="2582"/>
      <c r="H89" s="2582"/>
    </row>
    <row r="90" spans="1:9" s="2583" customFormat="1" ht="5.0999999999999996" customHeight="1">
      <c r="A90" s="2584"/>
      <c r="B90" s="2574"/>
      <c r="C90" s="2574"/>
      <c r="D90" s="2574"/>
      <c r="E90" s="2574"/>
      <c r="F90" s="2574"/>
      <c r="G90" s="2574"/>
      <c r="H90" s="2574"/>
    </row>
    <row r="91" spans="1:9" s="2576" customFormat="1" ht="16.5" customHeight="1">
      <c r="A91" s="2566" t="s">
        <v>1403</v>
      </c>
      <c r="B91" s="2565"/>
      <c r="C91" s="2565"/>
      <c r="D91" s="2565"/>
      <c r="E91" s="2565"/>
      <c r="F91" s="2565"/>
      <c r="G91" s="2565"/>
      <c r="H91" s="2565"/>
    </row>
    <row r="92" spans="1:9" s="2576" customFormat="1" ht="16.5" customHeight="1">
      <c r="A92" s="2567" t="s">
        <v>673</v>
      </c>
      <c r="B92" s="2585">
        <v>29605.63</v>
      </c>
      <c r="C92" s="2585">
        <v>397.09000000000003</v>
      </c>
      <c r="D92" s="2585">
        <v>8.3159999999999989</v>
      </c>
      <c r="E92" s="2585">
        <v>92.910000000000011</v>
      </c>
      <c r="F92" s="2585">
        <v>367.24000000000007</v>
      </c>
      <c r="G92" s="2585">
        <v>54.46</v>
      </c>
      <c r="H92" s="2585">
        <v>807.11</v>
      </c>
    </row>
    <row r="93" spans="1:9" s="2576" customFormat="1" ht="16.5" customHeight="1">
      <c r="A93" s="2567" t="s">
        <v>674</v>
      </c>
      <c r="B93" s="2585">
        <v>15316.750000000002</v>
      </c>
      <c r="C93" s="2585">
        <v>431.61</v>
      </c>
      <c r="D93" s="2585">
        <v>8.3259999999999987</v>
      </c>
      <c r="E93" s="2585">
        <v>93.26</v>
      </c>
      <c r="F93" s="2585">
        <v>379.60000000000008</v>
      </c>
      <c r="G93" s="2585">
        <v>54.46</v>
      </c>
      <c r="H93" s="2585">
        <v>807.11</v>
      </c>
    </row>
    <row r="94" spans="1:9" s="2576" customFormat="1" ht="16.5" customHeight="1">
      <c r="A94" s="2568" t="s">
        <v>1397</v>
      </c>
      <c r="B94" s="2586">
        <v>28326.63</v>
      </c>
      <c r="C94" s="2586">
        <v>87.61</v>
      </c>
      <c r="D94" s="2586">
        <v>0.49199999999999999</v>
      </c>
      <c r="E94" s="2586">
        <v>92.9</v>
      </c>
      <c r="F94" s="2586">
        <v>358.52000000000004</v>
      </c>
      <c r="G94" s="2586">
        <v>32.590000000000003</v>
      </c>
      <c r="H94" s="2586">
        <v>799.39</v>
      </c>
    </row>
    <row r="95" spans="1:9" s="2576" customFormat="1" ht="16.5" customHeight="1">
      <c r="A95" s="2568" t="s">
        <v>1398</v>
      </c>
      <c r="B95" s="2586">
        <v>1279</v>
      </c>
      <c r="C95" s="2586" t="s">
        <v>486</v>
      </c>
      <c r="D95" s="2586" t="s">
        <v>486</v>
      </c>
      <c r="E95" s="2586">
        <v>0.01</v>
      </c>
      <c r="F95" s="2586">
        <v>2.5</v>
      </c>
      <c r="G95" s="2586">
        <v>0.05</v>
      </c>
      <c r="H95" s="2586">
        <v>7.7200000000000006</v>
      </c>
    </row>
    <row r="96" spans="1:9" s="2576" customFormat="1" ht="16.5" customHeight="1">
      <c r="A96" s="2569" t="s">
        <v>1399</v>
      </c>
      <c r="B96" s="2586" t="s">
        <v>487</v>
      </c>
      <c r="C96" s="2586" t="s">
        <v>487</v>
      </c>
      <c r="D96" s="2586" t="s">
        <v>486</v>
      </c>
      <c r="E96" s="2586" t="s">
        <v>487</v>
      </c>
      <c r="F96" s="2586" t="s">
        <v>487</v>
      </c>
      <c r="G96" s="2586">
        <v>21.82</v>
      </c>
      <c r="H96" s="2586" t="s">
        <v>487</v>
      </c>
    </row>
    <row r="97" spans="1:17" s="2576" customFormat="1" ht="16.5" customHeight="1">
      <c r="A97" s="2569" t="s">
        <v>1400</v>
      </c>
      <c r="B97" s="2586" t="s">
        <v>487</v>
      </c>
      <c r="C97" s="2586">
        <v>189.32</v>
      </c>
      <c r="D97" s="2586">
        <v>7.27</v>
      </c>
      <c r="E97" s="2586">
        <v>0.18</v>
      </c>
      <c r="F97" s="2586">
        <v>6.22</v>
      </c>
      <c r="G97" s="2586" t="s">
        <v>487</v>
      </c>
      <c r="H97" s="2586" t="s">
        <v>487</v>
      </c>
    </row>
    <row r="98" spans="1:17" s="2576" customFormat="1" ht="29.25" customHeight="1">
      <c r="A98" s="2569" t="s">
        <v>1401</v>
      </c>
      <c r="B98" s="2586">
        <v>-14288.88</v>
      </c>
      <c r="C98" s="2586">
        <v>34.519999999999982</v>
      </c>
      <c r="D98" s="2586">
        <v>9.9999999999997868E-3</v>
      </c>
      <c r="E98" s="2586">
        <v>0.34999999999999432</v>
      </c>
      <c r="F98" s="2586">
        <v>12.360000000000014</v>
      </c>
      <c r="G98" s="2586" t="s">
        <v>487</v>
      </c>
      <c r="H98" s="2586" t="s">
        <v>487</v>
      </c>
    </row>
    <row r="99" spans="1:17" s="2576" customFormat="1" ht="16.5" customHeight="1">
      <c r="A99" s="2569" t="s">
        <v>1402</v>
      </c>
      <c r="B99" s="2586" t="s">
        <v>486</v>
      </c>
      <c r="C99" s="2586">
        <v>120.16</v>
      </c>
      <c r="D99" s="2586">
        <v>0.55400000000000005</v>
      </c>
      <c r="E99" s="2586" t="s">
        <v>486</v>
      </c>
      <c r="F99" s="2586" t="s">
        <v>486</v>
      </c>
      <c r="G99" s="2586" t="s">
        <v>486</v>
      </c>
      <c r="H99" s="2586" t="s">
        <v>486</v>
      </c>
    </row>
    <row r="100" spans="1:17" s="2576" customFormat="1" ht="16.5" customHeight="1">
      <c r="A100" s="2566" t="s">
        <v>1558</v>
      </c>
      <c r="B100" s="2565"/>
      <c r="C100" s="2565"/>
      <c r="D100" s="2565"/>
      <c r="E100" s="2565"/>
      <c r="F100" s="2565"/>
      <c r="G100" s="2565"/>
      <c r="H100" s="2565"/>
    </row>
    <row r="101" spans="1:17" s="2576" customFormat="1" ht="16.5" customHeight="1">
      <c r="A101" s="2567" t="s">
        <v>673</v>
      </c>
      <c r="B101" s="2585">
        <v>29345.810000000005</v>
      </c>
      <c r="C101" s="2585">
        <v>419.17</v>
      </c>
      <c r="D101" s="2585">
        <v>8.3813999999999993</v>
      </c>
      <c r="E101" s="2585">
        <v>93.450000000000017</v>
      </c>
      <c r="F101" s="2585">
        <v>399.68</v>
      </c>
      <c r="G101" s="2585">
        <v>80</v>
      </c>
      <c r="H101" s="2585">
        <v>813.47000000000014</v>
      </c>
      <c r="K101" s="2585"/>
      <c r="L101" s="2585"/>
      <c r="M101" s="2585"/>
      <c r="N101" s="2585"/>
      <c r="O101" s="2585"/>
      <c r="P101" s="2585"/>
      <c r="Q101" s="2585"/>
    </row>
    <row r="102" spans="1:17" s="2576" customFormat="1" ht="16.5" customHeight="1">
      <c r="A102" s="2567" t="s">
        <v>674</v>
      </c>
      <c r="B102" s="2585">
        <v>15163.680000000006</v>
      </c>
      <c r="C102" s="2585">
        <v>452.79</v>
      </c>
      <c r="D102" s="2585">
        <v>8.3843999999999994</v>
      </c>
      <c r="E102" s="2585">
        <v>93.54000000000002</v>
      </c>
      <c r="F102" s="2585">
        <v>402.99</v>
      </c>
      <c r="G102" s="2585">
        <v>80</v>
      </c>
      <c r="H102" s="2585">
        <v>813.47000000000014</v>
      </c>
      <c r="K102" s="2585"/>
      <c r="L102" s="2585"/>
      <c r="M102" s="2585"/>
      <c r="N102" s="2585"/>
      <c r="O102" s="2585"/>
      <c r="P102" s="2585"/>
      <c r="Q102" s="2585"/>
    </row>
    <row r="103" spans="1:17" s="2576" customFormat="1" ht="16.5" customHeight="1">
      <c r="A103" s="2568" t="s">
        <v>1397</v>
      </c>
      <c r="B103" s="2586">
        <v>28021.410000000003</v>
      </c>
      <c r="C103" s="2586">
        <v>100.45</v>
      </c>
      <c r="D103" s="2586">
        <v>0.52</v>
      </c>
      <c r="E103" s="2586">
        <v>93.160000000000011</v>
      </c>
      <c r="F103" s="2586">
        <v>387.44</v>
      </c>
      <c r="G103" s="2586">
        <v>33.239999999999995</v>
      </c>
      <c r="H103" s="2586">
        <v>806.24000000000012</v>
      </c>
      <c r="K103" s="2586"/>
      <c r="L103" s="2586"/>
      <c r="M103" s="2586"/>
      <c r="N103" s="2586"/>
      <c r="O103" s="2586"/>
      <c r="P103" s="2586"/>
      <c r="Q103" s="2586"/>
    </row>
    <row r="104" spans="1:17" s="2576" customFormat="1" ht="16.5" customHeight="1">
      <c r="A104" s="2568" t="s">
        <v>1398</v>
      </c>
      <c r="B104" s="2586">
        <v>1324.4</v>
      </c>
      <c r="C104" s="2586" t="s">
        <v>486</v>
      </c>
      <c r="D104" s="2586" t="s">
        <v>486</v>
      </c>
      <c r="E104" s="2586">
        <v>0.01</v>
      </c>
      <c r="F104" s="2586">
        <v>2.4900000000000002</v>
      </c>
      <c r="G104" s="2586">
        <v>26</v>
      </c>
      <c r="H104" s="2586">
        <v>7.2299999999999995</v>
      </c>
      <c r="K104" s="2586"/>
      <c r="L104" s="2586"/>
      <c r="M104" s="2586"/>
      <c r="N104" s="2586"/>
      <c r="O104" s="2586"/>
      <c r="P104" s="2586"/>
      <c r="Q104" s="2586"/>
    </row>
    <row r="105" spans="1:17" s="2576" customFormat="1" ht="16.5" customHeight="1">
      <c r="A105" s="2569" t="s">
        <v>1399</v>
      </c>
      <c r="B105" s="2586" t="s">
        <v>487</v>
      </c>
      <c r="C105" s="2586" t="s">
        <v>487</v>
      </c>
      <c r="D105" s="2586" t="s">
        <v>486</v>
      </c>
      <c r="E105" s="2586" t="s">
        <v>487</v>
      </c>
      <c r="F105" s="2586" t="s">
        <v>487</v>
      </c>
      <c r="G105" s="2586">
        <v>20.76</v>
      </c>
      <c r="H105" s="2586" t="s">
        <v>487</v>
      </c>
      <c r="K105" s="2586"/>
      <c r="L105" s="2586"/>
      <c r="M105" s="2586"/>
      <c r="N105" s="2586"/>
      <c r="O105" s="2586"/>
      <c r="P105" s="2586"/>
      <c r="Q105" s="2586"/>
    </row>
    <row r="106" spans="1:17" s="2576" customFormat="1" ht="16.5" customHeight="1">
      <c r="A106" s="2569" t="s">
        <v>1400</v>
      </c>
      <c r="B106" s="2586" t="s">
        <v>487</v>
      </c>
      <c r="C106" s="2586">
        <v>193.11999999999998</v>
      </c>
      <c r="D106" s="2586">
        <v>7.2799999999999994</v>
      </c>
      <c r="E106" s="2586">
        <v>0.28000000000000003</v>
      </c>
      <c r="F106" s="2586">
        <v>9.75</v>
      </c>
      <c r="G106" s="2586" t="s">
        <v>487</v>
      </c>
      <c r="H106" s="2586" t="s">
        <v>487</v>
      </c>
      <c r="K106" s="2586"/>
      <c r="L106" s="2586"/>
      <c r="M106" s="2586"/>
      <c r="N106" s="2586"/>
      <c r="O106" s="2586"/>
      <c r="P106" s="2586"/>
      <c r="Q106" s="2586"/>
    </row>
    <row r="107" spans="1:17" s="2576" customFormat="1" ht="24.75" customHeight="1">
      <c r="A107" s="2569" t="s">
        <v>1401</v>
      </c>
      <c r="B107" s="2586">
        <v>-14182.13</v>
      </c>
      <c r="C107" s="2586">
        <v>33.620000000000005</v>
      </c>
      <c r="D107" s="2587" t="s">
        <v>164</v>
      </c>
      <c r="E107" s="2586">
        <v>9.0000000000003411E-2</v>
      </c>
      <c r="F107" s="2586">
        <v>3.3100000000000023</v>
      </c>
      <c r="G107" s="2586" t="s">
        <v>487</v>
      </c>
      <c r="H107" s="2586" t="s">
        <v>487</v>
      </c>
      <c r="K107" s="2586"/>
      <c r="L107" s="2586"/>
      <c r="M107" s="2587"/>
      <c r="N107" s="2586"/>
      <c r="O107" s="2586"/>
      <c r="P107" s="2586"/>
      <c r="Q107" s="2586"/>
    </row>
    <row r="108" spans="1:17" s="2576" customFormat="1" ht="16.5" customHeight="1">
      <c r="A108" s="2569" t="s">
        <v>1402</v>
      </c>
      <c r="B108" s="2586" t="s">
        <v>486</v>
      </c>
      <c r="C108" s="2586">
        <v>125.60000000000001</v>
      </c>
      <c r="D108" s="2586">
        <v>0.58140000000000003</v>
      </c>
      <c r="E108" s="2586" t="s">
        <v>486</v>
      </c>
      <c r="F108" s="2586" t="s">
        <v>486</v>
      </c>
      <c r="G108" s="2586" t="s">
        <v>486</v>
      </c>
      <c r="H108" s="2586" t="s">
        <v>486</v>
      </c>
      <c r="K108" s="2586"/>
      <c r="L108" s="2586"/>
      <c r="M108" s="2586"/>
      <c r="N108" s="2586"/>
      <c r="O108" s="2586"/>
      <c r="P108" s="2586"/>
      <c r="Q108" s="2586"/>
    </row>
    <row r="109" spans="1:17" s="2576" customFormat="1" ht="16.5" customHeight="1">
      <c r="A109" s="2566" t="s">
        <v>1557</v>
      </c>
      <c r="B109" s="2586"/>
      <c r="C109" s="2586"/>
      <c r="D109" s="2586"/>
      <c r="E109" s="2586"/>
      <c r="F109" s="2586"/>
      <c r="G109" s="2586"/>
      <c r="H109" s="2586"/>
      <c r="K109" s="2586"/>
      <c r="L109" s="2586"/>
      <c r="M109" s="2586"/>
      <c r="N109" s="2586"/>
      <c r="O109" s="2586"/>
      <c r="P109" s="2586"/>
      <c r="Q109" s="2586"/>
    </row>
    <row r="110" spans="1:17" s="2576" customFormat="1" ht="16.5" customHeight="1">
      <c r="A110" s="2567" t="s">
        <v>673</v>
      </c>
      <c r="B110" s="2585">
        <v>28425.21</v>
      </c>
      <c r="C110" s="2585">
        <v>461.43</v>
      </c>
      <c r="D110" s="2585">
        <v>11.19</v>
      </c>
      <c r="E110" s="2585">
        <v>92.35</v>
      </c>
      <c r="F110" s="2585">
        <v>476.04</v>
      </c>
      <c r="G110" s="2585">
        <v>84.13</v>
      </c>
      <c r="H110" s="2585">
        <v>779.71</v>
      </c>
      <c r="K110" s="2586"/>
      <c r="L110" s="2586"/>
      <c r="M110" s="2586"/>
      <c r="N110" s="2586"/>
      <c r="O110" s="2586"/>
      <c r="P110" s="2586"/>
      <c r="Q110" s="2586"/>
    </row>
    <row r="111" spans="1:17" s="2576" customFormat="1" ht="16.5" customHeight="1">
      <c r="A111" s="2567" t="s">
        <v>674</v>
      </c>
      <c r="B111" s="2585">
        <v>7951.4</v>
      </c>
      <c r="C111" s="2585">
        <v>461.43</v>
      </c>
      <c r="D111" s="2585">
        <v>11.19</v>
      </c>
      <c r="E111" s="2585">
        <v>92.35</v>
      </c>
      <c r="F111" s="2585">
        <v>476.04</v>
      </c>
      <c r="G111" s="2585">
        <v>84.13</v>
      </c>
      <c r="H111" s="2585">
        <v>779.71</v>
      </c>
      <c r="K111" s="2586"/>
      <c r="L111" s="2586"/>
      <c r="M111" s="2586"/>
      <c r="N111" s="2586"/>
      <c r="O111" s="2586"/>
      <c r="P111" s="2586"/>
      <c r="Q111" s="2586"/>
    </row>
    <row r="112" spans="1:17" s="2576" customFormat="1" ht="16.5" customHeight="1">
      <c r="A112" s="2568" t="s">
        <v>1397</v>
      </c>
      <c r="B112" s="2586">
        <v>27389.93</v>
      </c>
      <c r="C112" s="2586">
        <v>87.1</v>
      </c>
      <c r="D112" s="2586">
        <v>0.56000000000000005</v>
      </c>
      <c r="E112" s="2586">
        <v>91.45</v>
      </c>
      <c r="F112" s="2586">
        <v>444.52</v>
      </c>
      <c r="G112" s="2586">
        <v>34.32</v>
      </c>
      <c r="H112" s="2586">
        <v>772.36</v>
      </c>
      <c r="K112" s="2586"/>
      <c r="L112" s="2586"/>
      <c r="M112" s="2586"/>
      <c r="N112" s="2586"/>
      <c r="O112" s="2586"/>
      <c r="P112" s="2586"/>
      <c r="Q112" s="2586"/>
    </row>
    <row r="113" spans="1:17" s="2576" customFormat="1" ht="16.5" customHeight="1">
      <c r="A113" s="2568" t="s">
        <v>1398</v>
      </c>
      <c r="B113" s="2586">
        <v>1035.28</v>
      </c>
      <c r="C113" s="2586" t="s">
        <v>486</v>
      </c>
      <c r="D113" s="2586" t="s">
        <v>486</v>
      </c>
      <c r="E113" s="2586">
        <v>0.01</v>
      </c>
      <c r="F113" s="2565">
        <v>0</v>
      </c>
      <c r="G113" s="2586">
        <v>29.05</v>
      </c>
      <c r="H113" s="2586">
        <v>7.35</v>
      </c>
      <c r="K113" s="2586"/>
      <c r="L113" s="2586"/>
      <c r="M113" s="2586"/>
      <c r="N113" s="2586"/>
      <c r="O113" s="2586"/>
      <c r="P113" s="2586"/>
      <c r="Q113" s="2586"/>
    </row>
    <row r="114" spans="1:17" s="2576" customFormat="1" ht="16.5" customHeight="1">
      <c r="A114" s="2569" t="s">
        <v>1399</v>
      </c>
      <c r="B114" s="2586" t="s">
        <v>487</v>
      </c>
      <c r="C114" s="2586" t="s">
        <v>487</v>
      </c>
      <c r="D114" s="2586" t="s">
        <v>486</v>
      </c>
      <c r="E114" s="2586" t="s">
        <v>487</v>
      </c>
      <c r="F114" s="2586" t="s">
        <v>487</v>
      </c>
      <c r="G114" s="2586">
        <v>20.76</v>
      </c>
      <c r="H114" s="2586" t="s">
        <v>487</v>
      </c>
      <c r="K114" s="2586"/>
      <c r="L114" s="2586"/>
      <c r="M114" s="2586"/>
      <c r="N114" s="2586"/>
      <c r="O114" s="2586"/>
      <c r="P114" s="2586"/>
      <c r="Q114" s="2586"/>
    </row>
    <row r="115" spans="1:17" s="2576" customFormat="1" ht="16.5" customHeight="1">
      <c r="A115" s="2569" t="s">
        <v>1400</v>
      </c>
      <c r="B115" s="2586" t="s">
        <v>487</v>
      </c>
      <c r="C115" s="2586">
        <v>212.09</v>
      </c>
      <c r="D115" s="2586">
        <v>10.039999999999999</v>
      </c>
      <c r="E115" s="2586">
        <v>0.82</v>
      </c>
      <c r="F115" s="2586">
        <v>28.96</v>
      </c>
      <c r="G115" s="2586" t="s">
        <v>487</v>
      </c>
      <c r="H115" s="2586" t="s">
        <v>487</v>
      </c>
      <c r="K115" s="2586"/>
      <c r="L115" s="2586"/>
      <c r="M115" s="2586"/>
      <c r="N115" s="2586"/>
      <c r="O115" s="2586"/>
      <c r="P115" s="2586"/>
      <c r="Q115" s="2586"/>
    </row>
    <row r="116" spans="1:17" s="2576" customFormat="1" ht="27" customHeight="1">
      <c r="A116" s="2569" t="s">
        <v>1401</v>
      </c>
      <c r="B116" s="2586">
        <v>-20473.810000000001</v>
      </c>
      <c r="C116" s="2586">
        <v>33.520000000000003</v>
      </c>
      <c r="D116" s="2587">
        <v>3.0000000000001137E-3</v>
      </c>
      <c r="E116" s="2586">
        <v>7.0000000000000007E-2</v>
      </c>
      <c r="F116" s="2586">
        <v>2.56</v>
      </c>
      <c r="G116" s="2586" t="s">
        <v>487</v>
      </c>
      <c r="H116" s="2586" t="s">
        <v>487</v>
      </c>
      <c r="K116" s="2586"/>
      <c r="L116" s="2586"/>
      <c r="M116" s="2586"/>
      <c r="N116" s="2586"/>
      <c r="O116" s="2586"/>
      <c r="P116" s="2586"/>
      <c r="Q116" s="2586"/>
    </row>
    <row r="117" spans="1:17" s="2576" customFormat="1" ht="16.5" customHeight="1">
      <c r="A117" s="2569" t="s">
        <v>1402</v>
      </c>
      <c r="B117" s="2586" t="s">
        <v>486</v>
      </c>
      <c r="C117" s="2586">
        <v>128.72</v>
      </c>
      <c r="D117" s="2586">
        <v>0.59</v>
      </c>
      <c r="E117" s="2586" t="s">
        <v>486</v>
      </c>
      <c r="F117" s="2586" t="s">
        <v>486</v>
      </c>
      <c r="G117" s="2586" t="s">
        <v>486</v>
      </c>
      <c r="H117" s="2586" t="s">
        <v>486</v>
      </c>
      <c r="K117" s="2586"/>
      <c r="L117" s="2586"/>
      <c r="M117" s="2586"/>
      <c r="N117" s="2586"/>
      <c r="O117" s="2586"/>
      <c r="P117" s="2586"/>
      <c r="Q117" s="2586"/>
    </row>
    <row r="118" spans="1:17" s="2576" customFormat="1" ht="16.5" customHeight="1">
      <c r="A118" s="2566" t="s">
        <v>1556</v>
      </c>
      <c r="B118" s="2586"/>
      <c r="C118" s="2586"/>
      <c r="D118" s="2586"/>
      <c r="E118" s="2586"/>
      <c r="F118" s="2586"/>
      <c r="G118" s="2586"/>
      <c r="H118" s="2586"/>
      <c r="K118" s="2586"/>
      <c r="L118" s="2586"/>
      <c r="M118" s="2586"/>
      <c r="N118" s="2586"/>
      <c r="O118" s="2586"/>
      <c r="P118" s="2586"/>
      <c r="Q118" s="2586"/>
    </row>
    <row r="119" spans="1:17" s="2576" customFormat="1" ht="16.5" customHeight="1">
      <c r="A119" s="2567" t="s">
        <v>673</v>
      </c>
      <c r="B119" s="2748">
        <v>31869.5</v>
      </c>
      <c r="C119" s="2748">
        <v>585.49</v>
      </c>
      <c r="D119" s="2748">
        <v>19.510000000000002</v>
      </c>
      <c r="E119" s="2586" t="s">
        <v>464</v>
      </c>
      <c r="F119" s="2586" t="s">
        <v>464</v>
      </c>
      <c r="G119" s="2586" t="s">
        <v>464</v>
      </c>
      <c r="H119" s="2586" t="s">
        <v>464</v>
      </c>
      <c r="K119" s="2586"/>
      <c r="L119" s="2586"/>
      <c r="M119" s="2586"/>
      <c r="N119" s="2586"/>
      <c r="O119" s="2586"/>
      <c r="P119" s="2586"/>
      <c r="Q119" s="2586"/>
    </row>
    <row r="120" spans="1:17" s="2576" customFormat="1" ht="16.5" customHeight="1">
      <c r="A120" s="2567" t="s">
        <v>674</v>
      </c>
      <c r="B120" s="2748">
        <v>4722.3</v>
      </c>
      <c r="C120" s="2748">
        <v>585.49</v>
      </c>
      <c r="D120" s="2748">
        <v>19.510000000000002</v>
      </c>
      <c r="E120" s="2586" t="s">
        <v>464</v>
      </c>
      <c r="F120" s="2586" t="s">
        <v>464</v>
      </c>
      <c r="G120" s="2586" t="s">
        <v>464</v>
      </c>
      <c r="H120" s="2586" t="s">
        <v>464</v>
      </c>
      <c r="K120" s="2586"/>
      <c r="L120" s="2586"/>
      <c r="M120" s="2586"/>
      <c r="N120" s="2586"/>
      <c r="O120" s="2586"/>
      <c r="P120" s="2586"/>
      <c r="Q120" s="2586"/>
    </row>
    <row r="121" spans="1:17" s="2576" customFormat="1" ht="16.5" customHeight="1">
      <c r="A121" s="2569" t="s">
        <v>1397</v>
      </c>
      <c r="B121" s="2586">
        <v>30979.73</v>
      </c>
      <c r="C121" s="2586">
        <v>205.56</v>
      </c>
      <c r="D121" s="2586">
        <v>0.37</v>
      </c>
      <c r="E121" s="2586" t="s">
        <v>464</v>
      </c>
      <c r="F121" s="2586" t="s">
        <v>464</v>
      </c>
      <c r="G121" s="2586" t="s">
        <v>464</v>
      </c>
      <c r="H121" s="2586" t="s">
        <v>464</v>
      </c>
      <c r="K121" s="2586"/>
      <c r="L121" s="2586"/>
      <c r="M121" s="2586"/>
      <c r="N121" s="2586"/>
      <c r="O121" s="2586"/>
      <c r="P121" s="2586"/>
      <c r="Q121" s="2586"/>
    </row>
    <row r="122" spans="1:17" s="2576" customFormat="1" ht="16.5" customHeight="1">
      <c r="A122" s="2569" t="s">
        <v>1398</v>
      </c>
      <c r="B122" s="2586">
        <v>725.57</v>
      </c>
      <c r="C122" s="2586" t="s">
        <v>486</v>
      </c>
      <c r="D122" s="2586">
        <v>0.16</v>
      </c>
      <c r="E122" s="2586" t="s">
        <v>464</v>
      </c>
      <c r="F122" s="2586" t="s">
        <v>464</v>
      </c>
      <c r="G122" s="2586" t="s">
        <v>464</v>
      </c>
      <c r="H122" s="2586" t="s">
        <v>464</v>
      </c>
      <c r="K122" s="2586"/>
      <c r="L122" s="2586"/>
      <c r="M122" s="2586"/>
      <c r="N122" s="2586"/>
      <c r="O122" s="2586"/>
      <c r="P122" s="2586"/>
      <c r="Q122" s="2586"/>
    </row>
    <row r="123" spans="1:17" s="2576" customFormat="1" ht="16.5" customHeight="1">
      <c r="A123" s="2569" t="s">
        <v>1400</v>
      </c>
      <c r="B123" s="2586">
        <v>164.2</v>
      </c>
      <c r="C123" s="2586">
        <v>203.95</v>
      </c>
      <c r="D123" s="2586">
        <v>18.27</v>
      </c>
      <c r="E123" s="2586" t="s">
        <v>464</v>
      </c>
      <c r="F123" s="2586" t="s">
        <v>464</v>
      </c>
      <c r="G123" s="2586" t="s">
        <v>464</v>
      </c>
      <c r="H123" s="2586" t="s">
        <v>464</v>
      </c>
      <c r="K123" s="2586"/>
      <c r="L123" s="2586"/>
      <c r="M123" s="2586"/>
      <c r="N123" s="2586"/>
      <c r="O123" s="2586"/>
      <c r="P123" s="2586"/>
      <c r="Q123" s="2586"/>
    </row>
    <row r="124" spans="1:17" s="2576" customFormat="1" ht="27" customHeight="1">
      <c r="A124" s="2569" t="s">
        <v>1401</v>
      </c>
      <c r="B124" s="2586">
        <v>-27147.200000000001</v>
      </c>
      <c r="C124" s="2586"/>
      <c r="D124" s="2586">
        <v>0</v>
      </c>
      <c r="E124" s="2586" t="s">
        <v>464</v>
      </c>
      <c r="F124" s="2586" t="s">
        <v>464</v>
      </c>
      <c r="G124" s="2586" t="s">
        <v>464</v>
      </c>
      <c r="H124" s="2586" t="s">
        <v>464</v>
      </c>
      <c r="K124" s="2586"/>
      <c r="L124" s="2586"/>
      <c r="M124" s="2586"/>
      <c r="N124" s="2586"/>
      <c r="O124" s="2586"/>
      <c r="P124" s="2586"/>
      <c r="Q124" s="2586"/>
    </row>
    <row r="125" spans="1:17" s="2576" customFormat="1" ht="16.5" customHeight="1">
      <c r="A125" s="2569" t="s">
        <v>1402</v>
      </c>
      <c r="B125" s="2586" t="s">
        <v>486</v>
      </c>
      <c r="C125" s="2586">
        <v>175.98</v>
      </c>
      <c r="D125" s="2586">
        <v>0.71</v>
      </c>
      <c r="E125" s="2586" t="s">
        <v>464</v>
      </c>
      <c r="F125" s="2586" t="s">
        <v>464</v>
      </c>
      <c r="G125" s="2586" t="s">
        <v>464</v>
      </c>
      <c r="H125" s="2586" t="s">
        <v>464</v>
      </c>
      <c r="K125" s="2586"/>
      <c r="L125" s="2586"/>
      <c r="M125" s="2586"/>
      <c r="N125" s="2586"/>
      <c r="O125" s="2586"/>
      <c r="P125" s="2586"/>
      <c r="Q125" s="2586"/>
    </row>
    <row r="126" spans="1:17" s="2576" customFormat="1" ht="16.5" customHeight="1">
      <c r="A126" s="2569"/>
      <c r="B126" s="2586"/>
      <c r="C126" s="2586"/>
      <c r="D126" s="2586"/>
      <c r="E126" s="2586"/>
      <c r="F126" s="2586"/>
      <c r="G126" s="2586"/>
      <c r="H126" s="2586"/>
      <c r="K126" s="2586"/>
      <c r="L126" s="2586"/>
      <c r="M126" s="2586"/>
      <c r="N126" s="2586"/>
      <c r="O126" s="2586"/>
      <c r="P126" s="2586"/>
      <c r="Q126" s="2586"/>
    </row>
    <row r="127" spans="1:17" s="2576" customFormat="1" ht="16.5" customHeight="1">
      <c r="A127" s="2569"/>
      <c r="B127" s="2586"/>
      <c r="C127" s="2586"/>
      <c r="D127" s="2586"/>
      <c r="E127" s="2586"/>
      <c r="F127" s="2586"/>
      <c r="G127" s="2586"/>
      <c r="H127" s="2586"/>
      <c r="K127" s="2586"/>
      <c r="L127" s="2586"/>
      <c r="M127" s="2586"/>
      <c r="N127" s="2586"/>
      <c r="O127" s="2586"/>
      <c r="P127" s="2586"/>
      <c r="Q127" s="2586"/>
    </row>
    <row r="128" spans="1:17" s="2576" customFormat="1" ht="16.5" customHeight="1">
      <c r="A128" s="2569"/>
      <c r="B128" s="2586"/>
      <c r="C128" s="2586"/>
      <c r="D128" s="2586"/>
      <c r="E128" s="2586"/>
      <c r="F128" s="2586"/>
      <c r="G128" s="2586"/>
      <c r="H128" s="2586"/>
      <c r="K128" s="2586"/>
      <c r="L128" s="2586"/>
      <c r="M128" s="2586"/>
      <c r="N128" s="2586"/>
      <c r="O128" s="2586"/>
      <c r="P128" s="2586"/>
      <c r="Q128" s="2586"/>
    </row>
    <row r="129" spans="1:9" s="2576" customFormat="1" ht="5.0999999999999996" customHeight="1">
      <c r="A129" s="2588"/>
      <c r="B129" s="2589"/>
      <c r="C129" s="2589"/>
      <c r="D129" s="2589"/>
      <c r="E129" s="2589"/>
      <c r="F129" s="2589"/>
      <c r="G129" s="2589"/>
      <c r="H129" s="2589"/>
    </row>
    <row r="130" spans="1:9" s="2576" customFormat="1" ht="5.0999999999999996" customHeight="1">
      <c r="A130" s="2590"/>
      <c r="B130" s="2590"/>
      <c r="C130" s="2591"/>
      <c r="D130" s="2591"/>
      <c r="E130" s="2591"/>
      <c r="F130" s="2591"/>
      <c r="G130" s="2591"/>
      <c r="H130" s="2591"/>
      <c r="I130" s="2591"/>
    </row>
    <row r="131" spans="1:9" s="2576" customFormat="1" ht="15" customHeight="1">
      <c r="A131" s="2590"/>
      <c r="B131" s="2590"/>
      <c r="C131" s="2591"/>
      <c r="D131" s="2591"/>
      <c r="E131" s="2591"/>
      <c r="F131" s="2591"/>
      <c r="G131" s="2591"/>
      <c r="H131" s="2591"/>
      <c r="I131" s="2591"/>
    </row>
    <row r="132" spans="1:9" s="2576" customFormat="1" ht="12.75" customHeight="1">
      <c r="A132" s="2592" t="s">
        <v>1404</v>
      </c>
      <c r="B132" s="2592"/>
      <c r="C132" s="2593"/>
      <c r="D132" s="2593"/>
      <c r="E132" s="2593"/>
      <c r="F132" s="2593"/>
      <c r="G132" s="2593"/>
      <c r="H132" s="2593"/>
      <c r="I132" s="2593"/>
    </row>
    <row r="133" spans="1:9" s="2576" customFormat="1" ht="13.5" customHeight="1">
      <c r="A133" s="2594" t="s">
        <v>1196</v>
      </c>
      <c r="B133" s="2592"/>
      <c r="C133" s="2595"/>
      <c r="D133" s="2595"/>
      <c r="E133" s="2595"/>
      <c r="F133" s="2595"/>
      <c r="G133" s="2595"/>
      <c r="H133" s="2595"/>
      <c r="I133" s="2595"/>
    </row>
    <row r="134" spans="1:9" s="2576" customFormat="1" ht="12" customHeight="1">
      <c r="A134" s="2596"/>
      <c r="B134" s="2596"/>
      <c r="C134" s="2597"/>
      <c r="D134" s="2597"/>
      <c r="E134" s="2597"/>
      <c r="F134" s="2597"/>
      <c r="G134" s="2597"/>
      <c r="H134" s="2597"/>
      <c r="I134" s="2597"/>
    </row>
    <row r="135" spans="1:9" s="2576" customFormat="1" ht="20.100000000000001" customHeight="1">
      <c r="C135" s="2597"/>
      <c r="D135" s="2597"/>
      <c r="E135" s="2597"/>
      <c r="F135" s="2597"/>
      <c r="G135" s="2597"/>
      <c r="H135" s="2597"/>
      <c r="I135" s="2597"/>
    </row>
  </sheetData>
  <printOptions horizontalCentered="1"/>
  <pageMargins left="0.59055118110236227" right="0.59055118110236227" top="0.59055118110236227" bottom="0.59055118110236227" header="0.59055118110236227" footer="0.39370078740157483"/>
  <pageSetup paperSize="119" scale="90" firstPageNumber="10" orientation="portrait" useFirstPageNumber="1" r:id="rId1"/>
  <headerFooter>
    <oddFooter>&amp;R&amp;P</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47</vt:i4>
      </vt:variant>
      <vt:variant>
        <vt:lpstr>Rangos con nombre</vt:lpstr>
      </vt:variant>
      <vt:variant>
        <vt:i4>80</vt:i4>
      </vt:variant>
    </vt:vector>
  </HeadingPairs>
  <TitlesOfParts>
    <vt:vector size="127" baseType="lpstr">
      <vt:lpstr>Portadilla</vt:lpstr>
      <vt:lpstr>Indice</vt:lpstr>
      <vt:lpstr>1-2 (4)</vt:lpstr>
      <vt:lpstr>3 (5-6)</vt:lpstr>
      <vt:lpstr>4 (7)</vt:lpstr>
      <vt:lpstr>5 (8)</vt:lpstr>
      <vt:lpstr>6 (9)</vt:lpstr>
      <vt:lpstr>7-8-9 (10)</vt:lpstr>
      <vt:lpstr>10 (11-12) </vt:lpstr>
      <vt:lpstr>11 (13)</vt:lpstr>
      <vt:lpstr>12 (14)</vt:lpstr>
      <vt:lpstr>13 (15)</vt:lpstr>
      <vt:lpstr>14 (16)</vt:lpstr>
      <vt:lpstr>15 (17)</vt:lpstr>
      <vt:lpstr>16(18)</vt:lpstr>
      <vt:lpstr>17 (19)</vt:lpstr>
      <vt:lpstr>18 (20)</vt:lpstr>
      <vt:lpstr>19 (21)</vt:lpstr>
      <vt:lpstr>20-21(22)</vt:lpstr>
      <vt:lpstr>22 (23)</vt:lpstr>
      <vt:lpstr>23 (24-25)</vt:lpstr>
      <vt:lpstr>24-25 (26)</vt:lpstr>
      <vt:lpstr>26-27 (27)</vt:lpstr>
      <vt:lpstr>28 (28)</vt:lpstr>
      <vt:lpstr>29 (29)</vt:lpstr>
      <vt:lpstr>30-34 (30)</vt:lpstr>
      <vt:lpstr>35-36 (31)</vt:lpstr>
      <vt:lpstr>37 (32)</vt:lpstr>
      <vt:lpstr>38 (33)</vt:lpstr>
      <vt:lpstr>39 (34) </vt:lpstr>
      <vt:lpstr>40 (35)</vt:lpstr>
      <vt:lpstr>41-42 (36)</vt:lpstr>
      <vt:lpstr>43 (37)</vt:lpstr>
      <vt:lpstr>44 (38)</vt:lpstr>
      <vt:lpstr>45-46 (39)</vt:lpstr>
      <vt:lpstr>47 (40)</vt:lpstr>
      <vt:lpstr>48 (41)</vt:lpstr>
      <vt:lpstr>49-50 (42)</vt:lpstr>
      <vt:lpstr>51 (43)</vt:lpstr>
      <vt:lpstr>52 (44)</vt:lpstr>
      <vt:lpstr>53-54 (45)</vt:lpstr>
      <vt:lpstr>(46)</vt:lpstr>
      <vt:lpstr>55-56 (47)</vt:lpstr>
      <vt:lpstr>57-58 (48)</vt:lpstr>
      <vt:lpstr>59 (49)</vt:lpstr>
      <vt:lpstr>60 (50)</vt:lpstr>
      <vt:lpstr>S3</vt:lpstr>
      <vt:lpstr>'(46)'!Área_de_impresión</vt:lpstr>
      <vt:lpstr>'10 (11-12) '!Área_de_impresión</vt:lpstr>
      <vt:lpstr>'11 (13)'!Área_de_impresión</vt:lpstr>
      <vt:lpstr>'12 (14)'!Área_de_impresión</vt:lpstr>
      <vt:lpstr>'1-2 (4)'!Área_de_impresión</vt:lpstr>
      <vt:lpstr>'13 (15)'!Área_de_impresión</vt:lpstr>
      <vt:lpstr>'14 (16)'!Área_de_impresión</vt:lpstr>
      <vt:lpstr>'16(18)'!Área_de_impresión</vt:lpstr>
      <vt:lpstr>'17 (19)'!Área_de_impresión</vt:lpstr>
      <vt:lpstr>'18 (20)'!Área_de_impresión</vt:lpstr>
      <vt:lpstr>'19 (21)'!Área_de_impresión</vt:lpstr>
      <vt:lpstr>'22 (23)'!Área_de_impresión</vt:lpstr>
      <vt:lpstr>'23 (24-25)'!Área_de_impresión</vt:lpstr>
      <vt:lpstr>'24-25 (26)'!Área_de_impresión</vt:lpstr>
      <vt:lpstr>'26-27 (27)'!Área_de_impresión</vt:lpstr>
      <vt:lpstr>'28 (28)'!Área_de_impresión</vt:lpstr>
      <vt:lpstr>'29 (29)'!Área_de_impresión</vt:lpstr>
      <vt:lpstr>'3 (5-6)'!Área_de_impresión</vt:lpstr>
      <vt:lpstr>'30-34 (30)'!Área_de_impresión</vt:lpstr>
      <vt:lpstr>'35-36 (31)'!Área_de_impresión</vt:lpstr>
      <vt:lpstr>'37 (32)'!Área_de_impresión</vt:lpstr>
      <vt:lpstr>'38 (33)'!Área_de_impresión</vt:lpstr>
      <vt:lpstr>'39 (34) '!Área_de_impresión</vt:lpstr>
      <vt:lpstr>'4 (7)'!Área_de_impresión</vt:lpstr>
      <vt:lpstr>'40 (35)'!Área_de_impresión</vt:lpstr>
      <vt:lpstr>'41-42 (36)'!Área_de_impresión</vt:lpstr>
      <vt:lpstr>'47 (40)'!Área_de_impresión</vt:lpstr>
      <vt:lpstr>'48 (41)'!Área_de_impresión</vt:lpstr>
      <vt:lpstr>'49-50 (42)'!Área_de_impresión</vt:lpstr>
      <vt:lpstr>'5 (8)'!Área_de_impresión</vt:lpstr>
      <vt:lpstr>'51 (43)'!Área_de_impresión</vt:lpstr>
      <vt:lpstr>'52 (44)'!Área_de_impresión</vt:lpstr>
      <vt:lpstr>'53-54 (45)'!Área_de_impresión</vt:lpstr>
      <vt:lpstr>'57-58 (48)'!Área_de_impresión</vt:lpstr>
      <vt:lpstr>'59 (49)'!Área_de_impresión</vt:lpstr>
      <vt:lpstr>'6 (9)'!Área_de_impresión</vt:lpstr>
      <vt:lpstr>'60 (50)'!Área_de_impresión</vt:lpstr>
      <vt:lpstr>'7-8-9 (10)'!Área_de_impresión</vt:lpstr>
      <vt:lpstr>Indice!Área_de_impresión</vt:lpstr>
      <vt:lpstr>'(46)'!Print_Area</vt:lpstr>
      <vt:lpstr>'11 (13)'!Print_Area</vt:lpstr>
      <vt:lpstr>'12 (14)'!Print_Area</vt:lpstr>
      <vt:lpstr>'1-2 (4)'!Print_Area</vt:lpstr>
      <vt:lpstr>'13 (15)'!Print_Area</vt:lpstr>
      <vt:lpstr>'14 (16)'!Print_Area</vt:lpstr>
      <vt:lpstr>'15 (17)'!Print_Area</vt:lpstr>
      <vt:lpstr>'16(18)'!Print_Area</vt:lpstr>
      <vt:lpstr>'17 (19)'!Print_Area</vt:lpstr>
      <vt:lpstr>'18 (20)'!Print_Area</vt:lpstr>
      <vt:lpstr>'19 (21)'!Print_Area</vt:lpstr>
      <vt:lpstr>'20-21(22)'!Print_Area</vt:lpstr>
      <vt:lpstr>'22 (23)'!Print_Area</vt:lpstr>
      <vt:lpstr>'23 (24-25)'!Print_Area</vt:lpstr>
      <vt:lpstr>'26-27 (27)'!Print_Area</vt:lpstr>
      <vt:lpstr>'28 (28)'!Print_Area</vt:lpstr>
      <vt:lpstr>'29 (29)'!Print_Area</vt:lpstr>
      <vt:lpstr>'3 (5-6)'!Print_Area</vt:lpstr>
      <vt:lpstr>'30-34 (30)'!Print_Area</vt:lpstr>
      <vt:lpstr>'38 (33)'!Print_Area</vt:lpstr>
      <vt:lpstr>'39 (34) '!Print_Area</vt:lpstr>
      <vt:lpstr>'4 (7)'!Print_Area</vt:lpstr>
      <vt:lpstr>'40 (35)'!Print_Area</vt:lpstr>
      <vt:lpstr>'41-42 (36)'!Print_Area</vt:lpstr>
      <vt:lpstr>'43 (37)'!Print_Area</vt:lpstr>
      <vt:lpstr>'44 (38)'!Print_Area</vt:lpstr>
      <vt:lpstr>'45-46 (39)'!Print_Area</vt:lpstr>
      <vt:lpstr>'47 (40)'!Print_Area</vt:lpstr>
      <vt:lpstr>'48 (41)'!Print_Area</vt:lpstr>
      <vt:lpstr>'49-50 (42)'!Print_Area</vt:lpstr>
      <vt:lpstr>'5 (8)'!Print_Area</vt:lpstr>
      <vt:lpstr>'51 (43)'!Print_Area</vt:lpstr>
      <vt:lpstr>'52 (44)'!Print_Area</vt:lpstr>
      <vt:lpstr>'53-54 (45)'!Print_Area</vt:lpstr>
      <vt:lpstr>'55-56 (47)'!Print_Area</vt:lpstr>
      <vt:lpstr>'57-58 (48)'!Print_Area</vt:lpstr>
      <vt:lpstr>'59 (49)'!Print_Area</vt:lpstr>
      <vt:lpstr>'6 (9)'!Print_Area</vt:lpstr>
      <vt:lpstr>'60 (50)'!Print_Area</vt:lpstr>
      <vt:lpstr>'7-8-9 (10)'!Print_Area</vt:lpstr>
      <vt:lpstr>Indice!Print_Area</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REINA PEREZ GARCIA</dc:creator>
  <cp:lastModifiedBy>Niurka Adelina Ramos Fernandez</cp:lastModifiedBy>
  <cp:lastPrinted>2021-01-26T17:51:45Z</cp:lastPrinted>
  <dcterms:created xsi:type="dcterms:W3CDTF">1998-07-28T12:56:35Z</dcterms:created>
  <dcterms:modified xsi:type="dcterms:W3CDTF">2021-01-26T17:55:34Z</dcterms:modified>
</cp:coreProperties>
</file>